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codeName="ThisWorkbook"/>
  <bookViews>
    <workbookView xWindow="240" yWindow="465" windowWidth="11715" windowHeight="6615"/>
  </bookViews>
  <sheets>
    <sheet name="填表說明" sheetId="9" r:id="rId1"/>
    <sheet name="101管制表" sheetId="1" r:id="rId2"/>
    <sheet name="102管制表" sheetId="19" r:id="rId3"/>
    <sheet name="103管制表" sheetId="21" r:id="rId4"/>
    <sheet name="104管制表" sheetId="20" r:id="rId5"/>
    <sheet name="Sheet2" sheetId="2" state="hidden" r:id="rId6"/>
  </sheets>
  <definedNames>
    <definedName name="Entry_Area" localSheetId="1">'101管制表'!$B$6:$AM$59</definedName>
    <definedName name="Entry_Area" localSheetId="2">'102管制表'!$B$6:$AM$59</definedName>
    <definedName name="Entry_Area" localSheetId="3">'103管制表'!$B$6:$AM$59</definedName>
    <definedName name="Entry_Area" localSheetId="4">'104管制表'!$B$6:$AM$59</definedName>
    <definedName name="fldHeadingRows" localSheetId="1">'101管制表'!$A$3:$A$5</definedName>
    <definedName name="fldHeadingRows" localSheetId="2">'102管制表'!$A$3:$A$5</definedName>
    <definedName name="fldHeadingRows" localSheetId="3">'103管制表'!$A$3:$A$5</definedName>
    <definedName name="fldHeadingRows" localSheetId="4">'104管制表'!$A$3:$A$5</definedName>
    <definedName name="fldSchCode" localSheetId="1">'101管制表'!$G$2:$H$2</definedName>
    <definedName name="fldSchCode" localSheetId="2">'102管制表'!$G$2:$H$2</definedName>
    <definedName name="fldSchCode" localSheetId="3">'103管制表'!$G$2:$H$2</definedName>
    <definedName name="fldSchCode" localSheetId="4">'104管制表'!$G$2:$H$2</definedName>
    <definedName name="fldSchName" localSheetId="1">'101管制表'!$J$2:$R$2</definedName>
    <definedName name="fldSchName" localSheetId="2">'102管制表'!$J$2:$R$2</definedName>
    <definedName name="fldSchName" localSheetId="3">'103管制表'!$J$2:$R$2</definedName>
    <definedName name="fldSchName" localSheetId="4">'104管制表'!$J$2:$R$2</definedName>
    <definedName name="fldTaxYear" localSheetId="1">'101管制表'!$D$2</definedName>
    <definedName name="fldTaxYear" localSheetId="2">'102管制表'!$D$2</definedName>
    <definedName name="fldTaxYear" localSheetId="3">'103管制表'!$D$2</definedName>
    <definedName name="fldTaxYear" localSheetId="4">'104管制表'!$D$2</definedName>
    <definedName name="_xlnm.Print_Area" localSheetId="1">'101管制表'!$A$1:$AM$60</definedName>
    <definedName name="_xlnm.Print_Area" localSheetId="2">'102管制表'!$A$1:$AM$60</definedName>
    <definedName name="_xlnm.Print_Area" localSheetId="3">'103管制表'!$A$1:$AM$60</definedName>
    <definedName name="_xlnm.Print_Area" localSheetId="4">'104管制表'!$A$1:$AM$60</definedName>
    <definedName name="_xlnm.Print_Titles" localSheetId="1">'101管制表'!$1:$5</definedName>
    <definedName name="_xlnm.Print_Titles" localSheetId="2">'102管制表'!$1:$5</definedName>
    <definedName name="_xlnm.Print_Titles" localSheetId="3">'103管制表'!$1:$5</definedName>
    <definedName name="_xlnm.Print_Titles" localSheetId="4">'104管制表'!$1:$5</definedName>
  </definedNames>
  <calcPr calcId="145621"/>
</workbook>
</file>

<file path=xl/calcChain.xml><?xml version="1.0" encoding="utf-8"?>
<calcChain xmlns="http://schemas.openxmlformats.org/spreadsheetml/2006/main">
  <c r="HO59" i="21" l="1"/>
  <c r="HN59" i="21"/>
  <c r="HI59" i="21"/>
  <c r="HH59" i="21"/>
  <c r="HF59" i="21"/>
  <c r="HA59" i="21" s="1"/>
  <c r="HD59" i="21"/>
  <c r="HB59" i="21"/>
  <c r="HC59" i="21" s="1"/>
  <c r="GZ59" i="21"/>
  <c r="GV59" i="21"/>
  <c r="GT59" i="21"/>
  <c r="GS59" i="21"/>
  <c r="GR59" i="21"/>
  <c r="HQ59" i="21" s="1"/>
  <c r="GQ59" i="21"/>
  <c r="HP59" i="21" s="1"/>
  <c r="GP59" i="21"/>
  <c r="GO59" i="21"/>
  <c r="GN59" i="21"/>
  <c r="HM59" i="21" s="1"/>
  <c r="GM59" i="21"/>
  <c r="GK59" i="21"/>
  <c r="GE59" i="21"/>
  <c r="GD59" i="21"/>
  <c r="GC59" i="21"/>
  <c r="GB59" i="21"/>
  <c r="GA59" i="21"/>
  <c r="FZ59" i="21"/>
  <c r="GG59" i="21" s="1"/>
  <c r="FY59" i="21"/>
  <c r="FX59" i="21"/>
  <c r="FR59" i="21"/>
  <c r="FP59" i="21"/>
  <c r="FO59" i="21"/>
  <c r="FN59" i="21"/>
  <c r="FM59" i="21"/>
  <c r="FL59" i="21"/>
  <c r="FK59" i="21"/>
  <c r="FJ59" i="21"/>
  <c r="FI59" i="21"/>
  <c r="FA59" i="21"/>
  <c r="EZ59" i="21"/>
  <c r="EY59" i="21"/>
  <c r="EX59" i="21"/>
  <c r="EW59" i="21"/>
  <c r="EV59" i="21"/>
  <c r="FC59" i="21" s="1"/>
  <c r="ET59" i="21"/>
  <c r="EL59" i="21"/>
  <c r="EK59" i="21"/>
  <c r="EJ59" i="21"/>
  <c r="EI59" i="21"/>
  <c r="EH59" i="21"/>
  <c r="EG59" i="21"/>
  <c r="EF59" i="21"/>
  <c r="EE59" i="21"/>
  <c r="EC59" i="21"/>
  <c r="DW59" i="21"/>
  <c r="DV59" i="21"/>
  <c r="DU59" i="21"/>
  <c r="DT59" i="21"/>
  <c r="DS59" i="21"/>
  <c r="DR59" i="21"/>
  <c r="DY59" i="21" s="1"/>
  <c r="DQ59" i="21"/>
  <c r="DP59" i="21"/>
  <c r="DO59" i="21"/>
  <c r="DX59" i="21" s="1"/>
  <c r="DH59" i="21"/>
  <c r="DG59" i="21"/>
  <c r="DF59" i="21"/>
  <c r="DE59" i="21"/>
  <c r="DD59" i="21"/>
  <c r="DC59" i="21"/>
  <c r="DJ59" i="21" s="1"/>
  <c r="DB59" i="21"/>
  <c r="DA59" i="21"/>
  <c r="CY59" i="21"/>
  <c r="CS59" i="21"/>
  <c r="CR59" i="21"/>
  <c r="CQ59" i="21"/>
  <c r="CP59" i="21"/>
  <c r="CO59" i="21"/>
  <c r="CN59" i="21"/>
  <c r="CL59" i="21"/>
  <c r="CK59" i="21"/>
  <c r="CD59" i="21"/>
  <c r="CC59" i="21"/>
  <c r="CB59" i="21"/>
  <c r="CA59" i="21"/>
  <c r="BZ59" i="21"/>
  <c r="BY59" i="21"/>
  <c r="BX59" i="21"/>
  <c r="BW59" i="21"/>
  <c r="BU59" i="21"/>
  <c r="BO59" i="21"/>
  <c r="BN59" i="21"/>
  <c r="BM59" i="21"/>
  <c r="BL59" i="21"/>
  <c r="BK59" i="21"/>
  <c r="BJ59" i="21"/>
  <c r="BI59" i="21"/>
  <c r="BH59" i="21"/>
  <c r="AZ59" i="21"/>
  <c r="AY59" i="21"/>
  <c r="AX59" i="21"/>
  <c r="AW59" i="21"/>
  <c r="AV59" i="21"/>
  <c r="AT59" i="21"/>
  <c r="AR59" i="21"/>
  <c r="AP59" i="21"/>
  <c r="AQ59" i="21" s="1"/>
  <c r="AO59" i="21"/>
  <c r="AL59" i="21"/>
  <c r="AK59" i="21"/>
  <c r="AJ59" i="21"/>
  <c r="AI59" i="21"/>
  <c r="AG59" i="21"/>
  <c r="AC59" i="21"/>
  <c r="Y59" i="21"/>
  <c r="U59" i="21"/>
  <c r="Q59" i="21"/>
  <c r="P59" i="21"/>
  <c r="EU59" i="21" s="1"/>
  <c r="M59" i="21"/>
  <c r="L59" i="21"/>
  <c r="FV59" i="21" s="1"/>
  <c r="J59" i="21"/>
  <c r="I59" i="21"/>
  <c r="H59" i="21"/>
  <c r="G59" i="21"/>
  <c r="HP58" i="21"/>
  <c r="HO58" i="21"/>
  <c r="HI58" i="21"/>
  <c r="HH58" i="21"/>
  <c r="HF58" i="21"/>
  <c r="HE58" i="21" s="1"/>
  <c r="HD58" i="21"/>
  <c r="HB58" i="21"/>
  <c r="GZ58" i="21"/>
  <c r="GT58" i="21"/>
  <c r="GS58" i="21"/>
  <c r="GR58" i="21"/>
  <c r="HQ58" i="21" s="1"/>
  <c r="GQ58" i="21"/>
  <c r="GP58" i="21"/>
  <c r="GO58" i="21"/>
  <c r="GN58" i="21"/>
  <c r="HM58" i="21" s="1"/>
  <c r="GM58" i="21"/>
  <c r="GK58" i="21"/>
  <c r="GE58" i="21"/>
  <c r="GD58" i="21"/>
  <c r="GC58" i="21"/>
  <c r="GB58" i="21"/>
  <c r="GA58" i="21"/>
  <c r="FZ58" i="21"/>
  <c r="FX58" i="21"/>
  <c r="FV58" i="21"/>
  <c r="FP58" i="21"/>
  <c r="FO58" i="21"/>
  <c r="FN58" i="21"/>
  <c r="FM58" i="21"/>
  <c r="FL58" i="21"/>
  <c r="FK58" i="21"/>
  <c r="FR58" i="21" s="1"/>
  <c r="FJ58" i="21"/>
  <c r="FI58" i="21"/>
  <c r="FG58" i="21"/>
  <c r="FA58" i="21"/>
  <c r="EZ58" i="21"/>
  <c r="EY58" i="21"/>
  <c r="EX58" i="21"/>
  <c r="EW58" i="21"/>
  <c r="EV58" i="21"/>
  <c r="ET58" i="21"/>
  <c r="ER58" i="21"/>
  <c r="EL58" i="21"/>
  <c r="EK58" i="21"/>
  <c r="EJ58" i="21"/>
  <c r="EI58" i="21"/>
  <c r="EH58" i="21"/>
  <c r="EG58" i="21"/>
  <c r="EN58" i="21" s="1"/>
  <c r="EF58" i="21"/>
  <c r="EE58" i="21"/>
  <c r="EC58" i="21"/>
  <c r="DW58" i="21"/>
  <c r="DV58" i="21"/>
  <c r="DU58" i="21"/>
  <c r="DT58" i="21"/>
  <c r="DS58" i="21"/>
  <c r="DR58" i="21"/>
  <c r="DP58" i="21"/>
  <c r="DN58" i="21"/>
  <c r="DH58" i="21"/>
  <c r="DG58" i="21"/>
  <c r="DF58" i="21"/>
  <c r="DE58" i="21"/>
  <c r="DD58" i="21"/>
  <c r="DC58" i="21"/>
  <c r="DJ58" i="21" s="1"/>
  <c r="DB58" i="21"/>
  <c r="DA58" i="21"/>
  <c r="CY58" i="21"/>
  <c r="CS58" i="21"/>
  <c r="CR58" i="21"/>
  <c r="CQ58" i="21"/>
  <c r="CP58" i="21"/>
  <c r="CO58" i="21"/>
  <c r="CN58" i="21"/>
  <c r="CL58" i="21"/>
  <c r="CJ58" i="21"/>
  <c r="CD58" i="21"/>
  <c r="CC58" i="21"/>
  <c r="CB58" i="21"/>
  <c r="CA58" i="21"/>
  <c r="BZ58" i="21"/>
  <c r="BY58" i="21"/>
  <c r="CF58" i="21" s="1"/>
  <c r="BX58" i="21"/>
  <c r="BW58" i="21"/>
  <c r="BU58" i="21"/>
  <c r="BO58" i="21"/>
  <c r="BN58" i="21"/>
  <c r="BM58" i="21"/>
  <c r="BL58" i="21"/>
  <c r="BK58" i="21"/>
  <c r="BJ58" i="21"/>
  <c r="BH58" i="21"/>
  <c r="BF58" i="21"/>
  <c r="AZ58" i="21"/>
  <c r="AY58" i="21"/>
  <c r="AX58" i="21"/>
  <c r="AW58" i="21"/>
  <c r="AV58" i="21"/>
  <c r="AT58" i="21"/>
  <c r="AS58" i="21"/>
  <c r="AP58" i="21"/>
  <c r="AQ58" i="21" s="1"/>
  <c r="AO58" i="21"/>
  <c r="AL58" i="21"/>
  <c r="AK58" i="21"/>
  <c r="AJ58" i="21"/>
  <c r="AI58" i="21"/>
  <c r="AG58" i="21"/>
  <c r="AC58" i="21"/>
  <c r="Y58" i="21"/>
  <c r="U58" i="21"/>
  <c r="Q58" i="21"/>
  <c r="P58" i="21"/>
  <c r="EU58" i="21" s="1"/>
  <c r="M58" i="21"/>
  <c r="L58" i="21"/>
  <c r="J58" i="21"/>
  <c r="I58" i="21"/>
  <c r="H58" i="21"/>
  <c r="G58" i="21"/>
  <c r="HO57" i="21"/>
  <c r="HI57" i="21"/>
  <c r="HH57" i="21"/>
  <c r="HF57" i="21"/>
  <c r="HE57" i="21"/>
  <c r="HD57" i="21"/>
  <c r="HB57" i="21"/>
  <c r="HC57" i="21" s="1"/>
  <c r="HA57" i="21"/>
  <c r="GZ57" i="21"/>
  <c r="GT57" i="21"/>
  <c r="GS57" i="21"/>
  <c r="GR57" i="21"/>
  <c r="HQ57" i="21" s="1"/>
  <c r="GQ57" i="21"/>
  <c r="HP57" i="21" s="1"/>
  <c r="GP57" i="21"/>
  <c r="GO57" i="21"/>
  <c r="HN57" i="21" s="1"/>
  <c r="GN57" i="21"/>
  <c r="HM57" i="21" s="1"/>
  <c r="GM57" i="21"/>
  <c r="GK57" i="21"/>
  <c r="GE57" i="21"/>
  <c r="GD57" i="21"/>
  <c r="GC57" i="21"/>
  <c r="GB57" i="21"/>
  <c r="GA57" i="21"/>
  <c r="FZ57" i="21"/>
  <c r="FY57" i="21"/>
  <c r="FX57" i="21"/>
  <c r="FV57" i="21"/>
  <c r="FP57" i="21"/>
  <c r="FO57" i="21"/>
  <c r="FN57" i="21"/>
  <c r="FM57" i="21"/>
  <c r="FL57" i="21"/>
  <c r="FK57" i="21"/>
  <c r="FJ57" i="21"/>
  <c r="FI57" i="21"/>
  <c r="FA57" i="21"/>
  <c r="EZ57" i="21"/>
  <c r="EY57" i="21"/>
  <c r="EX57" i="21"/>
  <c r="EW57" i="21"/>
  <c r="EV57" i="21"/>
  <c r="FC57" i="21" s="1"/>
  <c r="ET57" i="21"/>
  <c r="ER57" i="21"/>
  <c r="EL57" i="21"/>
  <c r="EK57" i="21"/>
  <c r="EJ57" i="21"/>
  <c r="EI57" i="21"/>
  <c r="EH57" i="21"/>
  <c r="EG57" i="21"/>
  <c r="EN57" i="21" s="1"/>
  <c r="EF57" i="21"/>
  <c r="EE57" i="21"/>
  <c r="DW57" i="21"/>
  <c r="DV57" i="21"/>
  <c r="DU57" i="21"/>
  <c r="DT57" i="21"/>
  <c r="DS57" i="21"/>
  <c r="DR57" i="21"/>
  <c r="DY57" i="21" s="1"/>
  <c r="DQ57" i="21"/>
  <c r="DP57" i="21"/>
  <c r="DO57" i="21"/>
  <c r="DN57" i="21"/>
  <c r="DH57" i="21"/>
  <c r="DG57" i="21"/>
  <c r="DF57" i="21"/>
  <c r="DE57" i="21"/>
  <c r="DJ57" i="21" s="1"/>
  <c r="DD57" i="21"/>
  <c r="DC57" i="21"/>
  <c r="DB57" i="21"/>
  <c r="DA57" i="21"/>
  <c r="CY57" i="21"/>
  <c r="CS57" i="21"/>
  <c r="CR57" i="21"/>
  <c r="CQ57" i="21"/>
  <c r="CP57" i="21"/>
  <c r="CO57" i="21"/>
  <c r="CN57" i="21"/>
  <c r="CL57" i="21"/>
  <c r="CK57" i="21"/>
  <c r="CJ57" i="21"/>
  <c r="CD57" i="21"/>
  <c r="CC57" i="21"/>
  <c r="CB57" i="21"/>
  <c r="CA57" i="21"/>
  <c r="CF57" i="21" s="1"/>
  <c r="BZ57" i="21"/>
  <c r="BY57" i="21"/>
  <c r="BX57" i="21"/>
  <c r="BW57" i="21"/>
  <c r="BU57" i="21"/>
  <c r="BO57" i="21"/>
  <c r="BN57" i="21"/>
  <c r="BM57" i="21"/>
  <c r="BL57" i="21"/>
  <c r="BK57" i="21"/>
  <c r="BJ57" i="21"/>
  <c r="BI57" i="21"/>
  <c r="BH57" i="21"/>
  <c r="BG57" i="21"/>
  <c r="AZ57" i="21"/>
  <c r="AY57" i="21"/>
  <c r="AX57" i="21"/>
  <c r="AW57" i="21"/>
  <c r="AV57" i="21"/>
  <c r="AT57" i="21"/>
  <c r="AS57" i="21"/>
  <c r="AO57" i="21"/>
  <c r="AP57" i="21" s="1"/>
  <c r="AQ57" i="21" s="1"/>
  <c r="AL57" i="21"/>
  <c r="AK57" i="21"/>
  <c r="AJ57" i="21"/>
  <c r="AI57" i="21"/>
  <c r="AG57" i="21"/>
  <c r="AC57" i="21"/>
  <c r="Y57" i="21"/>
  <c r="U57" i="21"/>
  <c r="Q57" i="21"/>
  <c r="P57" i="21"/>
  <c r="EU57" i="21" s="1"/>
  <c r="M57" i="21"/>
  <c r="L57" i="21"/>
  <c r="FG57" i="21" s="1"/>
  <c r="J57" i="21"/>
  <c r="I57" i="21"/>
  <c r="H57" i="21"/>
  <c r="G57" i="21"/>
  <c r="HP56" i="21"/>
  <c r="HO56" i="21"/>
  <c r="HI56" i="21"/>
  <c r="HH56" i="21"/>
  <c r="HF56" i="21"/>
  <c r="HD56" i="21"/>
  <c r="HB56" i="21"/>
  <c r="HA56" i="21"/>
  <c r="GZ56" i="21"/>
  <c r="GV56" i="21"/>
  <c r="GT56" i="21"/>
  <c r="GS56" i="21"/>
  <c r="GR56" i="21"/>
  <c r="HQ56" i="21" s="1"/>
  <c r="GQ56" i="21"/>
  <c r="GP56" i="21"/>
  <c r="GO56" i="21"/>
  <c r="HN56" i="21" s="1"/>
  <c r="GN56" i="21"/>
  <c r="HM56" i="21" s="1"/>
  <c r="GK56" i="21"/>
  <c r="GE56" i="21"/>
  <c r="GD56" i="21"/>
  <c r="GC56" i="21"/>
  <c r="GB56" i="21"/>
  <c r="GA56" i="21"/>
  <c r="FZ56" i="21"/>
  <c r="GG56" i="21" s="1"/>
  <c r="FW56" i="21"/>
  <c r="FV56" i="21"/>
  <c r="FR56" i="21"/>
  <c r="FP56" i="21"/>
  <c r="FO56" i="21"/>
  <c r="FN56" i="21"/>
  <c r="FM56" i="21"/>
  <c r="FL56" i="21"/>
  <c r="FK56" i="21"/>
  <c r="FG56" i="21"/>
  <c r="FA56" i="21"/>
  <c r="EZ56" i="21"/>
  <c r="EY56" i="21"/>
  <c r="EX56" i="21"/>
  <c r="EW56" i="21"/>
  <c r="EV56" i="21"/>
  <c r="FC56" i="21" s="1"/>
  <c r="ES56" i="21"/>
  <c r="ER56" i="21"/>
  <c r="EL56" i="21"/>
  <c r="EK56" i="21"/>
  <c r="EJ56" i="21"/>
  <c r="EI56" i="21"/>
  <c r="EH56" i="21"/>
  <c r="EG56" i="21"/>
  <c r="EN56" i="21" s="1"/>
  <c r="EF56" i="21"/>
  <c r="EC56" i="21"/>
  <c r="DW56" i="21"/>
  <c r="DV56" i="21"/>
  <c r="DU56" i="21"/>
  <c r="DT56" i="21"/>
  <c r="DS56" i="21"/>
  <c r="DR56" i="21"/>
  <c r="DO56" i="21"/>
  <c r="DN56" i="21"/>
  <c r="DH56" i="21"/>
  <c r="DG56" i="21"/>
  <c r="DF56" i="21"/>
  <c r="DE56" i="21"/>
  <c r="DD56" i="21"/>
  <c r="DC56" i="21"/>
  <c r="DJ56" i="21" s="1"/>
  <c r="CY56" i="21"/>
  <c r="CS56" i="21"/>
  <c r="CR56" i="21"/>
  <c r="CQ56" i="21"/>
  <c r="CP56" i="21"/>
  <c r="CO56" i="21"/>
  <c r="CN56" i="21"/>
  <c r="CK56" i="21"/>
  <c r="CJ56" i="21"/>
  <c r="CF56" i="21"/>
  <c r="CD56" i="21"/>
  <c r="CC56" i="21"/>
  <c r="CB56" i="21"/>
  <c r="CA56" i="21"/>
  <c r="BZ56" i="21"/>
  <c r="BY56" i="21"/>
  <c r="BX56" i="21"/>
  <c r="BV56" i="21"/>
  <c r="BU56" i="21"/>
  <c r="BO56" i="21"/>
  <c r="BN56" i="21"/>
  <c r="BM56" i="21"/>
  <c r="BL56" i="21"/>
  <c r="BK56" i="21"/>
  <c r="BJ56" i="21"/>
  <c r="BG56" i="21"/>
  <c r="BF56" i="21"/>
  <c r="AZ56" i="21"/>
  <c r="AY56" i="21"/>
  <c r="AX56" i="21"/>
  <c r="AW56" i="21"/>
  <c r="AV56" i="21"/>
  <c r="AU56" i="21"/>
  <c r="AS56" i="21"/>
  <c r="AR56" i="21"/>
  <c r="AO56" i="21"/>
  <c r="AP56" i="21" s="1"/>
  <c r="AQ56" i="21" s="1"/>
  <c r="AL56" i="21"/>
  <c r="AK56" i="21"/>
  <c r="AJ56" i="21"/>
  <c r="AI56" i="21"/>
  <c r="AG56" i="21"/>
  <c r="AC56" i="21"/>
  <c r="Y56" i="21"/>
  <c r="U56" i="21"/>
  <c r="Q56" i="21"/>
  <c r="P56" i="21"/>
  <c r="M56" i="21"/>
  <c r="L56" i="21"/>
  <c r="J56" i="21"/>
  <c r="I56" i="21"/>
  <c r="H56" i="21"/>
  <c r="G56" i="21"/>
  <c r="HP55" i="21"/>
  <c r="HN55" i="21"/>
  <c r="HI55" i="21"/>
  <c r="HH55" i="21"/>
  <c r="HF55" i="21"/>
  <c r="HE55" i="21" s="1"/>
  <c r="HD55" i="21"/>
  <c r="HB55" i="21"/>
  <c r="HA55" i="21"/>
  <c r="GZ55" i="21"/>
  <c r="GV55" i="21"/>
  <c r="GT55" i="21"/>
  <c r="GS55" i="21"/>
  <c r="GR55" i="21"/>
  <c r="HQ55" i="21" s="1"/>
  <c r="GQ55" i="21"/>
  <c r="GP55" i="21"/>
  <c r="HO55" i="21" s="1"/>
  <c r="GO55" i="21"/>
  <c r="GN55" i="21"/>
  <c r="HM55" i="21" s="1"/>
  <c r="GM55" i="21"/>
  <c r="GE55" i="21"/>
  <c r="GD55" i="21"/>
  <c r="GC55" i="21"/>
  <c r="GB55" i="21"/>
  <c r="GA55" i="21"/>
  <c r="FZ55" i="21"/>
  <c r="FY55" i="21"/>
  <c r="FX55" i="21"/>
  <c r="FV55" i="21"/>
  <c r="FQ55" i="21"/>
  <c r="FP55" i="21"/>
  <c r="FO55" i="21"/>
  <c r="FN55" i="21"/>
  <c r="FM55" i="21"/>
  <c r="FL55" i="21"/>
  <c r="FK55" i="21"/>
  <c r="FR55" i="21" s="1"/>
  <c r="FJ55" i="21"/>
  <c r="FI55" i="21"/>
  <c r="FH55" i="21"/>
  <c r="FA55" i="21"/>
  <c r="EZ55" i="21"/>
  <c r="EY55" i="21"/>
  <c r="EX55" i="21"/>
  <c r="EW55" i="21"/>
  <c r="EV55" i="21"/>
  <c r="ET55" i="21"/>
  <c r="ES55" i="21"/>
  <c r="EL55" i="21"/>
  <c r="EK55" i="21"/>
  <c r="EJ55" i="21"/>
  <c r="EI55" i="21"/>
  <c r="EH55" i="21"/>
  <c r="EG55" i="21"/>
  <c r="EF55" i="21"/>
  <c r="EE55" i="21"/>
  <c r="DY55" i="21"/>
  <c r="DW55" i="21"/>
  <c r="DV55" i="21"/>
  <c r="DU55" i="21"/>
  <c r="DT55" i="21"/>
  <c r="DS55" i="21"/>
  <c r="DR55" i="21"/>
  <c r="DQ55" i="21"/>
  <c r="DP55" i="21"/>
  <c r="DO55" i="21"/>
  <c r="DX55" i="21" s="1"/>
  <c r="DN55" i="21"/>
  <c r="DH55" i="21"/>
  <c r="DG55" i="21"/>
  <c r="DF55" i="21"/>
  <c r="DE55" i="21"/>
  <c r="DJ55" i="21" s="1"/>
  <c r="DD55" i="21"/>
  <c r="DC55" i="21"/>
  <c r="DB55" i="21"/>
  <c r="DA55" i="21"/>
  <c r="CZ55" i="21"/>
  <c r="DI55" i="21" s="1"/>
  <c r="CS55" i="21"/>
  <c r="CR55" i="21"/>
  <c r="CQ55" i="21"/>
  <c r="CP55" i="21"/>
  <c r="CO55" i="21"/>
  <c r="CN55" i="21"/>
  <c r="CL55" i="21"/>
  <c r="CK55" i="21"/>
  <c r="CF55" i="21"/>
  <c r="CD55" i="21"/>
  <c r="CC55" i="21"/>
  <c r="CB55" i="21"/>
  <c r="CA55" i="21"/>
  <c r="BZ55" i="21"/>
  <c r="BY55" i="21"/>
  <c r="BX55" i="21"/>
  <c r="BW55" i="21"/>
  <c r="BO55" i="21"/>
  <c r="BN55" i="21"/>
  <c r="BM55" i="21"/>
  <c r="BL55" i="21"/>
  <c r="BK55" i="21"/>
  <c r="BJ55" i="21"/>
  <c r="BI55" i="21"/>
  <c r="BH55" i="21"/>
  <c r="BF55" i="21"/>
  <c r="AZ55" i="21"/>
  <c r="AY55" i="21"/>
  <c r="AX55" i="21"/>
  <c r="AW55" i="21"/>
  <c r="AV55" i="21"/>
  <c r="AT55" i="21"/>
  <c r="AS55" i="21"/>
  <c r="AP55" i="21"/>
  <c r="AQ55" i="21" s="1"/>
  <c r="AO55" i="21"/>
  <c r="AL55" i="21"/>
  <c r="AK55" i="21"/>
  <c r="AJ55" i="21"/>
  <c r="AI55" i="21"/>
  <c r="AG55" i="21"/>
  <c r="AC55" i="21"/>
  <c r="Y55" i="21"/>
  <c r="U55" i="21"/>
  <c r="Q55" i="21"/>
  <c r="P55" i="21"/>
  <c r="EU55" i="21" s="1"/>
  <c r="M55" i="21"/>
  <c r="L55" i="21"/>
  <c r="J55" i="21"/>
  <c r="I55" i="21"/>
  <c r="H55" i="21"/>
  <c r="G55" i="21"/>
  <c r="HO54" i="21"/>
  <c r="HI54" i="21"/>
  <c r="HH54" i="21"/>
  <c r="HF54" i="21"/>
  <c r="HE54" i="21"/>
  <c r="HD54" i="21"/>
  <c r="HB54" i="21"/>
  <c r="HC54" i="21" s="1"/>
  <c r="HA54" i="21"/>
  <c r="GZ54" i="21"/>
  <c r="GT54" i="21"/>
  <c r="GS54" i="21"/>
  <c r="GR54" i="21"/>
  <c r="HQ54" i="21" s="1"/>
  <c r="GQ54" i="21"/>
  <c r="HP54" i="21" s="1"/>
  <c r="GP54" i="21"/>
  <c r="GO54" i="21"/>
  <c r="GE54" i="21"/>
  <c r="GD54" i="21"/>
  <c r="GC54" i="21"/>
  <c r="GB54" i="21"/>
  <c r="GA54" i="21"/>
  <c r="FZ54" i="21"/>
  <c r="FV54" i="21"/>
  <c r="FP54" i="21"/>
  <c r="FO54" i="21"/>
  <c r="FN54" i="21"/>
  <c r="FM54" i="21"/>
  <c r="FL54" i="21"/>
  <c r="FK54" i="21"/>
  <c r="FR54" i="21" s="1"/>
  <c r="FJ54" i="21"/>
  <c r="FA54" i="21"/>
  <c r="EZ54" i="21"/>
  <c r="EY54" i="21"/>
  <c r="EX54" i="21"/>
  <c r="EW54" i="21"/>
  <c r="FC54" i="21" s="1"/>
  <c r="EV54" i="21"/>
  <c r="EN54" i="21"/>
  <c r="EL54" i="21"/>
  <c r="EK54" i="21"/>
  <c r="EJ54" i="21"/>
  <c r="EI54" i="21"/>
  <c r="EH54" i="21"/>
  <c r="EG54" i="21"/>
  <c r="DW54" i="21"/>
  <c r="DV54" i="21"/>
  <c r="DU54" i="21"/>
  <c r="DT54" i="21"/>
  <c r="DS54" i="21"/>
  <c r="DR54" i="21"/>
  <c r="DP54" i="21"/>
  <c r="DH54" i="21"/>
  <c r="DG54" i="21"/>
  <c r="DF54" i="21"/>
  <c r="DE54" i="21"/>
  <c r="DD54" i="21"/>
  <c r="DC54" i="21"/>
  <c r="CS54" i="21"/>
  <c r="CR54" i="21"/>
  <c r="CQ54" i="21"/>
  <c r="CP54" i="21"/>
  <c r="CO54" i="21"/>
  <c r="CN54" i="21"/>
  <c r="CD54" i="21"/>
  <c r="CC54" i="21"/>
  <c r="CB54" i="21"/>
  <c r="CA54" i="21"/>
  <c r="BZ54" i="21"/>
  <c r="BY54" i="21"/>
  <c r="BO54" i="21"/>
  <c r="BN54" i="21"/>
  <c r="BM54" i="21"/>
  <c r="BL54" i="21"/>
  <c r="BK54" i="21"/>
  <c r="BJ54" i="21"/>
  <c r="BQ54" i="21" s="1"/>
  <c r="BS54" i="21" s="1"/>
  <c r="AZ54" i="21"/>
  <c r="AY54" i="21"/>
  <c r="AX54" i="21"/>
  <c r="AW54" i="21"/>
  <c r="AV54" i="21"/>
  <c r="AS54" i="21"/>
  <c r="AO54" i="21"/>
  <c r="AP54" i="21" s="1"/>
  <c r="AQ54" i="21" s="1"/>
  <c r="AL54" i="21"/>
  <c r="AK54" i="21"/>
  <c r="AJ54" i="21"/>
  <c r="AI54" i="21"/>
  <c r="AG54" i="21"/>
  <c r="AC54" i="21"/>
  <c r="Y54" i="21"/>
  <c r="U54" i="21"/>
  <c r="Q54" i="21"/>
  <c r="P54" i="21"/>
  <c r="BW54" i="21" s="1"/>
  <c r="M54" i="21"/>
  <c r="L54" i="21"/>
  <c r="J54" i="21"/>
  <c r="I54" i="21"/>
  <c r="H54" i="21"/>
  <c r="G54" i="21"/>
  <c r="HQ53" i="21"/>
  <c r="HO53" i="21"/>
  <c r="HN53" i="21"/>
  <c r="HI53" i="21"/>
  <c r="HH53" i="21"/>
  <c r="HF53" i="21"/>
  <c r="HD53" i="21"/>
  <c r="HE53" i="21" s="1"/>
  <c r="HB53" i="21"/>
  <c r="HC53" i="21" s="1"/>
  <c r="GZ53" i="21"/>
  <c r="GV53" i="21"/>
  <c r="GT53" i="21"/>
  <c r="GS53" i="21"/>
  <c r="GR53" i="21"/>
  <c r="GQ53" i="21"/>
  <c r="HP53" i="21" s="1"/>
  <c r="GP53" i="21"/>
  <c r="GO53" i="21"/>
  <c r="GE53" i="21"/>
  <c r="GD53" i="21"/>
  <c r="GC53" i="21"/>
  <c r="GB53" i="21"/>
  <c r="GA53" i="21"/>
  <c r="GG53" i="21" s="1"/>
  <c r="FZ53" i="21"/>
  <c r="FY53" i="21"/>
  <c r="FR53" i="21"/>
  <c r="FP53" i="21"/>
  <c r="FO53" i="21"/>
  <c r="FN53" i="21"/>
  <c r="FM53" i="21"/>
  <c r="FL53" i="21"/>
  <c r="FK53" i="21"/>
  <c r="FI53" i="21"/>
  <c r="FA53" i="21"/>
  <c r="EZ53" i="21"/>
  <c r="EY53" i="21"/>
  <c r="EX53" i="21"/>
  <c r="EW53" i="21"/>
  <c r="EV53" i="21"/>
  <c r="FC53" i="21" s="1"/>
  <c r="EL53" i="21"/>
  <c r="EK53" i="21"/>
  <c r="EJ53" i="21"/>
  <c r="EI53" i="21"/>
  <c r="EH53" i="21"/>
  <c r="EG53" i="21"/>
  <c r="DW53" i="21"/>
  <c r="DV53" i="21"/>
  <c r="DU53" i="21"/>
  <c r="DT53" i="21"/>
  <c r="DS53" i="21"/>
  <c r="DR53" i="21"/>
  <c r="DH53" i="21"/>
  <c r="DG53" i="21"/>
  <c r="DF53" i="21"/>
  <c r="DE53" i="21"/>
  <c r="DD53" i="21"/>
  <c r="DC53" i="21"/>
  <c r="DJ53" i="21" s="1"/>
  <c r="CS53" i="21"/>
  <c r="CR53" i="21"/>
  <c r="CQ53" i="21"/>
  <c r="CP53" i="21"/>
  <c r="CO53" i="21"/>
  <c r="CN53" i="21"/>
  <c r="CM53" i="21"/>
  <c r="CD53" i="21"/>
  <c r="CC53" i="21"/>
  <c r="CB53" i="21"/>
  <c r="CA53" i="21"/>
  <c r="CF53" i="21" s="1"/>
  <c r="BZ53" i="21"/>
  <c r="BY53" i="21"/>
  <c r="BO53" i="21"/>
  <c r="BN53" i="21"/>
  <c r="BM53" i="21"/>
  <c r="BL53" i="21"/>
  <c r="BK53" i="21"/>
  <c r="BJ53" i="21"/>
  <c r="BQ53" i="21" s="1"/>
  <c r="AZ53" i="21"/>
  <c r="AY53" i="21"/>
  <c r="AX53" i="21"/>
  <c r="AW53" i="21"/>
  <c r="AV53" i="21"/>
  <c r="AT53" i="21"/>
  <c r="AO53" i="21"/>
  <c r="AP53" i="21" s="1"/>
  <c r="AQ53" i="21" s="1"/>
  <c r="AL53" i="21"/>
  <c r="AK53" i="21"/>
  <c r="AJ53" i="21"/>
  <c r="AI53" i="21"/>
  <c r="AG53" i="21"/>
  <c r="AC53" i="21"/>
  <c r="Y53" i="21"/>
  <c r="U53" i="21"/>
  <c r="Q53" i="21"/>
  <c r="P53" i="21"/>
  <c r="M53" i="21"/>
  <c r="L53" i="21"/>
  <c r="J53" i="21"/>
  <c r="I53" i="21"/>
  <c r="H53" i="21"/>
  <c r="G53" i="21"/>
  <c r="HQ52" i="21"/>
  <c r="HP52" i="21"/>
  <c r="HI52" i="21"/>
  <c r="HH52" i="21"/>
  <c r="HF52" i="21"/>
  <c r="HA52" i="21" s="1"/>
  <c r="HE52" i="21"/>
  <c r="HD52" i="21"/>
  <c r="HB52" i="21"/>
  <c r="GZ52" i="21"/>
  <c r="GV52" i="21"/>
  <c r="GT52" i="21"/>
  <c r="GS52" i="21"/>
  <c r="GR52" i="21"/>
  <c r="GQ52" i="21"/>
  <c r="GP52" i="21"/>
  <c r="HO52" i="21" s="1"/>
  <c r="GO52" i="21"/>
  <c r="HN52" i="21" s="1"/>
  <c r="GN52" i="21"/>
  <c r="HM52" i="21" s="1"/>
  <c r="GM52" i="21"/>
  <c r="GE52" i="21"/>
  <c r="GD52" i="21"/>
  <c r="GC52" i="21"/>
  <c r="GB52" i="21"/>
  <c r="GG52" i="21" s="1"/>
  <c r="GA52" i="21"/>
  <c r="FZ52" i="21"/>
  <c r="FY52" i="21"/>
  <c r="FX52" i="21"/>
  <c r="FV52" i="21"/>
  <c r="FP52" i="21"/>
  <c r="FO52" i="21"/>
  <c r="FN52" i="21"/>
  <c r="FM52" i="21"/>
  <c r="FL52" i="21"/>
  <c r="FK52" i="21"/>
  <c r="FR52" i="21" s="1"/>
  <c r="FJ52" i="21"/>
  <c r="FA52" i="21"/>
  <c r="EZ52" i="21"/>
  <c r="EY52" i="21"/>
  <c r="EX52" i="21"/>
  <c r="EW52" i="21"/>
  <c r="EV52" i="21"/>
  <c r="ET52" i="21"/>
  <c r="EL52" i="21"/>
  <c r="EK52" i="21"/>
  <c r="EJ52" i="21"/>
  <c r="EI52" i="21"/>
  <c r="EH52" i="21"/>
  <c r="EG52" i="21"/>
  <c r="EN52" i="21" s="1"/>
  <c r="EF52" i="21"/>
  <c r="EE52" i="21"/>
  <c r="DW52" i="21"/>
  <c r="DV52" i="21"/>
  <c r="DU52" i="21"/>
  <c r="DT52" i="21"/>
  <c r="DY52" i="21" s="1"/>
  <c r="DS52" i="21"/>
  <c r="DR52" i="21"/>
  <c r="DQ52" i="21"/>
  <c r="DP52" i="21"/>
  <c r="DJ52" i="21"/>
  <c r="DH52" i="21"/>
  <c r="DG52" i="21"/>
  <c r="DF52" i="21"/>
  <c r="DE52" i="21"/>
  <c r="DD52" i="21"/>
  <c r="DC52" i="21"/>
  <c r="DB52" i="21"/>
  <c r="CS52" i="21"/>
  <c r="CR52" i="21"/>
  <c r="CQ52" i="21"/>
  <c r="CP52" i="21"/>
  <c r="CO52" i="21"/>
  <c r="CN52" i="21"/>
  <c r="CL52" i="21"/>
  <c r="CF52" i="21"/>
  <c r="CD52" i="21"/>
  <c r="CC52" i="21"/>
  <c r="CB52" i="21"/>
  <c r="CA52" i="21"/>
  <c r="BZ52" i="21"/>
  <c r="BY52" i="21"/>
  <c r="BX52" i="21"/>
  <c r="BW52" i="21"/>
  <c r="BS52" i="21"/>
  <c r="BO52" i="21"/>
  <c r="BN52" i="21"/>
  <c r="BM52" i="21"/>
  <c r="BL52" i="21"/>
  <c r="BQ52" i="21" s="1"/>
  <c r="BK52" i="21"/>
  <c r="BJ52" i="21"/>
  <c r="BI52" i="21"/>
  <c r="BH52" i="21"/>
  <c r="AZ52" i="21"/>
  <c r="AY52" i="21"/>
  <c r="AX52" i="21"/>
  <c r="AW52" i="21"/>
  <c r="AV52" i="21"/>
  <c r="AT52" i="21"/>
  <c r="AQ52" i="21"/>
  <c r="AO52" i="21"/>
  <c r="AP52" i="21" s="1"/>
  <c r="AL52" i="21"/>
  <c r="AK52" i="21"/>
  <c r="AJ52" i="21"/>
  <c r="AI52" i="21"/>
  <c r="AG52" i="21"/>
  <c r="AC52" i="21"/>
  <c r="Y52" i="21"/>
  <c r="U52" i="21"/>
  <c r="Q52" i="21"/>
  <c r="P52" i="21"/>
  <c r="EU52" i="21" s="1"/>
  <c r="M52" i="21"/>
  <c r="L52" i="21"/>
  <c r="J52" i="21"/>
  <c r="I52" i="21"/>
  <c r="H52" i="21"/>
  <c r="G52" i="21"/>
  <c r="HP51" i="21"/>
  <c r="HO51" i="21"/>
  <c r="HM51" i="21"/>
  <c r="HI51" i="21"/>
  <c r="HH51" i="21"/>
  <c r="HF51" i="21"/>
  <c r="HE51" i="21" s="1"/>
  <c r="HD51" i="21"/>
  <c r="HB51" i="21"/>
  <c r="HC51" i="21" s="1"/>
  <c r="HA51" i="21"/>
  <c r="GZ51" i="21"/>
  <c r="GT51" i="21"/>
  <c r="GS51" i="21"/>
  <c r="GR51" i="21"/>
  <c r="HQ51" i="21" s="1"/>
  <c r="GQ51" i="21"/>
  <c r="GP51" i="21"/>
  <c r="GO51" i="21"/>
  <c r="HN51" i="21" s="1"/>
  <c r="GN51" i="21"/>
  <c r="GK51" i="21"/>
  <c r="GE51" i="21"/>
  <c r="GD51" i="21"/>
  <c r="GC51" i="21"/>
  <c r="GB51" i="21"/>
  <c r="GA51" i="21"/>
  <c r="FZ51" i="21"/>
  <c r="FX51" i="21"/>
  <c r="FW51" i="21"/>
  <c r="FP51" i="21"/>
  <c r="FO51" i="21"/>
  <c r="FN51" i="21"/>
  <c r="FM51" i="21"/>
  <c r="FL51" i="21"/>
  <c r="FR51" i="21" s="1"/>
  <c r="FK51" i="21"/>
  <c r="FJ51" i="21"/>
  <c r="FG51" i="21"/>
  <c r="FA51" i="21"/>
  <c r="EZ51" i="21"/>
  <c r="EY51" i="21"/>
  <c r="EX51" i="21"/>
  <c r="EW51" i="21"/>
  <c r="FC51" i="21" s="1"/>
  <c r="FB51" i="21" s="1"/>
  <c r="EV51" i="21"/>
  <c r="EU51" i="21"/>
  <c r="ET51" i="21"/>
  <c r="ES51" i="21"/>
  <c r="EL51" i="21"/>
  <c r="EK51" i="21"/>
  <c r="EJ51" i="21"/>
  <c r="EI51" i="21"/>
  <c r="EH51" i="21"/>
  <c r="EG51" i="21"/>
  <c r="EF51" i="21"/>
  <c r="EC51" i="21"/>
  <c r="DW51" i="21"/>
  <c r="DV51" i="21"/>
  <c r="DU51" i="21"/>
  <c r="DT51" i="21"/>
  <c r="DS51" i="21"/>
  <c r="DR51" i="21"/>
  <c r="DP51" i="21"/>
  <c r="DO51" i="21"/>
  <c r="DH51" i="21"/>
  <c r="DG51" i="21"/>
  <c r="DF51" i="21"/>
  <c r="DE51" i="21"/>
  <c r="DD51" i="21"/>
  <c r="DJ51" i="21" s="1"/>
  <c r="DC51" i="21"/>
  <c r="DB51" i="21"/>
  <c r="CY51" i="21"/>
  <c r="CU51" i="21"/>
  <c r="CS51" i="21"/>
  <c r="CR51" i="21"/>
  <c r="CQ51" i="21"/>
  <c r="CP51" i="21"/>
  <c r="CO51" i="21"/>
  <c r="CN51" i="21"/>
  <c r="CM51" i="21"/>
  <c r="CL51" i="21"/>
  <c r="CK51" i="21"/>
  <c r="CD51" i="21"/>
  <c r="CC51" i="21"/>
  <c r="CB51" i="21"/>
  <c r="CA51" i="21"/>
  <c r="CF51" i="21" s="1"/>
  <c r="BZ51" i="21"/>
  <c r="BY51" i="21"/>
  <c r="BV51" i="21"/>
  <c r="BO51" i="21"/>
  <c r="BN51" i="21"/>
  <c r="BM51" i="21"/>
  <c r="BL51" i="21"/>
  <c r="BK51" i="21"/>
  <c r="BQ51" i="21" s="1"/>
  <c r="BS51" i="21" s="1"/>
  <c r="CH51" i="21" s="1"/>
  <c r="BJ51" i="21"/>
  <c r="BI51" i="21"/>
  <c r="BG51" i="21"/>
  <c r="AZ51" i="21"/>
  <c r="AY51" i="21"/>
  <c r="AX51" i="21"/>
  <c r="AW51" i="21"/>
  <c r="AV51" i="21"/>
  <c r="AT51" i="21"/>
  <c r="AR51" i="21"/>
  <c r="AP51" i="21"/>
  <c r="AQ51" i="21" s="1"/>
  <c r="AO51" i="21"/>
  <c r="AL51" i="21"/>
  <c r="AK51" i="21"/>
  <c r="AJ51" i="21"/>
  <c r="AI51" i="21"/>
  <c r="AG51" i="21"/>
  <c r="AC51" i="21"/>
  <c r="Y51" i="21"/>
  <c r="U51" i="21"/>
  <c r="Q51" i="21"/>
  <c r="P51" i="21"/>
  <c r="BH51" i="21" s="1"/>
  <c r="M51" i="21"/>
  <c r="L51" i="21"/>
  <c r="ER51" i="21" s="1"/>
  <c r="J51" i="21"/>
  <c r="I51" i="21"/>
  <c r="H51" i="21"/>
  <c r="G51" i="21"/>
  <c r="HP50" i="21"/>
  <c r="HN50" i="21"/>
  <c r="HI50" i="21"/>
  <c r="HH50" i="21"/>
  <c r="HF50" i="21"/>
  <c r="HC50" i="21" s="1"/>
  <c r="HE50" i="21"/>
  <c r="HD50" i="21"/>
  <c r="HB50" i="21"/>
  <c r="GZ50" i="21"/>
  <c r="GT50" i="21"/>
  <c r="GS50" i="21"/>
  <c r="GR50" i="21"/>
  <c r="HQ50" i="21" s="1"/>
  <c r="GQ50" i="21"/>
  <c r="GP50" i="21"/>
  <c r="GO50" i="21"/>
  <c r="GL50" i="21"/>
  <c r="GK50" i="21"/>
  <c r="GG50" i="21"/>
  <c r="GE50" i="21"/>
  <c r="GD50" i="21"/>
  <c r="GC50" i="21"/>
  <c r="GB50" i="21"/>
  <c r="GA50" i="21"/>
  <c r="FZ50" i="21"/>
  <c r="FW50" i="21"/>
  <c r="FV50" i="21"/>
  <c r="FP50" i="21"/>
  <c r="FO50" i="21"/>
  <c r="FN50" i="21"/>
  <c r="FM50" i="21"/>
  <c r="FL50" i="21"/>
  <c r="FR50" i="21" s="1"/>
  <c r="FK50" i="21"/>
  <c r="FH50" i="21"/>
  <c r="FA50" i="21"/>
  <c r="EZ50" i="21"/>
  <c r="EY50" i="21"/>
  <c r="EX50" i="21"/>
  <c r="EW50" i="21"/>
  <c r="EV50" i="21"/>
  <c r="FC50" i="21" s="1"/>
  <c r="ES50" i="21"/>
  <c r="EN50" i="21"/>
  <c r="EL50" i="21"/>
  <c r="EK50" i="21"/>
  <c r="EJ50" i="21"/>
  <c r="EI50" i="21"/>
  <c r="EH50" i="21"/>
  <c r="EG50" i="21"/>
  <c r="EF50" i="21"/>
  <c r="ED50" i="21"/>
  <c r="EC50" i="21"/>
  <c r="DW50" i="21"/>
  <c r="DV50" i="21"/>
  <c r="DU50" i="21"/>
  <c r="DT50" i="21"/>
  <c r="DS50" i="21"/>
  <c r="DY50" i="21" s="1"/>
  <c r="DR50" i="21"/>
  <c r="DQ50" i="21"/>
  <c r="DO50" i="21"/>
  <c r="DN50" i="21"/>
  <c r="DH50" i="21"/>
  <c r="DG50" i="21"/>
  <c r="DF50" i="21"/>
  <c r="DE50" i="21"/>
  <c r="DD50" i="21"/>
  <c r="DC50" i="21"/>
  <c r="CZ50" i="21"/>
  <c r="CS50" i="21"/>
  <c r="CR50" i="21"/>
  <c r="CQ50" i="21"/>
  <c r="CP50" i="21"/>
  <c r="CO50" i="21"/>
  <c r="CN50" i="21"/>
  <c r="CU50" i="21" s="1"/>
  <c r="CK50" i="21"/>
  <c r="CF50" i="21"/>
  <c r="CD50" i="21"/>
  <c r="CC50" i="21"/>
  <c r="CB50" i="21"/>
  <c r="CA50" i="21"/>
  <c r="BZ50" i="21"/>
  <c r="BY50" i="21"/>
  <c r="BV50" i="21"/>
  <c r="BU50" i="21"/>
  <c r="BO50" i="21"/>
  <c r="BN50" i="21"/>
  <c r="BM50" i="21"/>
  <c r="BL50" i="21"/>
  <c r="BK50" i="21"/>
  <c r="BQ50" i="21" s="1"/>
  <c r="BJ50" i="21"/>
  <c r="BG50" i="21"/>
  <c r="BF50" i="21"/>
  <c r="AZ50" i="21"/>
  <c r="AY50" i="21"/>
  <c r="AX50" i="21"/>
  <c r="AW50" i="21"/>
  <c r="AV50" i="21"/>
  <c r="AS50" i="21"/>
  <c r="AQ50" i="21"/>
  <c r="AO50" i="21"/>
  <c r="AP50" i="21" s="1"/>
  <c r="AL50" i="21"/>
  <c r="AK50" i="21"/>
  <c r="AJ50" i="21"/>
  <c r="AI50" i="21"/>
  <c r="AG50" i="21"/>
  <c r="AC50" i="21"/>
  <c r="Y50" i="21"/>
  <c r="U50" i="21"/>
  <c r="Q50" i="21"/>
  <c r="P50" i="21"/>
  <c r="M50" i="21"/>
  <c r="L50" i="21"/>
  <c r="J50" i="21"/>
  <c r="I50" i="21"/>
  <c r="H50" i="21"/>
  <c r="G50" i="21"/>
  <c r="HP49" i="21"/>
  <c r="HM49" i="21"/>
  <c r="HI49" i="21"/>
  <c r="HH49" i="21"/>
  <c r="HF49" i="21"/>
  <c r="HD49" i="21"/>
  <c r="HB49" i="21"/>
  <c r="GZ49" i="21"/>
  <c r="GT49" i="21"/>
  <c r="GS49" i="21"/>
  <c r="GR49" i="21"/>
  <c r="GQ49" i="21"/>
  <c r="GP49" i="21"/>
  <c r="HO49" i="21" s="1"/>
  <c r="GO49" i="21"/>
  <c r="HN49" i="21" s="1"/>
  <c r="GN49" i="21"/>
  <c r="GL49" i="21"/>
  <c r="GG49" i="21"/>
  <c r="GE49" i="21"/>
  <c r="GD49" i="21"/>
  <c r="GC49" i="21"/>
  <c r="GB49" i="21"/>
  <c r="GA49" i="21"/>
  <c r="FZ49" i="21"/>
  <c r="FY49" i="21"/>
  <c r="FW49" i="21"/>
  <c r="GF49" i="21" s="1"/>
  <c r="FR49" i="21"/>
  <c r="FP49" i="21"/>
  <c r="FO49" i="21"/>
  <c r="FN49" i="21"/>
  <c r="FM49" i="21"/>
  <c r="FL49" i="21"/>
  <c r="FK49" i="21"/>
  <c r="FJ49" i="21"/>
  <c r="FI49" i="21"/>
  <c r="FH49" i="21"/>
  <c r="FA49" i="21"/>
  <c r="EZ49" i="21"/>
  <c r="EY49" i="21"/>
  <c r="EX49" i="21"/>
  <c r="EW49" i="21"/>
  <c r="FC49" i="21" s="1"/>
  <c r="EV49" i="21"/>
  <c r="EU49" i="21"/>
  <c r="EL49" i="21"/>
  <c r="EK49" i="21"/>
  <c r="EJ49" i="21"/>
  <c r="EI49" i="21"/>
  <c r="EH49" i="21"/>
  <c r="EG49" i="21"/>
  <c r="EN49" i="21" s="1"/>
  <c r="EF49" i="21"/>
  <c r="ED49" i="21"/>
  <c r="DY49" i="21"/>
  <c r="DW49" i="21"/>
  <c r="DV49" i="21"/>
  <c r="DU49" i="21"/>
  <c r="DT49" i="21"/>
  <c r="DS49" i="21"/>
  <c r="DR49" i="21"/>
  <c r="DQ49" i="21"/>
  <c r="DO49" i="21"/>
  <c r="DX49" i="21" s="1"/>
  <c r="DH49" i="21"/>
  <c r="DG49" i="21"/>
  <c r="DF49" i="21"/>
  <c r="DE49" i="21"/>
  <c r="DD49" i="21"/>
  <c r="DC49" i="21"/>
  <c r="DB49" i="21"/>
  <c r="DA49" i="21"/>
  <c r="CZ49" i="21"/>
  <c r="CS49" i="21"/>
  <c r="CR49" i="21"/>
  <c r="CQ49" i="21"/>
  <c r="CP49" i="21"/>
  <c r="CO49" i="21"/>
  <c r="CN49" i="21"/>
  <c r="CM49" i="21"/>
  <c r="CJ49" i="21"/>
  <c r="CD49" i="21"/>
  <c r="CC49" i="21"/>
  <c r="CB49" i="21"/>
  <c r="CA49" i="21"/>
  <c r="BZ49" i="21"/>
  <c r="BY49" i="21"/>
  <c r="CF49" i="21" s="1"/>
  <c r="BX49" i="21"/>
  <c r="BV49" i="21"/>
  <c r="BO49" i="21"/>
  <c r="BN49" i="21"/>
  <c r="BM49" i="21"/>
  <c r="BL49" i="21"/>
  <c r="BK49" i="21"/>
  <c r="BJ49" i="21"/>
  <c r="BI49" i="21"/>
  <c r="BG49" i="21"/>
  <c r="AZ49" i="21"/>
  <c r="AY49" i="21"/>
  <c r="AX49" i="21"/>
  <c r="AW49" i="21"/>
  <c r="AV49" i="21"/>
  <c r="AU49" i="21"/>
  <c r="AR49" i="21"/>
  <c r="AP49" i="21"/>
  <c r="AQ49" i="21" s="1"/>
  <c r="AO49" i="21"/>
  <c r="AL49" i="21"/>
  <c r="AK49" i="21"/>
  <c r="AJ49" i="21"/>
  <c r="AI49" i="21"/>
  <c r="AG49" i="21"/>
  <c r="AC49" i="21"/>
  <c r="Y49" i="21"/>
  <c r="U49" i="21"/>
  <c r="Q49" i="21"/>
  <c r="P49" i="21"/>
  <c r="M49" i="21"/>
  <c r="L49" i="21"/>
  <c r="J49" i="21"/>
  <c r="I49" i="21"/>
  <c r="H49" i="21"/>
  <c r="G49" i="21"/>
  <c r="HN48" i="21"/>
  <c r="HI48" i="21"/>
  <c r="HH48" i="21"/>
  <c r="HF48" i="21"/>
  <c r="HA48" i="21" s="1"/>
  <c r="HD48" i="21"/>
  <c r="HE48" i="21" s="1"/>
  <c r="HC48" i="21"/>
  <c r="HB48" i="21"/>
  <c r="GZ48" i="21"/>
  <c r="GT48" i="21"/>
  <c r="GS48" i="21"/>
  <c r="GR48" i="21"/>
  <c r="HQ48" i="21" s="1"/>
  <c r="GQ48" i="21"/>
  <c r="GP48" i="21"/>
  <c r="HO48" i="21" s="1"/>
  <c r="GO48" i="21"/>
  <c r="GE48" i="21"/>
  <c r="GD48" i="21"/>
  <c r="GC48" i="21"/>
  <c r="GB48" i="21"/>
  <c r="GA48" i="21"/>
  <c r="FZ48" i="21"/>
  <c r="GG48" i="21" s="1"/>
  <c r="FY48" i="21"/>
  <c r="FW48" i="21"/>
  <c r="FP48" i="21"/>
  <c r="FO48" i="21"/>
  <c r="FN48" i="21"/>
  <c r="FM48" i="21"/>
  <c r="FL48" i="21"/>
  <c r="FR48" i="21" s="1"/>
  <c r="FK48" i="21"/>
  <c r="FI48" i="21"/>
  <c r="FA48" i="21"/>
  <c r="EZ48" i="21"/>
  <c r="EY48" i="21"/>
  <c r="EX48" i="21"/>
  <c r="EW48" i="21"/>
  <c r="EV48" i="21"/>
  <c r="FC48" i="21" s="1"/>
  <c r="EL48" i="21"/>
  <c r="EK48" i="21"/>
  <c r="EJ48" i="21"/>
  <c r="EI48" i="21"/>
  <c r="EH48" i="21"/>
  <c r="EN48" i="21" s="1"/>
  <c r="EG48" i="21"/>
  <c r="DY48" i="21"/>
  <c r="DW48" i="21"/>
  <c r="DV48" i="21"/>
  <c r="DU48" i="21"/>
  <c r="DT48" i="21"/>
  <c r="DS48" i="21"/>
  <c r="DR48" i="21"/>
  <c r="DN48" i="21"/>
  <c r="DH48" i="21"/>
  <c r="DG48" i="21"/>
  <c r="DF48" i="21"/>
  <c r="DE48" i="21"/>
  <c r="DD48" i="21"/>
  <c r="DC48" i="21"/>
  <c r="DJ48" i="21" s="1"/>
  <c r="DB48" i="21"/>
  <c r="CU48" i="21"/>
  <c r="CS48" i="21"/>
  <c r="CR48" i="21"/>
  <c r="CQ48" i="21"/>
  <c r="CP48" i="21"/>
  <c r="CO48" i="21"/>
  <c r="CN48" i="21"/>
  <c r="CM48" i="21"/>
  <c r="CF48" i="21"/>
  <c r="CD48" i="21"/>
  <c r="CC48" i="21"/>
  <c r="CB48" i="21"/>
  <c r="CA48" i="21"/>
  <c r="BZ48" i="21"/>
  <c r="BY48" i="21"/>
  <c r="BX48" i="21"/>
  <c r="BW48" i="21"/>
  <c r="BS48" i="21"/>
  <c r="BQ48" i="21"/>
  <c r="BO48" i="21"/>
  <c r="BN48" i="21"/>
  <c r="BM48" i="21"/>
  <c r="BL48" i="21"/>
  <c r="BK48" i="21"/>
  <c r="BJ48" i="21"/>
  <c r="BI48" i="21"/>
  <c r="AZ48" i="21"/>
  <c r="AY48" i="21"/>
  <c r="AX48" i="21"/>
  <c r="AW48" i="21"/>
  <c r="AV48" i="21"/>
  <c r="AO48" i="21"/>
  <c r="AP48" i="21" s="1"/>
  <c r="AQ48" i="21" s="1"/>
  <c r="AL48" i="21"/>
  <c r="AK48" i="21"/>
  <c r="AJ48" i="21"/>
  <c r="AI48" i="21"/>
  <c r="AG48" i="21"/>
  <c r="AC48" i="21"/>
  <c r="Y48" i="21"/>
  <c r="U48" i="21"/>
  <c r="Q48" i="21"/>
  <c r="P48" i="21"/>
  <c r="M48" i="21"/>
  <c r="L48" i="21"/>
  <c r="J48" i="21"/>
  <c r="I48" i="21"/>
  <c r="H48" i="21"/>
  <c r="G48" i="21"/>
  <c r="HQ47" i="21"/>
  <c r="HP47" i="21"/>
  <c r="HO47" i="21"/>
  <c r="HI47" i="21"/>
  <c r="HH47" i="21"/>
  <c r="HF47" i="21"/>
  <c r="HC47" i="21" s="1"/>
  <c r="HD47" i="21"/>
  <c r="HB47" i="21"/>
  <c r="GZ47" i="21"/>
  <c r="GV47" i="21"/>
  <c r="GT47" i="21"/>
  <c r="GS47" i="21"/>
  <c r="GR47" i="21"/>
  <c r="GQ47" i="21"/>
  <c r="GP47" i="21"/>
  <c r="GO47" i="21"/>
  <c r="HN47" i="21" s="1"/>
  <c r="GL47" i="21"/>
  <c r="GK47" i="21"/>
  <c r="GE47" i="21"/>
  <c r="GD47" i="21"/>
  <c r="GC47" i="21"/>
  <c r="GB47" i="21"/>
  <c r="GA47" i="21"/>
  <c r="FZ47" i="21"/>
  <c r="GG47" i="21" s="1"/>
  <c r="FW47" i="21"/>
  <c r="FP47" i="21"/>
  <c r="FO47" i="21"/>
  <c r="FN47" i="21"/>
  <c r="FM47" i="21"/>
  <c r="FL47" i="21"/>
  <c r="FK47" i="21"/>
  <c r="FR47" i="21" s="1"/>
  <c r="FC47" i="21"/>
  <c r="FB47" i="21"/>
  <c r="FA47" i="21"/>
  <c r="EZ47" i="21"/>
  <c r="EY47" i="21"/>
  <c r="EX47" i="21"/>
  <c r="EW47" i="21"/>
  <c r="EV47" i="21"/>
  <c r="EU47" i="21"/>
  <c r="ET47" i="21"/>
  <c r="ES47" i="21"/>
  <c r="ER47" i="21"/>
  <c r="EL47" i="21"/>
  <c r="EK47" i="21"/>
  <c r="EJ47" i="21"/>
  <c r="EI47" i="21"/>
  <c r="EH47" i="21"/>
  <c r="EG47" i="21"/>
  <c r="EC47" i="21"/>
  <c r="DW47" i="21"/>
  <c r="DV47" i="21"/>
  <c r="DU47" i="21"/>
  <c r="DT47" i="21"/>
  <c r="DS47" i="21"/>
  <c r="DR47" i="21"/>
  <c r="DY47" i="21" s="1"/>
  <c r="DP47" i="21"/>
  <c r="DO47" i="21"/>
  <c r="DJ47" i="21"/>
  <c r="DH47" i="21"/>
  <c r="DG47" i="21"/>
  <c r="DF47" i="21"/>
  <c r="DE47" i="21"/>
  <c r="DD47" i="21"/>
  <c r="DC47" i="21"/>
  <c r="CZ47" i="21"/>
  <c r="CY47" i="21"/>
  <c r="CS47" i="21"/>
  <c r="CR47" i="21"/>
  <c r="CQ47" i="21"/>
  <c r="CP47" i="21"/>
  <c r="CO47" i="21"/>
  <c r="CU47" i="21" s="1"/>
  <c r="CN47" i="21"/>
  <c r="CF47" i="21"/>
  <c r="CD47" i="21"/>
  <c r="CC47" i="21"/>
  <c r="CB47" i="21"/>
  <c r="CA47" i="21"/>
  <c r="BZ47" i="21"/>
  <c r="BY47" i="21"/>
  <c r="BV47" i="21"/>
  <c r="BU47" i="21"/>
  <c r="BO47" i="21"/>
  <c r="BN47" i="21"/>
  <c r="BM47" i="21"/>
  <c r="BL47" i="21"/>
  <c r="BK47" i="21"/>
  <c r="BJ47" i="21"/>
  <c r="BH47" i="21"/>
  <c r="BG47" i="21"/>
  <c r="AZ47" i="21"/>
  <c r="AY47" i="21"/>
  <c r="AX47" i="21"/>
  <c r="AW47" i="21"/>
  <c r="AV47" i="21"/>
  <c r="AS47" i="21"/>
  <c r="AR47" i="21"/>
  <c r="AO47" i="21"/>
  <c r="AP47" i="21" s="1"/>
  <c r="AQ47" i="21" s="1"/>
  <c r="AL47" i="21"/>
  <c r="AK47" i="21"/>
  <c r="AJ47" i="21"/>
  <c r="AI47" i="21"/>
  <c r="AG47" i="21"/>
  <c r="AC47" i="21"/>
  <c r="Y47" i="21"/>
  <c r="U47" i="21"/>
  <c r="Q47" i="21"/>
  <c r="P47" i="21"/>
  <c r="BX47" i="21" s="1"/>
  <c r="M47" i="21"/>
  <c r="L47" i="21"/>
  <c r="CJ47" i="21" s="1"/>
  <c r="J47" i="21"/>
  <c r="I47" i="21"/>
  <c r="H47" i="21"/>
  <c r="G47" i="21"/>
  <c r="HQ46" i="21"/>
  <c r="HP46" i="21"/>
  <c r="HI46" i="21"/>
  <c r="HH46" i="21"/>
  <c r="HF46" i="21"/>
  <c r="HD46" i="21"/>
  <c r="HE46" i="21" s="1"/>
  <c r="HB46" i="21"/>
  <c r="GZ46" i="21"/>
  <c r="GT46" i="21"/>
  <c r="GS46" i="21"/>
  <c r="GR46" i="21"/>
  <c r="GQ46" i="21"/>
  <c r="GP46" i="21"/>
  <c r="HO46" i="21" s="1"/>
  <c r="GO46" i="21"/>
  <c r="GN46" i="21"/>
  <c r="HM46" i="21" s="1"/>
  <c r="GM46" i="21"/>
  <c r="GE46" i="21"/>
  <c r="GD46" i="21"/>
  <c r="GC46" i="21"/>
  <c r="GB46" i="21"/>
  <c r="GA46" i="21"/>
  <c r="FZ46" i="21"/>
  <c r="FY46" i="21"/>
  <c r="FX46" i="21"/>
  <c r="FP46" i="21"/>
  <c r="FO46" i="21"/>
  <c r="FN46" i="21"/>
  <c r="FM46" i="21"/>
  <c r="FL46" i="21"/>
  <c r="FK46" i="21"/>
  <c r="FR46" i="21" s="1"/>
  <c r="FJ46" i="21"/>
  <c r="FC46" i="21"/>
  <c r="FA46" i="21"/>
  <c r="EZ46" i="21"/>
  <c r="EY46" i="21"/>
  <c r="EX46" i="21"/>
  <c r="EW46" i="21"/>
  <c r="EV46" i="21"/>
  <c r="EU46" i="21"/>
  <c r="ET46" i="21"/>
  <c r="EL46" i="21"/>
  <c r="EK46" i="21"/>
  <c r="EJ46" i="21"/>
  <c r="EI46" i="21"/>
  <c r="EH46" i="21"/>
  <c r="EG46" i="21"/>
  <c r="ED46" i="21"/>
  <c r="EC46" i="21"/>
  <c r="DW46" i="21"/>
  <c r="DV46" i="21"/>
  <c r="DU46" i="21"/>
  <c r="DT46" i="21"/>
  <c r="DS46" i="21"/>
  <c r="DR46" i="21"/>
  <c r="DQ46" i="21"/>
  <c r="DP46" i="21"/>
  <c r="DH46" i="21"/>
  <c r="DG46" i="21"/>
  <c r="DF46" i="21"/>
  <c r="DE46" i="21"/>
  <c r="DD46" i="21"/>
  <c r="DC46" i="21"/>
  <c r="DB46" i="21"/>
  <c r="CS46" i="21"/>
  <c r="CR46" i="21"/>
  <c r="CQ46" i="21"/>
  <c r="CP46" i="21"/>
  <c r="CO46" i="21"/>
  <c r="CN46" i="21"/>
  <c r="CU46" i="21" s="1"/>
  <c r="CF46" i="21"/>
  <c r="CD46" i="21"/>
  <c r="CC46" i="21"/>
  <c r="CB46" i="21"/>
  <c r="CA46" i="21"/>
  <c r="BZ46" i="21"/>
  <c r="BY46" i="21"/>
  <c r="BX46" i="21"/>
  <c r="BW46" i="21"/>
  <c r="BO46" i="21"/>
  <c r="BN46" i="21"/>
  <c r="BM46" i="21"/>
  <c r="BL46" i="21"/>
  <c r="BQ46" i="21" s="1"/>
  <c r="BK46" i="21"/>
  <c r="BJ46" i="21"/>
  <c r="BH46" i="21"/>
  <c r="BG46" i="21"/>
  <c r="BF46" i="21"/>
  <c r="AZ46" i="21"/>
  <c r="AY46" i="21"/>
  <c r="AX46" i="21"/>
  <c r="AW46" i="21"/>
  <c r="AV46" i="21"/>
  <c r="AU46" i="21"/>
  <c r="AT46" i="21"/>
  <c r="AP46" i="21"/>
  <c r="AQ46" i="21" s="1"/>
  <c r="AO46" i="21"/>
  <c r="AL46" i="21"/>
  <c r="AK46" i="21"/>
  <c r="AJ46" i="21"/>
  <c r="AI46" i="21"/>
  <c r="AG46" i="21"/>
  <c r="AC46" i="21"/>
  <c r="Y46" i="21"/>
  <c r="U46" i="21"/>
  <c r="Q46" i="21"/>
  <c r="P46" i="21"/>
  <c r="M46" i="21"/>
  <c r="L46" i="21"/>
  <c r="J46" i="21"/>
  <c r="I46" i="21"/>
  <c r="H46" i="21"/>
  <c r="G46" i="21"/>
  <c r="HQ45" i="21"/>
  <c r="HP45" i="21"/>
  <c r="HO45" i="21"/>
  <c r="HI45" i="21"/>
  <c r="HH45" i="21"/>
  <c r="HF45" i="21"/>
  <c r="HD45" i="21"/>
  <c r="HB45" i="21"/>
  <c r="GZ45" i="21"/>
  <c r="GV45" i="21"/>
  <c r="GT45" i="21"/>
  <c r="GS45" i="21"/>
  <c r="GR45" i="21"/>
  <c r="GQ45" i="21"/>
  <c r="GP45" i="21"/>
  <c r="GO45" i="21"/>
  <c r="HN45" i="21" s="1"/>
  <c r="GN45" i="21"/>
  <c r="HM45" i="21" s="1"/>
  <c r="GE45" i="21"/>
  <c r="GD45" i="21"/>
  <c r="GC45" i="21"/>
  <c r="GB45" i="21"/>
  <c r="GG45" i="21" s="1"/>
  <c r="GA45" i="21"/>
  <c r="FZ45" i="21"/>
  <c r="FX45" i="21"/>
  <c r="FP45" i="21"/>
  <c r="FO45" i="21"/>
  <c r="FN45" i="21"/>
  <c r="FM45" i="21"/>
  <c r="FL45" i="21"/>
  <c r="FK45" i="21"/>
  <c r="FA45" i="21"/>
  <c r="EZ45" i="21"/>
  <c r="EY45" i="21"/>
  <c r="EX45" i="21"/>
  <c r="EW45" i="21"/>
  <c r="FC45" i="21" s="1"/>
  <c r="EV45" i="21"/>
  <c r="EL45" i="21"/>
  <c r="EK45" i="21"/>
  <c r="EJ45" i="21"/>
  <c r="EN45" i="21" s="1"/>
  <c r="EI45" i="21"/>
  <c r="EH45" i="21"/>
  <c r="EG45" i="21"/>
  <c r="DW45" i="21"/>
  <c r="DV45" i="21"/>
  <c r="DU45" i="21"/>
  <c r="DT45" i="21"/>
  <c r="DS45" i="21"/>
  <c r="DR45" i="21"/>
  <c r="DH45" i="21"/>
  <c r="DG45" i="21"/>
  <c r="DF45" i="21"/>
  <c r="DJ45" i="21" s="1"/>
  <c r="DE45" i="21"/>
  <c r="DD45" i="21"/>
  <c r="DC45" i="21"/>
  <c r="DA45" i="21"/>
  <c r="CS45" i="21"/>
  <c r="CR45" i="21"/>
  <c r="CQ45" i="21"/>
  <c r="CP45" i="21"/>
  <c r="CO45" i="21"/>
  <c r="CU45" i="21" s="1"/>
  <c r="CN45" i="21"/>
  <c r="CD45" i="21"/>
  <c r="CC45" i="21"/>
  <c r="CB45" i="21"/>
  <c r="CA45" i="21"/>
  <c r="BZ45" i="21"/>
  <c r="BY45" i="21"/>
  <c r="CF45" i="21" s="1"/>
  <c r="BQ45" i="21"/>
  <c r="BS45" i="21" s="1"/>
  <c r="CH45" i="21" s="1"/>
  <c r="CW45" i="21" s="1"/>
  <c r="DL45" i="21" s="1"/>
  <c r="BO45" i="21"/>
  <c r="BN45" i="21"/>
  <c r="BM45" i="21"/>
  <c r="BL45" i="21"/>
  <c r="BK45" i="21"/>
  <c r="BJ45" i="21"/>
  <c r="BI45" i="21"/>
  <c r="BH45" i="21"/>
  <c r="AZ45" i="21"/>
  <c r="AY45" i="21"/>
  <c r="AX45" i="21"/>
  <c r="AW45" i="21"/>
  <c r="AV45" i="21"/>
  <c r="AU45" i="21"/>
  <c r="AO45" i="21"/>
  <c r="AP45" i="21" s="1"/>
  <c r="AQ45" i="21" s="1"/>
  <c r="AL45" i="21"/>
  <c r="AK45" i="21"/>
  <c r="AJ45" i="21"/>
  <c r="AI45" i="21"/>
  <c r="AG45" i="21"/>
  <c r="AC45" i="21"/>
  <c r="Y45" i="21"/>
  <c r="U45" i="21"/>
  <c r="Q45" i="21"/>
  <c r="P45" i="21"/>
  <c r="M45" i="21"/>
  <c r="L45" i="21"/>
  <c r="J45" i="21"/>
  <c r="I45" i="21"/>
  <c r="H45" i="21"/>
  <c r="G45" i="21"/>
  <c r="HO44" i="21"/>
  <c r="HN44" i="21"/>
  <c r="HI44" i="21"/>
  <c r="HH44" i="21"/>
  <c r="HF44" i="21"/>
  <c r="HC44" i="21" s="1"/>
  <c r="HD44" i="21"/>
  <c r="HE44" i="21" s="1"/>
  <c r="HB44" i="21"/>
  <c r="GZ44" i="21"/>
  <c r="GV44" i="21"/>
  <c r="GT44" i="21"/>
  <c r="GS44" i="21"/>
  <c r="GR44" i="21"/>
  <c r="HQ44" i="21" s="1"/>
  <c r="GQ44" i="21"/>
  <c r="HP44" i="21" s="1"/>
  <c r="GP44" i="21"/>
  <c r="GO44" i="21"/>
  <c r="GN44" i="21"/>
  <c r="HM44" i="21" s="1"/>
  <c r="GM44" i="21"/>
  <c r="GE44" i="21"/>
  <c r="GD44" i="21"/>
  <c r="GC44" i="21"/>
  <c r="GB44" i="21"/>
  <c r="GA44" i="21"/>
  <c r="GG44" i="21" s="1"/>
  <c r="FZ44" i="21"/>
  <c r="FY44" i="21"/>
  <c r="FX44" i="21"/>
  <c r="FR44" i="21"/>
  <c r="FP44" i="21"/>
  <c r="FO44" i="21"/>
  <c r="FN44" i="21"/>
  <c r="FM44" i="21"/>
  <c r="FL44" i="21"/>
  <c r="FK44" i="21"/>
  <c r="FJ44" i="21"/>
  <c r="FQ44" i="21" s="1"/>
  <c r="FI44" i="21"/>
  <c r="FH44" i="21"/>
  <c r="FG44" i="21"/>
  <c r="FA44" i="21"/>
  <c r="EZ44" i="21"/>
  <c r="EY44" i="21"/>
  <c r="EX44" i="21"/>
  <c r="EW44" i="21"/>
  <c r="EV44" i="21"/>
  <c r="ES44" i="21"/>
  <c r="ER44" i="21"/>
  <c r="EL44" i="21"/>
  <c r="EK44" i="21"/>
  <c r="EJ44" i="21"/>
  <c r="EI44" i="21"/>
  <c r="EN44" i="21" s="1"/>
  <c r="EH44" i="21"/>
  <c r="EG44" i="21"/>
  <c r="EF44" i="21"/>
  <c r="EE44" i="21"/>
  <c r="DY44" i="21"/>
  <c r="DW44" i="21"/>
  <c r="DV44" i="21"/>
  <c r="DU44" i="21"/>
  <c r="DT44" i="21"/>
  <c r="DS44" i="21"/>
  <c r="DR44" i="21"/>
  <c r="DQ44" i="21"/>
  <c r="DP44" i="21"/>
  <c r="DJ44" i="21"/>
  <c r="DH44" i="21"/>
  <c r="DG44" i="21"/>
  <c r="DF44" i="21"/>
  <c r="DE44" i="21"/>
  <c r="DD44" i="21"/>
  <c r="DC44" i="21"/>
  <c r="DB44" i="21"/>
  <c r="DA44" i="21"/>
  <c r="CZ44" i="21"/>
  <c r="DI44" i="21" s="1"/>
  <c r="CY44" i="21"/>
  <c r="CS44" i="21"/>
  <c r="CR44" i="21"/>
  <c r="CQ44" i="21"/>
  <c r="CP44" i="21"/>
  <c r="CO44" i="21"/>
  <c r="CN44" i="21"/>
  <c r="CK44" i="21"/>
  <c r="CJ44" i="21"/>
  <c r="CF44" i="21"/>
  <c r="CD44" i="21"/>
  <c r="CC44" i="21"/>
  <c r="CB44" i="21"/>
  <c r="CA44" i="21"/>
  <c r="BZ44" i="21"/>
  <c r="BY44" i="21"/>
  <c r="BX44" i="21"/>
  <c r="BW44" i="21"/>
  <c r="BO44" i="21"/>
  <c r="BN44" i="21"/>
  <c r="BM44" i="21"/>
  <c r="BL44" i="21"/>
  <c r="BK44" i="21"/>
  <c r="BQ44" i="21" s="1"/>
  <c r="BS44" i="21" s="1"/>
  <c r="CH44" i="21" s="1"/>
  <c r="BJ44" i="21"/>
  <c r="BI44" i="21"/>
  <c r="BH44" i="21"/>
  <c r="AZ44" i="21"/>
  <c r="AY44" i="21"/>
  <c r="AX44" i="21"/>
  <c r="AW44" i="21"/>
  <c r="AV44" i="21"/>
  <c r="AP44" i="21"/>
  <c r="AQ44" i="21" s="1"/>
  <c r="AO44" i="21"/>
  <c r="AL44" i="21"/>
  <c r="AK44" i="21"/>
  <c r="AJ44" i="21"/>
  <c r="AI44" i="21"/>
  <c r="AG44" i="21"/>
  <c r="AC44" i="21"/>
  <c r="Y44" i="21"/>
  <c r="U44" i="21"/>
  <c r="Q44" i="21"/>
  <c r="P44" i="21"/>
  <c r="EU44" i="21" s="1"/>
  <c r="M44" i="21"/>
  <c r="L44" i="21"/>
  <c r="FV44" i="21" s="1"/>
  <c r="J44" i="21"/>
  <c r="I44" i="21"/>
  <c r="H44" i="21"/>
  <c r="G44" i="21"/>
  <c r="HO43" i="21"/>
  <c r="HN43" i="21"/>
  <c r="HJ43" i="21"/>
  <c r="HI43" i="21"/>
  <c r="HH43" i="21"/>
  <c r="HF43" i="21"/>
  <c r="HE43" i="21" s="1"/>
  <c r="HD43" i="21"/>
  <c r="HB43" i="21"/>
  <c r="GZ43" i="21"/>
  <c r="GV43" i="21"/>
  <c r="GT43" i="21"/>
  <c r="GS43" i="21"/>
  <c r="GR43" i="21"/>
  <c r="HQ43" i="21" s="1"/>
  <c r="GQ43" i="21"/>
  <c r="HP43" i="21" s="1"/>
  <c r="GP43" i="21"/>
  <c r="GO43" i="21"/>
  <c r="GN43" i="21"/>
  <c r="HM43" i="21" s="1"/>
  <c r="GM43" i="21"/>
  <c r="GK43" i="21"/>
  <c r="GE43" i="21"/>
  <c r="GD43" i="21"/>
  <c r="GC43" i="21"/>
  <c r="GB43" i="21"/>
  <c r="GA43" i="21"/>
  <c r="FZ43" i="21"/>
  <c r="GG43" i="21" s="1"/>
  <c r="FP43" i="21"/>
  <c r="FO43" i="21"/>
  <c r="FN43" i="21"/>
  <c r="FM43" i="21"/>
  <c r="FL43" i="21"/>
  <c r="FK43" i="21"/>
  <c r="FJ43" i="21"/>
  <c r="FI43" i="21"/>
  <c r="FA43" i="21"/>
  <c r="EZ43" i="21"/>
  <c r="EY43" i="21"/>
  <c r="EX43" i="21"/>
  <c r="EW43" i="21"/>
  <c r="EV43" i="21"/>
  <c r="EU43" i="21"/>
  <c r="ES43" i="21"/>
  <c r="ER43" i="21"/>
  <c r="EN43" i="21"/>
  <c r="EL43" i="21"/>
  <c r="EK43" i="21"/>
  <c r="EJ43" i="21"/>
  <c r="EI43" i="21"/>
  <c r="EH43" i="21"/>
  <c r="EG43" i="21"/>
  <c r="EF43" i="21"/>
  <c r="EE43" i="21"/>
  <c r="EC43" i="21"/>
  <c r="DW43" i="21"/>
  <c r="DV43" i="21"/>
  <c r="DU43" i="21"/>
  <c r="DT43" i="21"/>
  <c r="DS43" i="21"/>
  <c r="DR43" i="21"/>
  <c r="DH43" i="21"/>
  <c r="DG43" i="21"/>
  <c r="DF43" i="21"/>
  <c r="DE43" i="21"/>
  <c r="DD43" i="21"/>
  <c r="DC43" i="21"/>
  <c r="DJ43" i="21" s="1"/>
  <c r="DB43" i="21"/>
  <c r="DA43" i="21"/>
  <c r="CS43" i="21"/>
  <c r="CR43" i="21"/>
  <c r="CQ43" i="21"/>
  <c r="CP43" i="21"/>
  <c r="CO43" i="21"/>
  <c r="CN43" i="21"/>
  <c r="CU43" i="21" s="1"/>
  <c r="CM43" i="21"/>
  <c r="CK43" i="21"/>
  <c r="CT43" i="21" s="1"/>
  <c r="CJ43" i="21"/>
  <c r="CF43" i="21"/>
  <c r="CD43" i="21"/>
  <c r="CC43" i="21"/>
  <c r="CB43" i="21"/>
  <c r="CA43" i="21"/>
  <c r="BZ43" i="21"/>
  <c r="BY43" i="21"/>
  <c r="BX43" i="21"/>
  <c r="BW43" i="21"/>
  <c r="BV43" i="21"/>
  <c r="BO43" i="21"/>
  <c r="BN43" i="21"/>
  <c r="BM43" i="21"/>
  <c r="BL43" i="21"/>
  <c r="BK43" i="21"/>
  <c r="BJ43" i="21"/>
  <c r="AZ43" i="21"/>
  <c r="AY43" i="21"/>
  <c r="AX43" i="21"/>
  <c r="AW43" i="21"/>
  <c r="AV43" i="21"/>
  <c r="AU43" i="21"/>
  <c r="AT43" i="21"/>
  <c r="AS43" i="21"/>
  <c r="AR43" i="21"/>
  <c r="AQ43" i="21"/>
  <c r="AO43" i="21"/>
  <c r="AP43" i="21" s="1"/>
  <c r="AL43" i="21"/>
  <c r="AK43" i="21"/>
  <c r="AJ43" i="21"/>
  <c r="AI43" i="21"/>
  <c r="AG43" i="21"/>
  <c r="AC43" i="21"/>
  <c r="Y43" i="21"/>
  <c r="U43" i="21"/>
  <c r="Q43" i="21"/>
  <c r="P43" i="21"/>
  <c r="M43" i="21"/>
  <c r="L43" i="21"/>
  <c r="J43" i="21"/>
  <c r="I43" i="21"/>
  <c r="H43" i="21"/>
  <c r="G43" i="21"/>
  <c r="HP42" i="21"/>
  <c r="HO42" i="21"/>
  <c r="HN42" i="21"/>
  <c r="HI42" i="21"/>
  <c r="HH42" i="21"/>
  <c r="HF42" i="21"/>
  <c r="HE42" i="21" s="1"/>
  <c r="HD42" i="21"/>
  <c r="HB42" i="21"/>
  <c r="GZ42" i="21"/>
  <c r="GV42" i="21"/>
  <c r="GT42" i="21"/>
  <c r="GS42" i="21"/>
  <c r="GR42" i="21"/>
  <c r="HQ42" i="21" s="1"/>
  <c r="GQ42" i="21"/>
  <c r="GP42" i="21"/>
  <c r="GO42" i="21"/>
  <c r="GL42" i="21"/>
  <c r="GE42" i="21"/>
  <c r="GD42" i="21"/>
  <c r="GC42" i="21"/>
  <c r="GB42" i="21"/>
  <c r="GA42" i="21"/>
  <c r="FZ42" i="21"/>
  <c r="FR42" i="21"/>
  <c r="FP42" i="21"/>
  <c r="FO42" i="21"/>
  <c r="FN42" i="21"/>
  <c r="FM42" i="21"/>
  <c r="FL42" i="21"/>
  <c r="FK42" i="21"/>
  <c r="FI42" i="21"/>
  <c r="FH42" i="21"/>
  <c r="FG42" i="21"/>
  <c r="FA42" i="21"/>
  <c r="EZ42" i="21"/>
  <c r="EY42" i="21"/>
  <c r="EX42" i="21"/>
  <c r="EW42" i="21"/>
  <c r="FC42" i="21" s="1"/>
  <c r="EV42" i="21"/>
  <c r="ES42" i="21"/>
  <c r="EL42" i="21"/>
  <c r="EK42" i="21"/>
  <c r="EJ42" i="21"/>
  <c r="EN42" i="21" s="1"/>
  <c r="EI42" i="21"/>
  <c r="EH42" i="21"/>
  <c r="EG42" i="21"/>
  <c r="EE42" i="21"/>
  <c r="DW42" i="21"/>
  <c r="DV42" i="21"/>
  <c r="DU42" i="21"/>
  <c r="DT42" i="21"/>
  <c r="DS42" i="21"/>
  <c r="DR42" i="21"/>
  <c r="DY42" i="21" s="1"/>
  <c r="DQ42" i="21"/>
  <c r="DH42" i="21"/>
  <c r="DG42" i="21"/>
  <c r="DF42" i="21"/>
  <c r="DE42" i="21"/>
  <c r="DD42" i="21"/>
  <c r="DJ42" i="21" s="1"/>
  <c r="DC42" i="21"/>
  <c r="CU42" i="21"/>
  <c r="CS42" i="21"/>
  <c r="CR42" i="21"/>
  <c r="CQ42" i="21"/>
  <c r="CP42" i="21"/>
  <c r="CO42" i="21"/>
  <c r="CN42" i="21"/>
  <c r="CM42" i="21"/>
  <c r="CJ42" i="21"/>
  <c r="CD42" i="21"/>
  <c r="CC42" i="21"/>
  <c r="CB42" i="21"/>
  <c r="CA42" i="21"/>
  <c r="CF42" i="21" s="1"/>
  <c r="BZ42" i="21"/>
  <c r="BY42" i="21"/>
  <c r="BO42" i="21"/>
  <c r="BN42" i="21"/>
  <c r="BM42" i="21"/>
  <c r="BQ42" i="21" s="1"/>
  <c r="BS42" i="21" s="1"/>
  <c r="BL42" i="21"/>
  <c r="BK42" i="21"/>
  <c r="BJ42" i="21"/>
  <c r="BF42" i="21"/>
  <c r="AZ42" i="21"/>
  <c r="AY42" i="21"/>
  <c r="AX42" i="21"/>
  <c r="AW42" i="21"/>
  <c r="AV42" i="21"/>
  <c r="AS42" i="21"/>
  <c r="AQ42" i="21"/>
  <c r="AP42" i="21"/>
  <c r="AO42" i="21"/>
  <c r="AL42" i="21"/>
  <c r="AK42" i="21"/>
  <c r="AJ42" i="21"/>
  <c r="AI42" i="21"/>
  <c r="AG42" i="21"/>
  <c r="AC42" i="21"/>
  <c r="Y42" i="21"/>
  <c r="U42" i="21"/>
  <c r="Q42" i="21"/>
  <c r="P42" i="21"/>
  <c r="GN42" i="21" s="1"/>
  <c r="HM42" i="21" s="1"/>
  <c r="M42" i="21"/>
  <c r="L42" i="21"/>
  <c r="J42" i="21"/>
  <c r="I42" i="21"/>
  <c r="H42" i="21"/>
  <c r="G42" i="21"/>
  <c r="HQ41" i="21"/>
  <c r="HP41" i="21"/>
  <c r="HO41" i="21"/>
  <c r="HI41" i="21"/>
  <c r="HH41" i="21"/>
  <c r="HF41" i="21"/>
  <c r="HD41" i="21"/>
  <c r="HB41" i="21"/>
  <c r="GZ41" i="21"/>
  <c r="GV41" i="21"/>
  <c r="GT41" i="21"/>
  <c r="GS41" i="21"/>
  <c r="GR41" i="21"/>
  <c r="GQ41" i="21"/>
  <c r="GP41" i="21"/>
  <c r="GO41" i="21"/>
  <c r="HN41" i="21" s="1"/>
  <c r="GN41" i="21"/>
  <c r="HM41" i="21" s="1"/>
  <c r="GM41" i="21"/>
  <c r="GL41" i="21"/>
  <c r="HL41" i="21" s="1"/>
  <c r="GK41" i="21"/>
  <c r="GE41" i="21"/>
  <c r="GD41" i="21"/>
  <c r="GC41" i="21"/>
  <c r="GB41" i="21"/>
  <c r="GG41" i="21" s="1"/>
  <c r="GA41" i="21"/>
  <c r="FZ41" i="21"/>
  <c r="FY41" i="21"/>
  <c r="FW41" i="21"/>
  <c r="GF41" i="21" s="1"/>
  <c r="FV41" i="21"/>
  <c r="FP41" i="21"/>
  <c r="FO41" i="21"/>
  <c r="FN41" i="21"/>
  <c r="FM41" i="21"/>
  <c r="FL41" i="21"/>
  <c r="FK41" i="21"/>
  <c r="FR41" i="21" s="1"/>
  <c r="FI41" i="21"/>
  <c r="FH41" i="21"/>
  <c r="FG41" i="21"/>
  <c r="FA41" i="21"/>
  <c r="EZ41" i="21"/>
  <c r="EY41" i="21"/>
  <c r="EX41" i="21"/>
  <c r="EW41" i="21"/>
  <c r="EV41" i="21"/>
  <c r="ET41" i="21"/>
  <c r="ER41" i="21"/>
  <c r="EL41" i="21"/>
  <c r="EK41" i="21"/>
  <c r="EJ41" i="21"/>
  <c r="EI41" i="21"/>
  <c r="EH41" i="21"/>
  <c r="EG41" i="21"/>
  <c r="EN41" i="21" s="1"/>
  <c r="EE41" i="21"/>
  <c r="ED41" i="21"/>
  <c r="EC41" i="21"/>
  <c r="DW41" i="21"/>
  <c r="DV41" i="21"/>
  <c r="DU41" i="21"/>
  <c r="DT41" i="21"/>
  <c r="DS41" i="21"/>
  <c r="DR41" i="21"/>
  <c r="DY41" i="21" s="1"/>
  <c r="DQ41" i="21"/>
  <c r="DP41" i="21"/>
  <c r="DO41" i="21"/>
  <c r="DX41" i="21" s="1"/>
  <c r="DN41" i="21"/>
  <c r="DH41" i="21"/>
  <c r="DG41" i="21"/>
  <c r="DF41" i="21"/>
  <c r="DE41" i="21"/>
  <c r="DD41" i="21"/>
  <c r="DC41" i="21"/>
  <c r="CZ41" i="21"/>
  <c r="CY41" i="21"/>
  <c r="CS41" i="21"/>
  <c r="CR41" i="21"/>
  <c r="CQ41" i="21"/>
  <c r="CP41" i="21"/>
  <c r="CO41" i="21"/>
  <c r="CN41" i="21"/>
  <c r="CU41" i="21" s="1"/>
  <c r="CM41" i="21"/>
  <c r="CJ41" i="21"/>
  <c r="CF41" i="21"/>
  <c r="CD41" i="21"/>
  <c r="CC41" i="21"/>
  <c r="CB41" i="21"/>
  <c r="CA41" i="21"/>
  <c r="BZ41" i="21"/>
  <c r="BY41" i="21"/>
  <c r="BX41" i="21"/>
  <c r="BW41" i="21"/>
  <c r="BV41" i="21"/>
  <c r="CE41" i="21" s="1"/>
  <c r="BU41" i="21"/>
  <c r="BO41" i="21"/>
  <c r="BN41" i="21"/>
  <c r="BM41" i="21"/>
  <c r="BL41" i="21"/>
  <c r="BK41" i="21"/>
  <c r="BJ41" i="21"/>
  <c r="BI41" i="21"/>
  <c r="BG41" i="21"/>
  <c r="BF41" i="21"/>
  <c r="AZ41" i="21"/>
  <c r="AY41" i="21"/>
  <c r="AX41" i="21"/>
  <c r="AW41" i="21"/>
  <c r="AV41" i="21"/>
  <c r="AU41" i="21"/>
  <c r="AT41" i="21"/>
  <c r="AR41" i="21"/>
  <c r="AO41" i="21"/>
  <c r="AP41" i="21" s="1"/>
  <c r="AQ41" i="21" s="1"/>
  <c r="AL41" i="21"/>
  <c r="AK41" i="21"/>
  <c r="AJ41" i="21"/>
  <c r="AI41" i="21"/>
  <c r="AG41" i="21"/>
  <c r="AC41" i="21"/>
  <c r="Y41" i="21"/>
  <c r="U41" i="21"/>
  <c r="Q41" i="21"/>
  <c r="P41" i="21"/>
  <c r="M41" i="21"/>
  <c r="L41" i="21"/>
  <c r="ES41" i="21" s="1"/>
  <c r="J41" i="21"/>
  <c r="I41" i="21"/>
  <c r="H41" i="21"/>
  <c r="G41" i="21"/>
  <c r="HN40" i="21"/>
  <c r="HI40" i="21"/>
  <c r="HH40" i="21"/>
  <c r="HF40" i="21"/>
  <c r="HD40" i="21"/>
  <c r="HB40" i="21"/>
  <c r="HA40" i="21"/>
  <c r="GZ40" i="21"/>
  <c r="GT40" i="21"/>
  <c r="GS40" i="21"/>
  <c r="GR40" i="21"/>
  <c r="HQ40" i="21" s="1"/>
  <c r="GQ40" i="21"/>
  <c r="HP40" i="21" s="1"/>
  <c r="GP40" i="21"/>
  <c r="HO40" i="21" s="1"/>
  <c r="GO40" i="21"/>
  <c r="GK40" i="21"/>
  <c r="GE40" i="21"/>
  <c r="GD40" i="21"/>
  <c r="GC40" i="21"/>
  <c r="GB40" i="21"/>
  <c r="GA40" i="21"/>
  <c r="FZ40" i="21"/>
  <c r="FY40" i="21"/>
  <c r="FX40" i="21"/>
  <c r="FR40" i="21"/>
  <c r="FP40" i="21"/>
  <c r="FO40" i="21"/>
  <c r="FN40" i="21"/>
  <c r="FM40" i="21"/>
  <c r="FL40" i="21"/>
  <c r="FK40" i="21"/>
  <c r="FJ40" i="21"/>
  <c r="FI40" i="21"/>
  <c r="FG40" i="21"/>
  <c r="FA40" i="21"/>
  <c r="EZ40" i="21"/>
  <c r="EY40" i="21"/>
  <c r="EX40" i="21"/>
  <c r="EW40" i="21"/>
  <c r="EV40" i="21"/>
  <c r="EU40" i="21"/>
  <c r="ER40" i="21"/>
  <c r="EL40" i="21"/>
  <c r="EK40" i="21"/>
  <c r="EJ40" i="21"/>
  <c r="EI40" i="21"/>
  <c r="EH40" i="21"/>
  <c r="EG40" i="21"/>
  <c r="EN40" i="21" s="1"/>
  <c r="EE40" i="21"/>
  <c r="ED40" i="21"/>
  <c r="DW40" i="21"/>
  <c r="DV40" i="21"/>
  <c r="DU40" i="21"/>
  <c r="DT40" i="21"/>
  <c r="DS40" i="21"/>
  <c r="DY40" i="21" s="1"/>
  <c r="DR40" i="21"/>
  <c r="DQ40" i="21"/>
  <c r="DP40" i="21"/>
  <c r="DH40" i="21"/>
  <c r="DG40" i="21"/>
  <c r="DF40" i="21"/>
  <c r="DE40" i="21"/>
  <c r="DD40" i="21"/>
  <c r="DC40" i="21"/>
  <c r="DB40" i="21"/>
  <c r="DA40" i="21"/>
  <c r="CU40" i="21"/>
  <c r="CT40" i="21"/>
  <c r="CS40" i="21"/>
  <c r="CR40" i="21"/>
  <c r="CQ40" i="21"/>
  <c r="CP40" i="21"/>
  <c r="CO40" i="21"/>
  <c r="CN40" i="21"/>
  <c r="CM40" i="21"/>
  <c r="CL40" i="21"/>
  <c r="CK40" i="21"/>
  <c r="CD40" i="21"/>
  <c r="CC40" i="21"/>
  <c r="CB40" i="21"/>
  <c r="CA40" i="21"/>
  <c r="BZ40" i="21"/>
  <c r="BY40" i="21"/>
  <c r="BU40" i="21"/>
  <c r="BO40" i="21"/>
  <c r="BN40" i="21"/>
  <c r="BM40" i="21"/>
  <c r="BL40" i="21"/>
  <c r="BK40" i="21"/>
  <c r="BJ40" i="21"/>
  <c r="BI40" i="21"/>
  <c r="BH40" i="21"/>
  <c r="AZ40" i="21"/>
  <c r="AY40" i="21"/>
  <c r="AX40" i="21"/>
  <c r="AW40" i="21"/>
  <c r="AV40" i="21"/>
  <c r="AT40" i="21"/>
  <c r="AR40" i="21"/>
  <c r="AP40" i="21"/>
  <c r="AQ40" i="21" s="1"/>
  <c r="AO40" i="21"/>
  <c r="AL40" i="21"/>
  <c r="AK40" i="21"/>
  <c r="AJ40" i="21"/>
  <c r="AI40" i="21"/>
  <c r="AG40" i="21"/>
  <c r="AC40" i="21"/>
  <c r="Y40" i="21"/>
  <c r="U40" i="21"/>
  <c r="Q40" i="21"/>
  <c r="P40" i="21"/>
  <c r="M40" i="21"/>
  <c r="L40" i="21"/>
  <c r="FH40" i="21" s="1"/>
  <c r="FQ40" i="21" s="1"/>
  <c r="J40" i="21"/>
  <c r="I40" i="21"/>
  <c r="H40" i="21"/>
  <c r="G40" i="21"/>
  <c r="HQ39" i="21"/>
  <c r="HO39" i="21"/>
  <c r="HN39" i="21"/>
  <c r="HI39" i="21"/>
  <c r="HH39" i="21"/>
  <c r="HF39" i="21"/>
  <c r="HD39" i="21"/>
  <c r="HE39" i="21" s="1"/>
  <c r="HB39" i="21"/>
  <c r="GZ39" i="21"/>
  <c r="GT39" i="21"/>
  <c r="GS39" i="21"/>
  <c r="GR39" i="21"/>
  <c r="GQ39" i="21"/>
  <c r="HP39" i="21" s="1"/>
  <c r="GP39" i="21"/>
  <c r="GO39" i="21"/>
  <c r="GV39" i="21" s="1"/>
  <c r="GL39" i="21"/>
  <c r="GK39" i="21"/>
  <c r="GE39" i="21"/>
  <c r="GD39" i="21"/>
  <c r="GC39" i="21"/>
  <c r="GB39" i="21"/>
  <c r="GA39" i="21"/>
  <c r="FZ39" i="21"/>
  <c r="GG39" i="21" s="1"/>
  <c r="FY39" i="21"/>
  <c r="FW39" i="21"/>
  <c r="FV39" i="21"/>
  <c r="FP39" i="21"/>
  <c r="FO39" i="21"/>
  <c r="FN39" i="21"/>
  <c r="FM39" i="21"/>
  <c r="FL39" i="21"/>
  <c r="FK39" i="21"/>
  <c r="FI39" i="21"/>
  <c r="FH39" i="21"/>
  <c r="FG39" i="21"/>
  <c r="FA39" i="21"/>
  <c r="EZ39" i="21"/>
  <c r="EY39" i="21"/>
  <c r="EX39" i="21"/>
  <c r="EW39" i="21"/>
  <c r="FC39" i="21" s="1"/>
  <c r="EV39" i="21"/>
  <c r="ER39" i="21"/>
  <c r="EL39" i="21"/>
  <c r="EK39" i="21"/>
  <c r="EJ39" i="21"/>
  <c r="EI39" i="21"/>
  <c r="EH39" i="21"/>
  <c r="EN39" i="21" s="1"/>
  <c r="EG39" i="21"/>
  <c r="EF39" i="21"/>
  <c r="EM39" i="21" s="1"/>
  <c r="EE39" i="21"/>
  <c r="ED39" i="21"/>
  <c r="EC39" i="21"/>
  <c r="DW39" i="21"/>
  <c r="DV39" i="21"/>
  <c r="DU39" i="21"/>
  <c r="DT39" i="21"/>
  <c r="DY39" i="21" s="1"/>
  <c r="DS39" i="21"/>
  <c r="DR39" i="21"/>
  <c r="DP39" i="21"/>
  <c r="DO39" i="21"/>
  <c r="DN39" i="21"/>
  <c r="DH39" i="21"/>
  <c r="DG39" i="21"/>
  <c r="DF39" i="21"/>
  <c r="DE39" i="21"/>
  <c r="DD39" i="21"/>
  <c r="DC39" i="21"/>
  <c r="DJ39" i="21" s="1"/>
  <c r="CZ39" i="21"/>
  <c r="CY39" i="21"/>
  <c r="CU39" i="21"/>
  <c r="CS39" i="21"/>
  <c r="CR39" i="21"/>
  <c r="CQ39" i="21"/>
  <c r="CP39" i="21"/>
  <c r="CO39" i="21"/>
  <c r="CN39" i="21"/>
  <c r="CM39" i="21"/>
  <c r="CL39" i="21"/>
  <c r="CJ39" i="21"/>
  <c r="CD39" i="21"/>
  <c r="CC39" i="21"/>
  <c r="CB39" i="21"/>
  <c r="CA39" i="21"/>
  <c r="BZ39" i="21"/>
  <c r="BY39" i="21"/>
  <c r="BV39" i="21"/>
  <c r="BU39" i="21"/>
  <c r="BQ39" i="21"/>
  <c r="BS39" i="21" s="1"/>
  <c r="BO39" i="21"/>
  <c r="BN39" i="21"/>
  <c r="BM39" i="21"/>
  <c r="BL39" i="21"/>
  <c r="BK39" i="21"/>
  <c r="BJ39" i="21"/>
  <c r="BI39" i="21"/>
  <c r="BG39" i="21"/>
  <c r="BP39" i="21" s="1"/>
  <c r="BR39" i="21" s="1"/>
  <c r="BF39" i="21"/>
  <c r="AZ39" i="21"/>
  <c r="AY39" i="21"/>
  <c r="AX39" i="21"/>
  <c r="AW39" i="21"/>
  <c r="AV39" i="21"/>
  <c r="AR39" i="21"/>
  <c r="AQ39" i="21"/>
  <c r="AP39" i="21"/>
  <c r="AO39" i="21"/>
  <c r="AL39" i="21"/>
  <c r="AK39" i="21"/>
  <c r="AJ39" i="21"/>
  <c r="AI39" i="21"/>
  <c r="AG39" i="21"/>
  <c r="AC39" i="21"/>
  <c r="Y39" i="21"/>
  <c r="U39" i="21"/>
  <c r="Q39" i="21"/>
  <c r="P39" i="21"/>
  <c r="GN39" i="21" s="1"/>
  <c r="HM39" i="21" s="1"/>
  <c r="M39" i="21"/>
  <c r="L39" i="21"/>
  <c r="ES39" i="21" s="1"/>
  <c r="J39" i="21"/>
  <c r="I39" i="21"/>
  <c r="H39" i="21"/>
  <c r="G39" i="21"/>
  <c r="HL38" i="21"/>
  <c r="HI38" i="21"/>
  <c r="HH38" i="21"/>
  <c r="HF38" i="21"/>
  <c r="HA38" i="21" s="1"/>
  <c r="HD38" i="21"/>
  <c r="HB38" i="21"/>
  <c r="GZ38" i="21"/>
  <c r="GT38" i="21"/>
  <c r="GS38" i="21"/>
  <c r="GR38" i="21"/>
  <c r="HQ38" i="21" s="1"/>
  <c r="GQ38" i="21"/>
  <c r="HP38" i="21" s="1"/>
  <c r="GP38" i="21"/>
  <c r="HO38" i="21" s="1"/>
  <c r="GO38" i="21"/>
  <c r="GL38" i="21"/>
  <c r="GG38" i="21"/>
  <c r="GE38" i="21"/>
  <c r="GD38" i="21"/>
  <c r="GC38" i="21"/>
  <c r="GB38" i="21"/>
  <c r="GA38" i="21"/>
  <c r="FZ38" i="21"/>
  <c r="FY38" i="21"/>
  <c r="FX38" i="21"/>
  <c r="FV38" i="21"/>
  <c r="FP38" i="21"/>
  <c r="FO38" i="21"/>
  <c r="FN38" i="21"/>
  <c r="FM38" i="21"/>
  <c r="FL38" i="21"/>
  <c r="FK38" i="21"/>
  <c r="FR38" i="21" s="1"/>
  <c r="FH38" i="21"/>
  <c r="FG38" i="21"/>
  <c r="FA38" i="21"/>
  <c r="EZ38" i="21"/>
  <c r="EY38" i="21"/>
  <c r="EX38" i="21"/>
  <c r="EW38" i="21"/>
  <c r="EV38" i="21"/>
  <c r="EU38" i="21"/>
  <c r="ES38" i="21"/>
  <c r="EL38" i="21"/>
  <c r="EK38" i="21"/>
  <c r="EJ38" i="21"/>
  <c r="EI38" i="21"/>
  <c r="EH38" i="21"/>
  <c r="EG38" i="21"/>
  <c r="EE38" i="21"/>
  <c r="ED38" i="21"/>
  <c r="EC38" i="21"/>
  <c r="DW38" i="21"/>
  <c r="DV38" i="21"/>
  <c r="DU38" i="21"/>
  <c r="DT38" i="21"/>
  <c r="DS38" i="21"/>
  <c r="DR38" i="21"/>
  <c r="DQ38" i="21"/>
  <c r="DN38" i="21"/>
  <c r="DH38" i="21"/>
  <c r="DG38" i="21"/>
  <c r="DF38" i="21"/>
  <c r="DE38" i="21"/>
  <c r="DD38" i="21"/>
  <c r="DC38" i="21"/>
  <c r="DJ38" i="21" s="1"/>
  <c r="DB38" i="21"/>
  <c r="DA38" i="21"/>
  <c r="CZ38" i="21"/>
  <c r="CY38" i="21"/>
  <c r="CS38" i="21"/>
  <c r="CR38" i="21"/>
  <c r="CQ38" i="21"/>
  <c r="CP38" i="21"/>
  <c r="CU38" i="21" s="1"/>
  <c r="CO38" i="21"/>
  <c r="CN38" i="21"/>
  <c r="CL38" i="21"/>
  <c r="CK38" i="21"/>
  <c r="CJ38" i="21"/>
  <c r="CD38" i="21"/>
  <c r="CC38" i="21"/>
  <c r="CB38" i="21"/>
  <c r="CA38" i="21"/>
  <c r="BZ38" i="21"/>
  <c r="BY38" i="21"/>
  <c r="CF38" i="21" s="1"/>
  <c r="BV38" i="21"/>
  <c r="BQ38" i="21"/>
  <c r="BS38" i="21" s="1"/>
  <c r="CH38" i="21" s="1"/>
  <c r="BO38" i="21"/>
  <c r="BN38" i="21"/>
  <c r="BM38" i="21"/>
  <c r="BL38" i="21"/>
  <c r="BK38" i="21"/>
  <c r="BJ38" i="21"/>
  <c r="BI38" i="21"/>
  <c r="BH38" i="21"/>
  <c r="BF38" i="21"/>
  <c r="AZ38" i="21"/>
  <c r="AY38" i="21"/>
  <c r="AX38" i="21"/>
  <c r="AW38" i="21"/>
  <c r="AV38" i="21"/>
  <c r="AT38" i="21"/>
  <c r="AR38" i="21"/>
  <c r="AP38" i="21"/>
  <c r="AQ38" i="21" s="1"/>
  <c r="AO38" i="21"/>
  <c r="AL38" i="21"/>
  <c r="AK38" i="21"/>
  <c r="AJ38" i="21"/>
  <c r="AI38" i="21"/>
  <c r="AG38" i="21"/>
  <c r="AC38" i="21"/>
  <c r="Y38" i="21"/>
  <c r="U38" i="21"/>
  <c r="Q38" i="21"/>
  <c r="P38" i="21"/>
  <c r="FJ38" i="21" s="1"/>
  <c r="M38" i="21"/>
  <c r="L38" i="21"/>
  <c r="J38" i="21"/>
  <c r="I38" i="21"/>
  <c r="H38" i="21"/>
  <c r="G38" i="21"/>
  <c r="HQ37" i="21"/>
  <c r="HL37" i="21"/>
  <c r="HI37" i="21"/>
  <c r="HH37" i="21"/>
  <c r="HF37" i="21"/>
  <c r="HE37" i="21"/>
  <c r="HD37" i="21"/>
  <c r="HB37" i="21"/>
  <c r="GZ37" i="21"/>
  <c r="GT37" i="21"/>
  <c r="GS37" i="21"/>
  <c r="GR37" i="21"/>
  <c r="GQ37" i="21"/>
  <c r="HP37" i="21" s="1"/>
  <c r="GP37" i="21"/>
  <c r="HO37" i="21" s="1"/>
  <c r="GO37" i="21"/>
  <c r="GL37" i="21"/>
  <c r="GK37" i="21"/>
  <c r="GG37" i="21"/>
  <c r="GF37" i="21"/>
  <c r="GE37" i="21"/>
  <c r="GD37" i="21"/>
  <c r="GC37" i="21"/>
  <c r="GB37" i="21"/>
  <c r="GA37" i="21"/>
  <c r="FZ37" i="21"/>
  <c r="FY37" i="21"/>
  <c r="FX37" i="21"/>
  <c r="FW37" i="21"/>
  <c r="FV37" i="21"/>
  <c r="FP37" i="21"/>
  <c r="FO37" i="21"/>
  <c r="FN37" i="21"/>
  <c r="FM37" i="21"/>
  <c r="FL37" i="21"/>
  <c r="FK37" i="21"/>
  <c r="FH37" i="21"/>
  <c r="FG37" i="21"/>
  <c r="FC37" i="21"/>
  <c r="FA37" i="21"/>
  <c r="EZ37" i="21"/>
  <c r="EY37" i="21"/>
  <c r="EX37" i="21"/>
  <c r="EW37" i="21"/>
  <c r="EV37" i="21"/>
  <c r="EU37" i="21"/>
  <c r="ER37" i="21"/>
  <c r="EN37" i="21"/>
  <c r="EL37" i="21"/>
  <c r="EK37" i="21"/>
  <c r="EJ37" i="21"/>
  <c r="EI37" i="21"/>
  <c r="EH37" i="21"/>
  <c r="EG37" i="21"/>
  <c r="EF37" i="21"/>
  <c r="EM37" i="21" s="1"/>
  <c r="EE37" i="21"/>
  <c r="ED37" i="21"/>
  <c r="EC37" i="21"/>
  <c r="DW37" i="21"/>
  <c r="DV37" i="21"/>
  <c r="DU37" i="21"/>
  <c r="DT37" i="21"/>
  <c r="DY37" i="21" s="1"/>
  <c r="DS37" i="21"/>
  <c r="DR37" i="21"/>
  <c r="DO37" i="21"/>
  <c r="DN37" i="21"/>
  <c r="DH37" i="21"/>
  <c r="DG37" i="21"/>
  <c r="DF37" i="21"/>
  <c r="DE37" i="21"/>
  <c r="DD37" i="21"/>
  <c r="DC37" i="21"/>
  <c r="DJ37" i="21" s="1"/>
  <c r="DA37" i="21"/>
  <c r="CZ37" i="21"/>
  <c r="CY37" i="21"/>
  <c r="CS37" i="21"/>
  <c r="CR37" i="21"/>
  <c r="CQ37" i="21"/>
  <c r="CP37" i="21"/>
  <c r="CO37" i="21"/>
  <c r="CN37" i="21"/>
  <c r="CJ37" i="21"/>
  <c r="CF37" i="21"/>
  <c r="CD37" i="21"/>
  <c r="CC37" i="21"/>
  <c r="CB37" i="21"/>
  <c r="CA37" i="21"/>
  <c r="BZ37" i="21"/>
  <c r="BY37" i="21"/>
  <c r="BX37" i="21"/>
  <c r="CE37" i="21" s="1"/>
  <c r="BW37" i="21"/>
  <c r="BV37" i="21"/>
  <c r="BU37" i="21"/>
  <c r="BO37" i="21"/>
  <c r="BN37" i="21"/>
  <c r="BM37" i="21"/>
  <c r="BQ37" i="21" s="1"/>
  <c r="BS37" i="21" s="1"/>
  <c r="CH37" i="21" s="1"/>
  <c r="BL37" i="21"/>
  <c r="BK37" i="21"/>
  <c r="BJ37" i="21"/>
  <c r="BG37" i="21"/>
  <c r="BF37" i="21"/>
  <c r="AZ37" i="21"/>
  <c r="AY37" i="21"/>
  <c r="AX37" i="21"/>
  <c r="AW37" i="21"/>
  <c r="AV37" i="21"/>
  <c r="AT37" i="21"/>
  <c r="AR37" i="21"/>
  <c r="AP37" i="21"/>
  <c r="AQ37" i="21" s="1"/>
  <c r="AO37" i="21"/>
  <c r="AL37" i="21"/>
  <c r="AK37" i="21"/>
  <c r="AJ37" i="21"/>
  <c r="AI37" i="21"/>
  <c r="AG37" i="21"/>
  <c r="AC37" i="21"/>
  <c r="Y37" i="21"/>
  <c r="U37" i="21"/>
  <c r="Q37" i="21"/>
  <c r="P37" i="21"/>
  <c r="GM37" i="21" s="1"/>
  <c r="M37" i="21"/>
  <c r="L37" i="21"/>
  <c r="ES37" i="21" s="1"/>
  <c r="J37" i="21"/>
  <c r="I37" i="21"/>
  <c r="H37" i="21"/>
  <c r="G37" i="21"/>
  <c r="HQ36" i="21"/>
  <c r="HP36" i="21"/>
  <c r="HI36" i="21"/>
  <c r="HH36" i="21"/>
  <c r="HF36" i="21"/>
  <c r="HC36" i="21" s="1"/>
  <c r="HD36" i="21"/>
  <c r="HB36" i="21"/>
  <c r="GZ36" i="21"/>
  <c r="GT36" i="21"/>
  <c r="GS36" i="21"/>
  <c r="GR36" i="21"/>
  <c r="GQ36" i="21"/>
  <c r="GP36" i="21"/>
  <c r="HO36" i="21" s="1"/>
  <c r="GO36" i="21"/>
  <c r="GE36" i="21"/>
  <c r="GD36" i="21"/>
  <c r="GC36" i="21"/>
  <c r="GB36" i="21"/>
  <c r="GA36" i="21"/>
  <c r="FZ36" i="21"/>
  <c r="FR36" i="21"/>
  <c r="FP36" i="21"/>
  <c r="FO36" i="21"/>
  <c r="FN36" i="21"/>
  <c r="FM36" i="21"/>
  <c r="FL36" i="21"/>
  <c r="FK36" i="21"/>
  <c r="FC36" i="21"/>
  <c r="FA36" i="21"/>
  <c r="EZ36" i="21"/>
  <c r="EY36" i="21"/>
  <c r="EX36" i="21"/>
  <c r="EW36" i="21"/>
  <c r="EV36" i="21"/>
  <c r="EU36" i="21"/>
  <c r="EL36" i="21"/>
  <c r="EK36" i="21"/>
  <c r="EJ36" i="21"/>
  <c r="EI36" i="21"/>
  <c r="EH36" i="21"/>
  <c r="EG36" i="21"/>
  <c r="DY36" i="21"/>
  <c r="DW36" i="21"/>
  <c r="DV36" i="21"/>
  <c r="DU36" i="21"/>
  <c r="DT36" i="21"/>
  <c r="DS36" i="21"/>
  <c r="DR36" i="21"/>
  <c r="DP36" i="21"/>
  <c r="DN36" i="21"/>
  <c r="DH36" i="21"/>
  <c r="DG36" i="21"/>
  <c r="DF36" i="21"/>
  <c r="DE36" i="21"/>
  <c r="DJ36" i="21" s="1"/>
  <c r="DD36" i="21"/>
  <c r="DC36" i="21"/>
  <c r="CU36" i="21"/>
  <c r="CS36" i="21"/>
  <c r="CR36" i="21"/>
  <c r="CQ36" i="21"/>
  <c r="CP36" i="21"/>
  <c r="CO36" i="21"/>
  <c r="CN36" i="21"/>
  <c r="CM36" i="21"/>
  <c r="CJ36" i="21"/>
  <c r="CD36" i="21"/>
  <c r="CC36" i="21"/>
  <c r="CB36" i="21"/>
  <c r="CA36" i="21"/>
  <c r="BZ36" i="21"/>
  <c r="BY36" i="21"/>
  <c r="CF36" i="21" s="1"/>
  <c r="BW36" i="21"/>
  <c r="BO36" i="21"/>
  <c r="BN36" i="21"/>
  <c r="BM36" i="21"/>
  <c r="BL36" i="21"/>
  <c r="BK36" i="21"/>
  <c r="BJ36" i="21"/>
  <c r="BF36" i="21"/>
  <c r="AZ36" i="21"/>
  <c r="AY36" i="21"/>
  <c r="AX36" i="21"/>
  <c r="AW36" i="21"/>
  <c r="AV36" i="21"/>
  <c r="AP36" i="21"/>
  <c r="AQ36" i="21" s="1"/>
  <c r="AO36" i="21"/>
  <c r="AL36" i="21"/>
  <c r="AK36" i="21"/>
  <c r="AJ36" i="21"/>
  <c r="AI36" i="21"/>
  <c r="AG36" i="21"/>
  <c r="AC36" i="21"/>
  <c r="Y36" i="21"/>
  <c r="U36" i="21"/>
  <c r="Q36" i="21"/>
  <c r="P36" i="21"/>
  <c r="M36" i="21"/>
  <c r="L36" i="21"/>
  <c r="J36" i="21"/>
  <c r="I36" i="21"/>
  <c r="H36" i="21"/>
  <c r="G36" i="21"/>
  <c r="HQ35" i="21"/>
  <c r="HP35" i="21"/>
  <c r="HO35" i="21"/>
  <c r="HN35" i="21"/>
  <c r="HI35" i="21"/>
  <c r="HH35" i="21"/>
  <c r="HF35" i="21"/>
  <c r="HC35" i="21" s="1"/>
  <c r="HD35" i="21"/>
  <c r="HE35" i="21" s="1"/>
  <c r="HB35" i="21"/>
  <c r="GZ35" i="21"/>
  <c r="HA35" i="21" s="1"/>
  <c r="GT35" i="21"/>
  <c r="GS35" i="21"/>
  <c r="GR35" i="21"/>
  <c r="GQ35" i="21"/>
  <c r="GP35" i="21"/>
  <c r="GV35" i="21" s="1"/>
  <c r="GO35" i="21"/>
  <c r="GN35" i="21"/>
  <c r="HM35" i="21" s="1"/>
  <c r="GM35" i="21"/>
  <c r="GL35" i="21"/>
  <c r="HL35" i="21" s="1"/>
  <c r="GK35" i="21"/>
  <c r="GE35" i="21"/>
  <c r="GD35" i="21"/>
  <c r="GC35" i="21"/>
  <c r="GB35" i="21"/>
  <c r="GA35" i="21"/>
  <c r="FZ35" i="21"/>
  <c r="FY35" i="21"/>
  <c r="FX35" i="21"/>
  <c r="FW35" i="21"/>
  <c r="FV35" i="21"/>
  <c r="FP35" i="21"/>
  <c r="FO35" i="21"/>
  <c r="FN35" i="21"/>
  <c r="FM35" i="21"/>
  <c r="FL35" i="21"/>
  <c r="FK35" i="21"/>
  <c r="FR35" i="21" s="1"/>
  <c r="FI35" i="21"/>
  <c r="FH35" i="21"/>
  <c r="FG35" i="21"/>
  <c r="FA35" i="21"/>
  <c r="EZ35" i="21"/>
  <c r="EY35" i="21"/>
  <c r="EX35" i="21"/>
  <c r="EW35" i="21"/>
  <c r="EV35" i="21"/>
  <c r="FC35" i="21" s="1"/>
  <c r="ET35" i="21"/>
  <c r="ER35" i="21"/>
  <c r="EN35" i="21"/>
  <c r="EL35" i="21"/>
  <c r="EK35" i="21"/>
  <c r="EJ35" i="21"/>
  <c r="EI35" i="21"/>
  <c r="EH35" i="21"/>
  <c r="EG35" i="21"/>
  <c r="EF35" i="21"/>
  <c r="EE35" i="21"/>
  <c r="ED35" i="21"/>
  <c r="EC35" i="21"/>
  <c r="DY35" i="21"/>
  <c r="DW35" i="21"/>
  <c r="DV35" i="21"/>
  <c r="DU35" i="21"/>
  <c r="DT35" i="21"/>
  <c r="DS35" i="21"/>
  <c r="DR35" i="21"/>
  <c r="DQ35" i="21"/>
  <c r="DP35" i="21"/>
  <c r="DO35" i="21"/>
  <c r="DX35" i="21" s="1"/>
  <c r="DN35" i="21"/>
  <c r="DH35" i="21"/>
  <c r="DG35" i="21"/>
  <c r="DF35" i="21"/>
  <c r="DE35" i="21"/>
  <c r="DD35" i="21"/>
  <c r="DC35" i="21"/>
  <c r="DA35" i="21"/>
  <c r="CZ35" i="21"/>
  <c r="CY35" i="21"/>
  <c r="CS35" i="21"/>
  <c r="CR35" i="21"/>
  <c r="CQ35" i="21"/>
  <c r="CP35" i="21"/>
  <c r="CO35" i="21"/>
  <c r="CU35" i="21" s="1"/>
  <c r="CN35" i="21"/>
  <c r="CM35" i="21"/>
  <c r="CL35" i="21"/>
  <c r="CJ35" i="21"/>
  <c r="CD35" i="21"/>
  <c r="CC35" i="21"/>
  <c r="CB35" i="21"/>
  <c r="CA35" i="21"/>
  <c r="BZ35" i="21"/>
  <c r="CF35" i="21" s="1"/>
  <c r="CE35" i="21" s="1"/>
  <c r="BY35" i="21"/>
  <c r="BX35" i="21"/>
  <c r="BW35" i="21"/>
  <c r="BV35" i="21"/>
  <c r="BU35" i="21"/>
  <c r="BO35" i="21"/>
  <c r="BN35" i="21"/>
  <c r="BM35" i="21"/>
  <c r="BL35" i="21"/>
  <c r="BK35" i="21"/>
  <c r="BJ35" i="21"/>
  <c r="BI35" i="21"/>
  <c r="BH35" i="21"/>
  <c r="BG35" i="21"/>
  <c r="BF35" i="21"/>
  <c r="AZ35" i="21"/>
  <c r="AY35" i="21"/>
  <c r="AX35" i="21"/>
  <c r="AW35" i="21"/>
  <c r="AV35" i="21"/>
  <c r="AU35" i="21"/>
  <c r="AT35" i="21"/>
  <c r="AR35" i="21"/>
  <c r="AQ35" i="21"/>
  <c r="AP35" i="21"/>
  <c r="AO35" i="21"/>
  <c r="AL35" i="21"/>
  <c r="AK35" i="21"/>
  <c r="AJ35" i="21"/>
  <c r="AI35" i="21"/>
  <c r="AG35" i="21"/>
  <c r="AC35" i="21"/>
  <c r="Y35" i="21"/>
  <c r="U35" i="21"/>
  <c r="Q35" i="21"/>
  <c r="P35" i="21"/>
  <c r="M35" i="21"/>
  <c r="L35" i="21"/>
  <c r="ES35" i="21" s="1"/>
  <c r="J35" i="21"/>
  <c r="I35" i="21"/>
  <c r="H35" i="21"/>
  <c r="G35" i="21"/>
  <c r="HN34" i="21"/>
  <c r="HM34" i="21"/>
  <c r="HI34" i="21"/>
  <c r="HH34" i="21"/>
  <c r="HF34" i="21"/>
  <c r="HC34" i="21" s="1"/>
  <c r="HD34" i="21"/>
  <c r="HB34" i="21"/>
  <c r="HA34" i="21"/>
  <c r="GZ34" i="21"/>
  <c r="GT34" i="21"/>
  <c r="GS34" i="21"/>
  <c r="GR34" i="21"/>
  <c r="HQ34" i="21" s="1"/>
  <c r="GQ34" i="21"/>
  <c r="HP34" i="21" s="1"/>
  <c r="GP34" i="21"/>
  <c r="HO34" i="21" s="1"/>
  <c r="GO34" i="21"/>
  <c r="GE34" i="21"/>
  <c r="GD34" i="21"/>
  <c r="GC34" i="21"/>
  <c r="GB34" i="21"/>
  <c r="GA34" i="21"/>
  <c r="FZ34" i="21"/>
  <c r="GG34" i="21" s="1"/>
  <c r="GF34" i="21" s="1"/>
  <c r="FY34" i="21"/>
  <c r="FX34" i="21"/>
  <c r="FV34" i="21"/>
  <c r="FP34" i="21"/>
  <c r="FO34" i="21"/>
  <c r="FN34" i="21"/>
  <c r="FM34" i="21"/>
  <c r="FL34" i="21"/>
  <c r="FK34" i="21"/>
  <c r="FJ34" i="21"/>
  <c r="FI34" i="21"/>
  <c r="FH34" i="21"/>
  <c r="FG34" i="21"/>
  <c r="FA34" i="21"/>
  <c r="EZ34" i="21"/>
  <c r="EY34" i="21"/>
  <c r="EX34" i="21"/>
  <c r="EW34" i="21"/>
  <c r="EV34" i="21"/>
  <c r="FC34" i="21" s="1"/>
  <c r="ER34" i="21"/>
  <c r="EL34" i="21"/>
  <c r="EK34" i="21"/>
  <c r="EJ34" i="21"/>
  <c r="EI34" i="21"/>
  <c r="EH34" i="21"/>
  <c r="EG34" i="21"/>
  <c r="EN34" i="21" s="1"/>
  <c r="EF34" i="21"/>
  <c r="EE34" i="21"/>
  <c r="DW34" i="21"/>
  <c r="DV34" i="21"/>
  <c r="DU34" i="21"/>
  <c r="DT34" i="21"/>
  <c r="DS34" i="21"/>
  <c r="DR34" i="21"/>
  <c r="DY34" i="21" s="1"/>
  <c r="DQ34" i="21"/>
  <c r="DP34" i="21"/>
  <c r="DO34" i="21"/>
  <c r="DX34" i="21" s="1"/>
  <c r="DN34" i="21"/>
  <c r="DH34" i="21"/>
  <c r="DG34" i="21"/>
  <c r="DF34" i="21"/>
  <c r="DE34" i="21"/>
  <c r="DD34" i="21"/>
  <c r="DC34" i="21"/>
  <c r="DB34" i="21"/>
  <c r="DA34" i="21"/>
  <c r="CZ34" i="21"/>
  <c r="CY34" i="21"/>
  <c r="CS34" i="21"/>
  <c r="CR34" i="21"/>
  <c r="CQ34" i="21"/>
  <c r="CP34" i="21"/>
  <c r="CO34" i="21"/>
  <c r="CN34" i="21"/>
  <c r="CJ34" i="21"/>
  <c r="CD34" i="21"/>
  <c r="CC34" i="21"/>
  <c r="CB34" i="21"/>
  <c r="CA34" i="21"/>
  <c r="BZ34" i="21"/>
  <c r="BY34" i="21"/>
  <c r="BX34" i="21"/>
  <c r="BW34" i="21"/>
  <c r="BQ34" i="21"/>
  <c r="BP34" i="21"/>
  <c r="BR34" i="21" s="1"/>
  <c r="BO34" i="21"/>
  <c r="BN34" i="21"/>
  <c r="BM34" i="21"/>
  <c r="BL34" i="21"/>
  <c r="BK34" i="21"/>
  <c r="BJ34" i="21"/>
  <c r="BI34" i="21"/>
  <c r="BH34" i="21"/>
  <c r="BG34" i="21"/>
  <c r="BF34" i="21"/>
  <c r="AZ34" i="21"/>
  <c r="AY34" i="21"/>
  <c r="AX34" i="21"/>
  <c r="AW34" i="21"/>
  <c r="AV34" i="21"/>
  <c r="AR34" i="21"/>
  <c r="AO34" i="21"/>
  <c r="AP34" i="21" s="1"/>
  <c r="AQ34" i="21" s="1"/>
  <c r="AL34" i="21"/>
  <c r="AK34" i="21"/>
  <c r="AJ34" i="21"/>
  <c r="AI34" i="21"/>
  <c r="AG34" i="21"/>
  <c r="AC34" i="21"/>
  <c r="Y34" i="21"/>
  <c r="U34" i="21"/>
  <c r="Q34" i="21"/>
  <c r="P34" i="21"/>
  <c r="GN34" i="21" s="1"/>
  <c r="M34" i="21"/>
  <c r="L34" i="21"/>
  <c r="FW34" i="21" s="1"/>
  <c r="J34" i="21"/>
  <c r="I34" i="21"/>
  <c r="H34" i="21"/>
  <c r="G34" i="21"/>
  <c r="HO33" i="21"/>
  <c r="HN33" i="21"/>
  <c r="HI33" i="21"/>
  <c r="HH33" i="21"/>
  <c r="HF33" i="21"/>
  <c r="HD33" i="21"/>
  <c r="HB33" i="21"/>
  <c r="GZ33" i="21"/>
  <c r="HA33" i="21" s="1"/>
  <c r="GT33" i="21"/>
  <c r="GS33" i="21"/>
  <c r="GR33" i="21"/>
  <c r="HQ33" i="21" s="1"/>
  <c r="GQ33" i="21"/>
  <c r="GP33" i="21"/>
  <c r="GO33" i="21"/>
  <c r="GM33" i="21"/>
  <c r="GE33" i="21"/>
  <c r="GD33" i="21"/>
  <c r="GC33" i="21"/>
  <c r="GB33" i="21"/>
  <c r="GA33" i="21"/>
  <c r="FZ33" i="21"/>
  <c r="FR33" i="21"/>
  <c r="FP33" i="21"/>
  <c r="FO33" i="21"/>
  <c r="FN33" i="21"/>
  <c r="FM33" i="21"/>
  <c r="FL33" i="21"/>
  <c r="FK33" i="21"/>
  <c r="FJ33" i="21"/>
  <c r="FI33" i="21"/>
  <c r="FA33" i="21"/>
  <c r="EZ33" i="21"/>
  <c r="EY33" i="21"/>
  <c r="EX33" i="21"/>
  <c r="EW33" i="21"/>
  <c r="EV33" i="21"/>
  <c r="FC33" i="21" s="1"/>
  <c r="EL33" i="21"/>
  <c r="EK33" i="21"/>
  <c r="EJ33" i="21"/>
  <c r="EI33" i="21"/>
  <c r="EH33" i="21"/>
  <c r="EG33" i="21"/>
  <c r="DW33" i="21"/>
  <c r="DV33" i="21"/>
  <c r="DU33" i="21"/>
  <c r="DT33" i="21"/>
  <c r="DS33" i="21"/>
  <c r="DR33" i="21"/>
  <c r="DH33" i="21"/>
  <c r="DG33" i="21"/>
  <c r="DF33" i="21"/>
  <c r="DE33" i="21"/>
  <c r="DD33" i="21"/>
  <c r="DC33" i="21"/>
  <c r="CU33" i="21"/>
  <c r="CS33" i="21"/>
  <c r="CR33" i="21"/>
  <c r="CQ33" i="21"/>
  <c r="CP33" i="21"/>
  <c r="CO33" i="21"/>
  <c r="CN33" i="21"/>
  <c r="CM33" i="21"/>
  <c r="CL33" i="21"/>
  <c r="CD33" i="21"/>
  <c r="CC33" i="21"/>
  <c r="CB33" i="21"/>
  <c r="CA33" i="21"/>
  <c r="CF33" i="21" s="1"/>
  <c r="BZ33" i="21"/>
  <c r="BY33" i="21"/>
  <c r="BW33" i="21"/>
  <c r="BO33" i="21"/>
  <c r="BN33" i="21"/>
  <c r="BM33" i="21"/>
  <c r="BL33" i="21"/>
  <c r="BK33" i="21"/>
  <c r="BJ33" i="21"/>
  <c r="AZ33" i="21"/>
  <c r="AY33" i="21"/>
  <c r="AX33" i="21"/>
  <c r="AW33" i="21"/>
  <c r="AV33" i="21"/>
  <c r="AT33" i="21"/>
  <c r="AO33" i="21"/>
  <c r="AP33" i="21" s="1"/>
  <c r="AQ33" i="21" s="1"/>
  <c r="AL33" i="21"/>
  <c r="AK33" i="21"/>
  <c r="AJ33" i="21"/>
  <c r="AI33" i="21"/>
  <c r="AG33" i="21"/>
  <c r="AC33" i="21"/>
  <c r="Y33" i="21"/>
  <c r="U33" i="21"/>
  <c r="Q33" i="21"/>
  <c r="P33" i="21"/>
  <c r="DA33" i="21" s="1"/>
  <c r="M33" i="21"/>
  <c r="L33" i="21"/>
  <c r="GK33" i="21" s="1"/>
  <c r="J33" i="21"/>
  <c r="I33" i="21"/>
  <c r="H33" i="21"/>
  <c r="G33" i="21"/>
  <c r="HQ32" i="21"/>
  <c r="HP32" i="21"/>
  <c r="HN32" i="21"/>
  <c r="HI32" i="21"/>
  <c r="HH32" i="21"/>
  <c r="HF32" i="21"/>
  <c r="HC32" i="21" s="1"/>
  <c r="HD32" i="21"/>
  <c r="HB32" i="21"/>
  <c r="GZ32" i="21"/>
  <c r="GT32" i="21"/>
  <c r="GS32" i="21"/>
  <c r="GR32" i="21"/>
  <c r="GQ32" i="21"/>
  <c r="GP32" i="21"/>
  <c r="HO32" i="21" s="1"/>
  <c r="GO32" i="21"/>
  <c r="GV32" i="21" s="1"/>
  <c r="GN32" i="21"/>
  <c r="HM32" i="21" s="1"/>
  <c r="GM32" i="21"/>
  <c r="GG32" i="21"/>
  <c r="GE32" i="21"/>
  <c r="GD32" i="21"/>
  <c r="GC32" i="21"/>
  <c r="GB32" i="21"/>
  <c r="GA32" i="21"/>
  <c r="FZ32" i="21"/>
  <c r="FY32" i="21"/>
  <c r="FX32" i="21"/>
  <c r="FP32" i="21"/>
  <c r="FO32" i="21"/>
  <c r="FN32" i="21"/>
  <c r="FM32" i="21"/>
  <c r="FR32" i="21" s="1"/>
  <c r="FL32" i="21"/>
  <c r="FK32" i="21"/>
  <c r="FJ32" i="21"/>
  <c r="FI32" i="21"/>
  <c r="FA32" i="21"/>
  <c r="EZ32" i="21"/>
  <c r="EY32" i="21"/>
  <c r="EX32" i="21"/>
  <c r="EW32" i="21"/>
  <c r="EV32" i="21"/>
  <c r="FC32" i="21" s="1"/>
  <c r="EL32" i="21"/>
  <c r="EK32" i="21"/>
  <c r="EJ32" i="21"/>
  <c r="EI32" i="21"/>
  <c r="EH32" i="21"/>
  <c r="EG32" i="21"/>
  <c r="EN32" i="21" s="1"/>
  <c r="EF32" i="21"/>
  <c r="EE32" i="21"/>
  <c r="DY32" i="21"/>
  <c r="DW32" i="21"/>
  <c r="DV32" i="21"/>
  <c r="DU32" i="21"/>
  <c r="DT32" i="21"/>
  <c r="DS32" i="21"/>
  <c r="DR32" i="21"/>
  <c r="DQ32" i="21"/>
  <c r="DP32" i="21"/>
  <c r="DH32" i="21"/>
  <c r="DG32" i="21"/>
  <c r="DF32" i="21"/>
  <c r="DE32" i="21"/>
  <c r="DD32" i="21"/>
  <c r="DC32" i="21"/>
  <c r="DB32" i="21"/>
  <c r="DA32" i="21"/>
  <c r="CS32" i="21"/>
  <c r="CR32" i="21"/>
  <c r="CQ32" i="21"/>
  <c r="CP32" i="21"/>
  <c r="CO32" i="21"/>
  <c r="CN32" i="21"/>
  <c r="CU32" i="21" s="1"/>
  <c r="CD32" i="21"/>
  <c r="CC32" i="21"/>
  <c r="CB32" i="21"/>
  <c r="CA32" i="21"/>
  <c r="BZ32" i="21"/>
  <c r="BY32" i="21"/>
  <c r="BX32" i="21"/>
  <c r="BW32" i="21"/>
  <c r="BO32" i="21"/>
  <c r="BN32" i="21"/>
  <c r="BM32" i="21"/>
  <c r="BL32" i="21"/>
  <c r="BK32" i="21"/>
  <c r="BJ32" i="21"/>
  <c r="BQ32" i="21" s="1"/>
  <c r="BI32" i="21"/>
  <c r="BH32" i="21"/>
  <c r="AZ32" i="21"/>
  <c r="AY32" i="21"/>
  <c r="AX32" i="21"/>
  <c r="AW32" i="21"/>
  <c r="AV32" i="21"/>
  <c r="AO32" i="21"/>
  <c r="AP32" i="21" s="1"/>
  <c r="AQ32" i="21" s="1"/>
  <c r="AL32" i="21"/>
  <c r="AK32" i="21"/>
  <c r="AJ32" i="21"/>
  <c r="AI32" i="21"/>
  <c r="AG32" i="21"/>
  <c r="AC32" i="21"/>
  <c r="Y32" i="21"/>
  <c r="U32" i="21"/>
  <c r="Q32" i="21"/>
  <c r="P32" i="21"/>
  <c r="EU32" i="21" s="1"/>
  <c r="M32" i="21"/>
  <c r="L32" i="21"/>
  <c r="GL32" i="21" s="1"/>
  <c r="HL32" i="21" s="1"/>
  <c r="J32" i="21"/>
  <c r="I32" i="21"/>
  <c r="H32" i="21"/>
  <c r="G32" i="21"/>
  <c r="HO31" i="21"/>
  <c r="HN31" i="21"/>
  <c r="HI31" i="21"/>
  <c r="HH31" i="21"/>
  <c r="HF31" i="21"/>
  <c r="HD31" i="21"/>
  <c r="HE31" i="21" s="1"/>
  <c r="HC31" i="21"/>
  <c r="HB31" i="21"/>
  <c r="GZ31" i="21"/>
  <c r="HA31" i="21" s="1"/>
  <c r="GT31" i="21"/>
  <c r="GS31" i="21"/>
  <c r="GR31" i="21"/>
  <c r="HQ31" i="21" s="1"/>
  <c r="GQ31" i="21"/>
  <c r="GP31" i="21"/>
  <c r="GO31" i="21"/>
  <c r="GE31" i="21"/>
  <c r="GD31" i="21"/>
  <c r="GC31" i="21"/>
  <c r="GB31" i="21"/>
  <c r="GA31" i="21"/>
  <c r="FZ31" i="21"/>
  <c r="GG31" i="21" s="1"/>
  <c r="FP31" i="21"/>
  <c r="FO31" i="21"/>
  <c r="FN31" i="21"/>
  <c r="FM31" i="21"/>
  <c r="FL31" i="21"/>
  <c r="FK31" i="21"/>
  <c r="FR31" i="21" s="1"/>
  <c r="FA31" i="21"/>
  <c r="EZ31" i="21"/>
  <c r="EY31" i="21"/>
  <c r="EX31" i="21"/>
  <c r="EW31" i="21"/>
  <c r="EV31" i="21"/>
  <c r="FC31" i="21" s="1"/>
  <c r="EL31" i="21"/>
  <c r="EK31" i="21"/>
  <c r="EJ31" i="21"/>
  <c r="EI31" i="21"/>
  <c r="EN31" i="21" s="1"/>
  <c r="EH31" i="21"/>
  <c r="EG31" i="21"/>
  <c r="DW31" i="21"/>
  <c r="DV31" i="21"/>
  <c r="DU31" i="21"/>
  <c r="DT31" i="21"/>
  <c r="DS31" i="21"/>
  <c r="DR31" i="21"/>
  <c r="DH31" i="21"/>
  <c r="DG31" i="21"/>
  <c r="DF31" i="21"/>
  <c r="DE31" i="21"/>
  <c r="DJ31" i="21" s="1"/>
  <c r="DD31" i="21"/>
  <c r="DC31" i="21"/>
  <c r="CS31" i="21"/>
  <c r="CR31" i="21"/>
  <c r="CQ31" i="21"/>
  <c r="CP31" i="21"/>
  <c r="CO31" i="21"/>
  <c r="CN31" i="21"/>
  <c r="CU31" i="21" s="1"/>
  <c r="CD31" i="21"/>
  <c r="CC31" i="21"/>
  <c r="CB31" i="21"/>
  <c r="CA31" i="21"/>
  <c r="BZ31" i="21"/>
  <c r="BY31" i="21"/>
  <c r="BO31" i="21"/>
  <c r="BN31" i="21"/>
  <c r="BM31" i="21"/>
  <c r="BL31" i="21"/>
  <c r="BK31" i="21"/>
  <c r="BJ31" i="21"/>
  <c r="BQ31" i="21" s="1"/>
  <c r="BS31" i="21" s="1"/>
  <c r="AZ31" i="21"/>
  <c r="AY31" i="21"/>
  <c r="AX31" i="21"/>
  <c r="AW31" i="21"/>
  <c r="AV31" i="21"/>
  <c r="AO31" i="21"/>
  <c r="AP31" i="21" s="1"/>
  <c r="AQ31" i="21" s="1"/>
  <c r="AL31" i="21"/>
  <c r="AK31" i="21"/>
  <c r="AJ31" i="21"/>
  <c r="AI31" i="21"/>
  <c r="AG31" i="21"/>
  <c r="AC31" i="21"/>
  <c r="Y31" i="21"/>
  <c r="U31" i="21"/>
  <c r="Q31" i="21"/>
  <c r="P31" i="21"/>
  <c r="M31" i="21"/>
  <c r="L31" i="21"/>
  <c r="GL31" i="21" s="1"/>
  <c r="HL31" i="21" s="1"/>
  <c r="J31" i="21"/>
  <c r="I31" i="21"/>
  <c r="H31" i="21"/>
  <c r="G31" i="21"/>
  <c r="HQ30" i="21"/>
  <c r="HO30" i="21"/>
  <c r="HN30" i="21"/>
  <c r="HI30" i="21"/>
  <c r="HH30" i="21"/>
  <c r="HF30" i="21"/>
  <c r="HC30" i="21" s="1"/>
  <c r="HD30" i="21"/>
  <c r="HE30" i="21" s="1"/>
  <c r="HB30" i="21"/>
  <c r="GZ30" i="21"/>
  <c r="GT30" i="21"/>
  <c r="GS30" i="21"/>
  <c r="GR30" i="21"/>
  <c r="GQ30" i="21"/>
  <c r="GP30" i="21"/>
  <c r="GO30" i="21"/>
  <c r="GN30" i="21"/>
  <c r="HM30" i="21" s="1"/>
  <c r="GM30" i="21"/>
  <c r="GG30" i="21"/>
  <c r="GE30" i="21"/>
  <c r="GD30" i="21"/>
  <c r="GC30" i="21"/>
  <c r="GB30" i="21"/>
  <c r="GA30" i="21"/>
  <c r="FZ30" i="21"/>
  <c r="FY30" i="21"/>
  <c r="FX30" i="21"/>
  <c r="FV30" i="21"/>
  <c r="FP30" i="21"/>
  <c r="FO30" i="21"/>
  <c r="FN30" i="21"/>
  <c r="FM30" i="21"/>
  <c r="FR30" i="21" s="1"/>
  <c r="FL30" i="21"/>
  <c r="FK30" i="21"/>
  <c r="FJ30" i="21"/>
  <c r="FI30" i="21"/>
  <c r="FG30" i="21"/>
  <c r="FA30" i="21"/>
  <c r="EZ30" i="21"/>
  <c r="EY30" i="21"/>
  <c r="EX30" i="21"/>
  <c r="EW30" i="21"/>
  <c r="EV30" i="21"/>
  <c r="EL30" i="21"/>
  <c r="EK30" i="21"/>
  <c r="EJ30" i="21"/>
  <c r="EI30" i="21"/>
  <c r="EN30" i="21" s="1"/>
  <c r="EH30" i="21"/>
  <c r="EG30" i="21"/>
  <c r="EF30" i="21"/>
  <c r="EE30" i="21"/>
  <c r="DY30" i="21"/>
  <c r="DW30" i="21"/>
  <c r="DV30" i="21"/>
  <c r="DU30" i="21"/>
  <c r="DT30" i="21"/>
  <c r="DS30" i="21"/>
  <c r="DR30" i="21"/>
  <c r="DQ30" i="21"/>
  <c r="DP30" i="21"/>
  <c r="DN30" i="21"/>
  <c r="DH30" i="21"/>
  <c r="DG30" i="21"/>
  <c r="DF30" i="21"/>
  <c r="DE30" i="21"/>
  <c r="DJ30" i="21" s="1"/>
  <c r="DD30" i="21"/>
  <c r="DC30" i="21"/>
  <c r="DB30" i="21"/>
  <c r="DA30" i="21"/>
  <c r="CY30" i="21"/>
  <c r="CS30" i="21"/>
  <c r="CR30" i="21"/>
  <c r="CQ30" i="21"/>
  <c r="CP30" i="21"/>
  <c r="CO30" i="21"/>
  <c r="CN30" i="21"/>
  <c r="CF30" i="21"/>
  <c r="CD30" i="21"/>
  <c r="CC30" i="21"/>
  <c r="CB30" i="21"/>
  <c r="CA30" i="21"/>
  <c r="BZ30" i="21"/>
  <c r="BY30" i="21"/>
  <c r="BX30" i="21"/>
  <c r="BW30" i="21"/>
  <c r="BQ30" i="21"/>
  <c r="BS30" i="21" s="1"/>
  <c r="BO30" i="21"/>
  <c r="BN30" i="21"/>
  <c r="BM30" i="21"/>
  <c r="BL30" i="21"/>
  <c r="BK30" i="21"/>
  <c r="BJ30" i="21"/>
  <c r="BI30" i="21"/>
  <c r="BH30" i="21"/>
  <c r="BG30" i="21"/>
  <c r="AZ30" i="21"/>
  <c r="AY30" i="21"/>
  <c r="AX30" i="21"/>
  <c r="AW30" i="21"/>
  <c r="AV30" i="21"/>
  <c r="AP30" i="21"/>
  <c r="AQ30" i="21" s="1"/>
  <c r="AO30" i="21"/>
  <c r="AL30" i="21"/>
  <c r="AK30" i="21"/>
  <c r="AJ30" i="21"/>
  <c r="AI30" i="21"/>
  <c r="AG30" i="21"/>
  <c r="AC30" i="21"/>
  <c r="Y30" i="21"/>
  <c r="U30" i="21"/>
  <c r="Q30" i="21"/>
  <c r="P30" i="21"/>
  <c r="EU30" i="21" s="1"/>
  <c r="M30" i="21"/>
  <c r="L30" i="21"/>
  <c r="GL30" i="21" s="1"/>
  <c r="J30" i="21"/>
  <c r="I30" i="21"/>
  <c r="H30" i="21"/>
  <c r="G30" i="21"/>
  <c r="HO29" i="21"/>
  <c r="HN29" i="21"/>
  <c r="HI29" i="21"/>
  <c r="HH29" i="21"/>
  <c r="HF29" i="21"/>
  <c r="HD29" i="21"/>
  <c r="HE29" i="21" s="1"/>
  <c r="HB29" i="21"/>
  <c r="HC29" i="21" s="1"/>
  <c r="HA29" i="21"/>
  <c r="GZ29" i="21"/>
  <c r="GT29" i="21"/>
  <c r="GS29" i="21"/>
  <c r="GR29" i="21"/>
  <c r="HQ29" i="21" s="1"/>
  <c r="GQ29" i="21"/>
  <c r="GP29" i="21"/>
  <c r="GO29" i="21"/>
  <c r="GE29" i="21"/>
  <c r="GD29" i="21"/>
  <c r="GC29" i="21"/>
  <c r="GB29" i="21"/>
  <c r="GA29" i="21"/>
  <c r="FZ29" i="21"/>
  <c r="GG29" i="21" s="1"/>
  <c r="FP29" i="21"/>
  <c r="FO29" i="21"/>
  <c r="FN29" i="21"/>
  <c r="FM29" i="21"/>
  <c r="FL29" i="21"/>
  <c r="FR29" i="21" s="1"/>
  <c r="FK29" i="21"/>
  <c r="FJ29" i="21"/>
  <c r="FC29" i="21"/>
  <c r="FA29" i="21"/>
  <c r="EZ29" i="21"/>
  <c r="EY29" i="21"/>
  <c r="EX29" i="21"/>
  <c r="EW29" i="21"/>
  <c r="EV29" i="21"/>
  <c r="EU29" i="21"/>
  <c r="EL29" i="21"/>
  <c r="EK29" i="21"/>
  <c r="EJ29" i="21"/>
  <c r="EI29" i="21"/>
  <c r="EN29" i="21" s="1"/>
  <c r="EH29" i="21"/>
  <c r="EG29" i="21"/>
  <c r="EE29" i="21"/>
  <c r="DW29" i="21"/>
  <c r="DV29" i="21"/>
  <c r="DU29" i="21"/>
  <c r="DT29" i="21"/>
  <c r="DS29" i="21"/>
  <c r="DR29" i="21"/>
  <c r="DH29" i="21"/>
  <c r="DG29" i="21"/>
  <c r="DF29" i="21"/>
  <c r="DE29" i="21"/>
  <c r="DD29" i="21"/>
  <c r="DC29" i="21"/>
  <c r="DJ29" i="21" s="1"/>
  <c r="DA29" i="21"/>
  <c r="CS29" i="21"/>
  <c r="CR29" i="21"/>
  <c r="CQ29" i="21"/>
  <c r="CP29" i="21"/>
  <c r="CO29" i="21"/>
  <c r="CN29" i="21"/>
  <c r="CU29" i="21" s="1"/>
  <c r="CL29" i="21"/>
  <c r="CD29" i="21"/>
  <c r="CC29" i="21"/>
  <c r="CB29" i="21"/>
  <c r="CA29" i="21"/>
  <c r="BZ29" i="21"/>
  <c r="BY29" i="21"/>
  <c r="BO29" i="21"/>
  <c r="BN29" i="21"/>
  <c r="BM29" i="21"/>
  <c r="BL29" i="21"/>
  <c r="BK29" i="21"/>
  <c r="BJ29" i="21"/>
  <c r="BQ29" i="21" s="1"/>
  <c r="BS29" i="21" s="1"/>
  <c r="AZ29" i="21"/>
  <c r="AY29" i="21"/>
  <c r="AX29" i="21"/>
  <c r="AW29" i="21"/>
  <c r="AV29" i="21"/>
  <c r="AU29" i="21"/>
  <c r="AO29" i="21"/>
  <c r="AP29" i="21" s="1"/>
  <c r="AQ29" i="21" s="1"/>
  <c r="AL29" i="21"/>
  <c r="AK29" i="21"/>
  <c r="AJ29" i="21"/>
  <c r="AI29" i="21"/>
  <c r="AG29" i="21"/>
  <c r="AC29" i="21"/>
  <c r="Y29" i="21"/>
  <c r="U29" i="21"/>
  <c r="Q29" i="21"/>
  <c r="P29" i="21"/>
  <c r="M29" i="21"/>
  <c r="L29" i="21"/>
  <c r="FV29" i="21" s="1"/>
  <c r="J29" i="21"/>
  <c r="I29" i="21"/>
  <c r="H29" i="21"/>
  <c r="G29" i="21"/>
  <c r="HP28" i="21"/>
  <c r="HI28" i="21"/>
  <c r="HH28" i="21"/>
  <c r="HF28" i="21"/>
  <c r="HC28" i="21" s="1"/>
  <c r="HD28" i="21"/>
  <c r="HB28" i="21"/>
  <c r="GZ28" i="21"/>
  <c r="GT28" i="21"/>
  <c r="GS28" i="21"/>
  <c r="GR28" i="21"/>
  <c r="HQ28" i="21" s="1"/>
  <c r="GQ28" i="21"/>
  <c r="GP28" i="21"/>
  <c r="HO28" i="21" s="1"/>
  <c r="GO28" i="21"/>
  <c r="GN28" i="21"/>
  <c r="HM28" i="21" s="1"/>
  <c r="GM28" i="21"/>
  <c r="GE28" i="21"/>
  <c r="GD28" i="21"/>
  <c r="GC28" i="21"/>
  <c r="GB28" i="21"/>
  <c r="GA28" i="21"/>
  <c r="GG28" i="21" s="1"/>
  <c r="FZ28" i="21"/>
  <c r="FY28" i="21"/>
  <c r="FX28" i="21"/>
  <c r="FW28" i="21"/>
  <c r="GF28" i="21" s="1"/>
  <c r="FP28" i="21"/>
  <c r="FO28" i="21"/>
  <c r="FN28" i="21"/>
  <c r="FM28" i="21"/>
  <c r="FL28" i="21"/>
  <c r="FK28" i="21"/>
  <c r="FJ28" i="21"/>
  <c r="FI28" i="21"/>
  <c r="FH28" i="21"/>
  <c r="FA28" i="21"/>
  <c r="EZ28" i="21"/>
  <c r="EY28" i="21"/>
  <c r="EX28" i="21"/>
  <c r="EW28" i="21"/>
  <c r="EV28" i="21"/>
  <c r="ER28" i="21"/>
  <c r="EL28" i="21"/>
  <c r="EK28" i="21"/>
  <c r="EJ28" i="21"/>
  <c r="EI28" i="21"/>
  <c r="EH28" i="21"/>
  <c r="EG28" i="21"/>
  <c r="EF28" i="21"/>
  <c r="EE28" i="21"/>
  <c r="DW28" i="21"/>
  <c r="DV28" i="21"/>
  <c r="DU28" i="21"/>
  <c r="DT28" i="21"/>
  <c r="DS28" i="21"/>
  <c r="DR28" i="21"/>
  <c r="DY28" i="21" s="1"/>
  <c r="DQ28" i="21"/>
  <c r="DP28" i="21"/>
  <c r="DN28" i="21"/>
  <c r="DH28" i="21"/>
  <c r="DG28" i="21"/>
  <c r="DF28" i="21"/>
  <c r="DE28" i="21"/>
  <c r="DD28" i="21"/>
  <c r="DC28" i="21"/>
  <c r="DB28" i="21"/>
  <c r="DA28" i="21"/>
  <c r="CY28" i="21"/>
  <c r="CS28" i="21"/>
  <c r="CR28" i="21"/>
  <c r="CQ28" i="21"/>
  <c r="CP28" i="21"/>
  <c r="CO28" i="21"/>
  <c r="CN28" i="21"/>
  <c r="CD28" i="21"/>
  <c r="CC28" i="21"/>
  <c r="CB28" i="21"/>
  <c r="CA28" i="21"/>
  <c r="BZ28" i="21"/>
  <c r="BY28" i="21"/>
  <c r="BX28" i="21"/>
  <c r="BW28" i="21"/>
  <c r="BO28" i="21"/>
  <c r="BN28" i="21"/>
  <c r="BM28" i="21"/>
  <c r="BL28" i="21"/>
  <c r="BK28" i="21"/>
  <c r="BJ28" i="21"/>
  <c r="BQ28" i="21" s="1"/>
  <c r="BI28" i="21"/>
  <c r="BH28" i="21"/>
  <c r="BG28" i="21"/>
  <c r="AZ28" i="21"/>
  <c r="AY28" i="21"/>
  <c r="AX28" i="21"/>
  <c r="AW28" i="21"/>
  <c r="AV28" i="21"/>
  <c r="AP28" i="21"/>
  <c r="AQ28" i="21" s="1"/>
  <c r="AO28" i="21"/>
  <c r="AL28" i="21"/>
  <c r="AK28" i="21"/>
  <c r="AJ28" i="21"/>
  <c r="AI28" i="21"/>
  <c r="AG28" i="21"/>
  <c r="AC28" i="21"/>
  <c r="Y28" i="21"/>
  <c r="U28" i="21"/>
  <c r="Q28" i="21"/>
  <c r="P28" i="21"/>
  <c r="EU28" i="21" s="1"/>
  <c r="M28" i="21"/>
  <c r="L28" i="21"/>
  <c r="GL28" i="21" s="1"/>
  <c r="J28" i="21"/>
  <c r="I28" i="21"/>
  <c r="H28" i="21"/>
  <c r="G28" i="21"/>
  <c r="HI27" i="21"/>
  <c r="HH27" i="21"/>
  <c r="HF27" i="21"/>
  <c r="HA27" i="21" s="1"/>
  <c r="HE27" i="21"/>
  <c r="HD27" i="21"/>
  <c r="HC27" i="21"/>
  <c r="HB27" i="21"/>
  <c r="GZ27" i="21"/>
  <c r="GT27" i="21"/>
  <c r="GS27" i="21"/>
  <c r="GR27" i="21"/>
  <c r="GQ27" i="21"/>
  <c r="HP27" i="21" s="1"/>
  <c r="GP27" i="21"/>
  <c r="HO27" i="21" s="1"/>
  <c r="GO27" i="21"/>
  <c r="HN27" i="21" s="1"/>
  <c r="GM27" i="21"/>
  <c r="GE27" i="21"/>
  <c r="GD27" i="21"/>
  <c r="GC27" i="21"/>
  <c r="GB27" i="21"/>
  <c r="GA27" i="21"/>
  <c r="FZ27" i="21"/>
  <c r="FW27" i="21"/>
  <c r="FP27" i="21"/>
  <c r="FO27" i="21"/>
  <c r="FN27" i="21"/>
  <c r="FM27" i="21"/>
  <c r="FL27" i="21"/>
  <c r="FK27" i="21"/>
  <c r="FR27" i="21" s="1"/>
  <c r="FI27" i="21"/>
  <c r="FA27" i="21"/>
  <c r="EZ27" i="21"/>
  <c r="EY27" i="21"/>
  <c r="EX27" i="21"/>
  <c r="EW27" i="21"/>
  <c r="FC27" i="21" s="1"/>
  <c r="EV27" i="21"/>
  <c r="EU27" i="21"/>
  <c r="EL27" i="21"/>
  <c r="EK27" i="21"/>
  <c r="EJ27" i="21"/>
  <c r="EI27" i="21"/>
  <c r="EH27" i="21"/>
  <c r="EG27" i="21"/>
  <c r="EE27" i="21"/>
  <c r="ED27" i="21"/>
  <c r="DW27" i="21"/>
  <c r="DV27" i="21"/>
  <c r="DU27" i="21"/>
  <c r="DT27" i="21"/>
  <c r="DS27" i="21"/>
  <c r="DR27" i="21"/>
  <c r="DO27" i="21"/>
  <c r="DH27" i="21"/>
  <c r="DG27" i="21"/>
  <c r="DF27" i="21"/>
  <c r="DE27" i="21"/>
  <c r="DD27" i="21"/>
  <c r="DC27" i="21"/>
  <c r="DA27" i="21"/>
  <c r="CS27" i="21"/>
  <c r="CR27" i="21"/>
  <c r="CQ27" i="21"/>
  <c r="CP27" i="21"/>
  <c r="CO27" i="21"/>
  <c r="CU27" i="21" s="1"/>
  <c r="CN27" i="21"/>
  <c r="CM27" i="21"/>
  <c r="CD27" i="21"/>
  <c r="CC27" i="21"/>
  <c r="CB27" i="21"/>
  <c r="CA27" i="21"/>
  <c r="BZ27" i="21"/>
  <c r="BY27" i="21"/>
  <c r="BW27" i="21"/>
  <c r="BU27" i="21"/>
  <c r="BO27" i="21"/>
  <c r="BN27" i="21"/>
  <c r="BM27" i="21"/>
  <c r="BL27" i="21"/>
  <c r="BK27" i="21"/>
  <c r="BJ27" i="21"/>
  <c r="BQ27" i="21" s="1"/>
  <c r="BS27" i="21" s="1"/>
  <c r="AZ27" i="21"/>
  <c r="AY27" i="21"/>
  <c r="AX27" i="21"/>
  <c r="AW27" i="21"/>
  <c r="AV27" i="21"/>
  <c r="AU27" i="21"/>
  <c r="AT27" i="21"/>
  <c r="AO27" i="21"/>
  <c r="AP27" i="21" s="1"/>
  <c r="AQ27" i="21" s="1"/>
  <c r="AL27" i="21"/>
  <c r="AK27" i="21"/>
  <c r="AJ27" i="21"/>
  <c r="AI27" i="21"/>
  <c r="AG27" i="21"/>
  <c r="AC27" i="21"/>
  <c r="Y27" i="21"/>
  <c r="U27" i="21"/>
  <c r="Q27" i="21"/>
  <c r="P27" i="21"/>
  <c r="M27" i="21"/>
  <c r="L27" i="21"/>
  <c r="GK27" i="21" s="1"/>
  <c r="J27" i="21"/>
  <c r="I27" i="21"/>
  <c r="H27" i="21"/>
  <c r="G27" i="21"/>
  <c r="HN26" i="21"/>
  <c r="HI26" i="21"/>
  <c r="HH26" i="21"/>
  <c r="HF26" i="21"/>
  <c r="HD26" i="21"/>
  <c r="HB26" i="21"/>
  <c r="GZ26" i="21"/>
  <c r="GT26" i="21"/>
  <c r="GS26" i="21"/>
  <c r="GR26" i="21"/>
  <c r="HQ26" i="21" s="1"/>
  <c r="GQ26" i="21"/>
  <c r="HP26" i="21" s="1"/>
  <c r="GP26" i="21"/>
  <c r="HO26" i="21" s="1"/>
  <c r="GO26" i="21"/>
  <c r="GV26" i="21" s="1"/>
  <c r="GN26" i="21"/>
  <c r="HM26" i="21" s="1"/>
  <c r="GM26" i="21"/>
  <c r="GE26" i="21"/>
  <c r="GD26" i="21"/>
  <c r="GC26" i="21"/>
  <c r="GB26" i="21"/>
  <c r="GA26" i="21"/>
  <c r="FZ26" i="21"/>
  <c r="FY26" i="21"/>
  <c r="FX26" i="21"/>
  <c r="FP26" i="21"/>
  <c r="FO26" i="21"/>
  <c r="FN26" i="21"/>
  <c r="FM26" i="21"/>
  <c r="FL26" i="21"/>
  <c r="FK26" i="21"/>
  <c r="FJ26" i="21"/>
  <c r="FI26" i="21"/>
  <c r="FA26" i="21"/>
  <c r="EZ26" i="21"/>
  <c r="EY26" i="21"/>
  <c r="EX26" i="21"/>
  <c r="EW26" i="21"/>
  <c r="EV26" i="21"/>
  <c r="ET26" i="21"/>
  <c r="EL26" i="21"/>
  <c r="EK26" i="21"/>
  <c r="EJ26" i="21"/>
  <c r="EI26" i="21"/>
  <c r="EH26" i="21"/>
  <c r="EG26" i="21"/>
  <c r="EN26" i="21" s="1"/>
  <c r="EF26" i="21"/>
  <c r="EE26" i="21"/>
  <c r="DW26" i="21"/>
  <c r="DV26" i="21"/>
  <c r="DU26" i="21"/>
  <c r="DT26" i="21"/>
  <c r="DS26" i="21"/>
  <c r="DR26" i="21"/>
  <c r="DQ26" i="21"/>
  <c r="DP26" i="21"/>
  <c r="DH26" i="21"/>
  <c r="DG26" i="21"/>
  <c r="DF26" i="21"/>
  <c r="DE26" i="21"/>
  <c r="DD26" i="21"/>
  <c r="DC26" i="21"/>
  <c r="DJ26" i="21" s="1"/>
  <c r="DB26" i="21"/>
  <c r="DA26" i="21"/>
  <c r="CS26" i="21"/>
  <c r="CR26" i="21"/>
  <c r="CQ26" i="21"/>
  <c r="CP26" i="21"/>
  <c r="CO26" i="21"/>
  <c r="CN26" i="21"/>
  <c r="CL26" i="21"/>
  <c r="CD26" i="21"/>
  <c r="CC26" i="21"/>
  <c r="CB26" i="21"/>
  <c r="CA26" i="21"/>
  <c r="BZ26" i="21"/>
  <c r="BY26" i="21"/>
  <c r="BX26" i="21"/>
  <c r="BW26" i="21"/>
  <c r="BO26" i="21"/>
  <c r="BN26" i="21"/>
  <c r="BM26" i="21"/>
  <c r="BL26" i="21"/>
  <c r="BK26" i="21"/>
  <c r="BJ26" i="21"/>
  <c r="BQ26" i="21" s="1"/>
  <c r="BI26" i="21"/>
  <c r="BH26" i="21"/>
  <c r="AZ26" i="21"/>
  <c r="AY26" i="21"/>
  <c r="AX26" i="21"/>
  <c r="AW26" i="21"/>
  <c r="AV26" i="21"/>
  <c r="AT26" i="21"/>
  <c r="AO26" i="21"/>
  <c r="AP26" i="21" s="1"/>
  <c r="AQ26" i="21" s="1"/>
  <c r="AL26" i="21"/>
  <c r="AK26" i="21"/>
  <c r="AJ26" i="21"/>
  <c r="AI26" i="21"/>
  <c r="AG26" i="21"/>
  <c r="AC26" i="21"/>
  <c r="Y26" i="21"/>
  <c r="U26" i="21"/>
  <c r="Q26" i="21"/>
  <c r="P26" i="21"/>
  <c r="EU26" i="21" s="1"/>
  <c r="M26" i="21"/>
  <c r="L26" i="21"/>
  <c r="CJ26" i="21" s="1"/>
  <c r="J26" i="21"/>
  <c r="I26" i="21"/>
  <c r="H26" i="21"/>
  <c r="G26" i="21"/>
  <c r="HI25" i="21"/>
  <c r="HH25" i="21"/>
  <c r="HF25" i="21"/>
  <c r="HD25" i="21"/>
  <c r="HB25" i="21"/>
  <c r="GZ25" i="21"/>
  <c r="GT25" i="21"/>
  <c r="GS25" i="21"/>
  <c r="GR25" i="21"/>
  <c r="HQ25" i="21" s="1"/>
  <c r="GQ25" i="21"/>
  <c r="GP25" i="21"/>
  <c r="HO25" i="21" s="1"/>
  <c r="GO25" i="21"/>
  <c r="HN25" i="21" s="1"/>
  <c r="GN25" i="21"/>
  <c r="HM25" i="21" s="1"/>
  <c r="GM25" i="21"/>
  <c r="GE25" i="21"/>
  <c r="GD25" i="21"/>
  <c r="GC25" i="21"/>
  <c r="GB25" i="21"/>
  <c r="GA25" i="21"/>
  <c r="FZ25" i="21"/>
  <c r="GG25" i="21" s="1"/>
  <c r="FX25" i="21"/>
  <c r="FP25" i="21"/>
  <c r="FO25" i="21"/>
  <c r="FN25" i="21"/>
  <c r="FM25" i="21"/>
  <c r="FL25" i="21"/>
  <c r="FR25" i="21" s="1"/>
  <c r="FK25" i="21"/>
  <c r="FJ25" i="21"/>
  <c r="FA25" i="21"/>
  <c r="EZ25" i="21"/>
  <c r="EY25" i="21"/>
  <c r="EX25" i="21"/>
  <c r="EW25" i="21"/>
  <c r="EV25" i="21"/>
  <c r="FC25" i="21" s="1"/>
  <c r="EU25" i="21"/>
  <c r="ET25" i="21"/>
  <c r="EL25" i="21"/>
  <c r="EK25" i="21"/>
  <c r="EJ25" i="21"/>
  <c r="EI25" i="21"/>
  <c r="EH25" i="21"/>
  <c r="EG25" i="21"/>
  <c r="EF25" i="21"/>
  <c r="EE25" i="21"/>
  <c r="DW25" i="21"/>
  <c r="DV25" i="21"/>
  <c r="DU25" i="21"/>
  <c r="DT25" i="21"/>
  <c r="DS25" i="21"/>
  <c r="DR25" i="21"/>
  <c r="DP25" i="21"/>
  <c r="DH25" i="21"/>
  <c r="DG25" i="21"/>
  <c r="DF25" i="21"/>
  <c r="DE25" i="21"/>
  <c r="DD25" i="21"/>
  <c r="DC25" i="21"/>
  <c r="DJ25" i="21" s="1"/>
  <c r="DB25" i="21"/>
  <c r="DA25" i="21"/>
  <c r="CS25" i="21"/>
  <c r="CR25" i="21"/>
  <c r="CQ25" i="21"/>
  <c r="CP25" i="21"/>
  <c r="CO25" i="21"/>
  <c r="CN25" i="21"/>
  <c r="CL25" i="21"/>
  <c r="CD25" i="21"/>
  <c r="CC25" i="21"/>
  <c r="CB25" i="21"/>
  <c r="CA25" i="21"/>
  <c r="BZ25" i="21"/>
  <c r="BY25" i="21"/>
  <c r="BX25" i="21"/>
  <c r="BW25" i="21"/>
  <c r="BO25" i="21"/>
  <c r="BN25" i="21"/>
  <c r="BM25" i="21"/>
  <c r="BL25" i="21"/>
  <c r="BK25" i="21"/>
  <c r="BJ25" i="21"/>
  <c r="BI25" i="21"/>
  <c r="BH25" i="21"/>
  <c r="AZ25" i="21"/>
  <c r="AY25" i="21"/>
  <c r="AX25" i="21"/>
  <c r="AW25" i="21"/>
  <c r="AV25" i="21"/>
  <c r="AT25" i="21"/>
  <c r="AP25" i="21"/>
  <c r="AQ25" i="21" s="1"/>
  <c r="AO25" i="21"/>
  <c r="AL25" i="21"/>
  <c r="AK25" i="21"/>
  <c r="AJ25" i="21"/>
  <c r="AI25" i="21"/>
  <c r="AG25" i="21"/>
  <c r="AC25" i="21"/>
  <c r="Y25" i="21"/>
  <c r="U25" i="21"/>
  <c r="Q25" i="21"/>
  <c r="P25" i="21"/>
  <c r="M25" i="21"/>
  <c r="L25" i="21"/>
  <c r="FV25" i="21" s="1"/>
  <c r="J25" i="21"/>
  <c r="I25" i="21"/>
  <c r="H25" i="21"/>
  <c r="G25" i="21"/>
  <c r="HI24" i="21"/>
  <c r="HH24" i="21"/>
  <c r="HF24" i="21"/>
  <c r="HD24" i="21"/>
  <c r="HB24" i="21"/>
  <c r="GZ24" i="21"/>
  <c r="GT24" i="21"/>
  <c r="GS24" i="21"/>
  <c r="GR24" i="21"/>
  <c r="HQ24" i="21" s="1"/>
  <c r="GQ24" i="21"/>
  <c r="HP24" i="21" s="1"/>
  <c r="GP24" i="21"/>
  <c r="HO24" i="21" s="1"/>
  <c r="GO24" i="21"/>
  <c r="HN24" i="21" s="1"/>
  <c r="GN24" i="21"/>
  <c r="HM24" i="21" s="1"/>
  <c r="GM24" i="21"/>
  <c r="GE24" i="21"/>
  <c r="GD24" i="21"/>
  <c r="GC24" i="21"/>
  <c r="GB24" i="21"/>
  <c r="GA24" i="21"/>
  <c r="FZ24" i="21"/>
  <c r="GG24" i="21" s="1"/>
  <c r="FX24" i="21"/>
  <c r="FP24" i="21"/>
  <c r="FO24" i="21"/>
  <c r="FN24" i="21"/>
  <c r="FM24" i="21"/>
  <c r="FL24" i="21"/>
  <c r="FR24" i="21" s="1"/>
  <c r="FK24" i="21"/>
  <c r="FJ24" i="21"/>
  <c r="FI24" i="21"/>
  <c r="FA24" i="21"/>
  <c r="EZ24" i="21"/>
  <c r="EY24" i="21"/>
  <c r="EX24" i="21"/>
  <c r="EW24" i="21"/>
  <c r="EV24" i="21"/>
  <c r="ET24" i="21"/>
  <c r="EL24" i="21"/>
  <c r="EK24" i="21"/>
  <c r="EJ24" i="21"/>
  <c r="EI24" i="21"/>
  <c r="EH24" i="21"/>
  <c r="EG24" i="21"/>
  <c r="EN24" i="21" s="1"/>
  <c r="EF24" i="21"/>
  <c r="EE24" i="21"/>
  <c r="DW24" i="21"/>
  <c r="DV24" i="21"/>
  <c r="DU24" i="21"/>
  <c r="DT24" i="21"/>
  <c r="DS24" i="21"/>
  <c r="DR24" i="21"/>
  <c r="DP24" i="21"/>
  <c r="DH24" i="21"/>
  <c r="DG24" i="21"/>
  <c r="DF24" i="21"/>
  <c r="DE24" i="21"/>
  <c r="DD24" i="21"/>
  <c r="DC24" i="21"/>
  <c r="CS24" i="21"/>
  <c r="CR24" i="21"/>
  <c r="CQ24" i="21"/>
  <c r="CP24" i="21"/>
  <c r="CO24" i="21"/>
  <c r="CN24" i="21"/>
  <c r="CM24" i="21"/>
  <c r="CL24" i="21"/>
  <c r="CD24" i="21"/>
  <c r="CC24" i="21"/>
  <c r="CB24" i="21"/>
  <c r="CA24" i="21"/>
  <c r="BZ24" i="21"/>
  <c r="BY24" i="21"/>
  <c r="BX24" i="21"/>
  <c r="BW24" i="21"/>
  <c r="BO24" i="21"/>
  <c r="BN24" i="21"/>
  <c r="BM24" i="21"/>
  <c r="BL24" i="21"/>
  <c r="BK24" i="21"/>
  <c r="BJ24" i="21"/>
  <c r="BQ24" i="21" s="1"/>
  <c r="BS24" i="21" s="1"/>
  <c r="BH24" i="21"/>
  <c r="AZ24" i="21"/>
  <c r="AY24" i="21"/>
  <c r="AX24" i="21"/>
  <c r="AW24" i="21"/>
  <c r="AV24" i="21"/>
  <c r="AU24" i="21"/>
  <c r="AT24" i="21"/>
  <c r="AO24" i="21"/>
  <c r="AP24" i="21" s="1"/>
  <c r="AQ24" i="21" s="1"/>
  <c r="AL24" i="21"/>
  <c r="AK24" i="21"/>
  <c r="AJ24" i="21"/>
  <c r="AI24" i="21"/>
  <c r="AG24" i="21"/>
  <c r="AC24" i="21"/>
  <c r="Y24" i="21"/>
  <c r="U24" i="21"/>
  <c r="Q24" i="21"/>
  <c r="P24" i="21"/>
  <c r="M24" i="21"/>
  <c r="L24" i="21"/>
  <c r="GK24" i="21" s="1"/>
  <c r="J24" i="21"/>
  <c r="I24" i="21"/>
  <c r="H24" i="21"/>
  <c r="G24" i="21"/>
  <c r="HI23" i="21"/>
  <c r="HH23" i="21"/>
  <c r="HF23" i="21"/>
  <c r="HE23" i="21" s="1"/>
  <c r="HD23" i="21"/>
  <c r="HB23" i="21"/>
  <c r="HC23" i="21" s="1"/>
  <c r="GZ23" i="21"/>
  <c r="HA23" i="21" s="1"/>
  <c r="GT23" i="21"/>
  <c r="GS23" i="21"/>
  <c r="GR23" i="21"/>
  <c r="HQ23" i="21" s="1"/>
  <c r="GQ23" i="21"/>
  <c r="HP23" i="21" s="1"/>
  <c r="GP23" i="21"/>
  <c r="GO23" i="21"/>
  <c r="HN23" i="21" s="1"/>
  <c r="GN23" i="21"/>
  <c r="HM23" i="21" s="1"/>
  <c r="GM23" i="21"/>
  <c r="GE23" i="21"/>
  <c r="GD23" i="21"/>
  <c r="GC23" i="21"/>
  <c r="GB23" i="21"/>
  <c r="GA23" i="21"/>
  <c r="FZ23" i="21"/>
  <c r="GG23" i="21" s="1"/>
  <c r="FY23" i="21"/>
  <c r="FX23" i="21"/>
  <c r="FP23" i="21"/>
  <c r="FO23" i="21"/>
  <c r="FN23" i="21"/>
  <c r="FM23" i="21"/>
  <c r="FL23" i="21"/>
  <c r="FK23" i="21"/>
  <c r="FJ23" i="21"/>
  <c r="FI23" i="21"/>
  <c r="FA23" i="21"/>
  <c r="EZ23" i="21"/>
  <c r="EY23" i="21"/>
  <c r="EX23" i="21"/>
  <c r="EW23" i="21"/>
  <c r="EV23" i="21"/>
  <c r="FC23" i="21" s="1"/>
  <c r="ET23" i="21"/>
  <c r="EL23" i="21"/>
  <c r="EK23" i="21"/>
  <c r="EJ23" i="21"/>
  <c r="EI23" i="21"/>
  <c r="EH23" i="21"/>
  <c r="EG23" i="21"/>
  <c r="EF23" i="21"/>
  <c r="EE23" i="21"/>
  <c r="DW23" i="21"/>
  <c r="DV23" i="21"/>
  <c r="DU23" i="21"/>
  <c r="DT23" i="21"/>
  <c r="DS23" i="21"/>
  <c r="DR23" i="21"/>
  <c r="DQ23" i="21"/>
  <c r="DP23" i="21"/>
  <c r="DH23" i="21"/>
  <c r="DG23" i="21"/>
  <c r="DF23" i="21"/>
  <c r="DE23" i="21"/>
  <c r="DD23" i="21"/>
  <c r="DC23" i="21"/>
  <c r="DB23" i="21"/>
  <c r="DA23" i="21"/>
  <c r="CS23" i="21"/>
  <c r="CR23" i="21"/>
  <c r="CQ23" i="21"/>
  <c r="CP23" i="21"/>
  <c r="CO23" i="21"/>
  <c r="CN23" i="21"/>
  <c r="CL23" i="21"/>
  <c r="CD23" i="21"/>
  <c r="CC23" i="21"/>
  <c r="CB23" i="21"/>
  <c r="CA23" i="21"/>
  <c r="BZ23" i="21"/>
  <c r="BY23" i="21"/>
  <c r="BX23" i="21"/>
  <c r="BW23" i="21"/>
  <c r="BO23" i="21"/>
  <c r="BN23" i="21"/>
  <c r="BM23" i="21"/>
  <c r="BL23" i="21"/>
  <c r="BK23" i="21"/>
  <c r="BJ23" i="21"/>
  <c r="BQ23" i="21" s="1"/>
  <c r="BS23" i="21" s="1"/>
  <c r="BI23" i="21"/>
  <c r="BH23" i="21"/>
  <c r="AZ23" i="21"/>
  <c r="AY23" i="21"/>
  <c r="AX23" i="21"/>
  <c r="AW23" i="21"/>
  <c r="AV23" i="21"/>
  <c r="AT23" i="21"/>
  <c r="AQ23" i="21"/>
  <c r="AO23" i="21"/>
  <c r="AP23" i="21" s="1"/>
  <c r="AL23" i="21"/>
  <c r="AK23" i="21"/>
  <c r="AJ23" i="21"/>
  <c r="AI23" i="21"/>
  <c r="AG23" i="21"/>
  <c r="AC23" i="21"/>
  <c r="Y23" i="21"/>
  <c r="U23" i="21"/>
  <c r="Q23" i="21"/>
  <c r="P23" i="21"/>
  <c r="EU23" i="21" s="1"/>
  <c r="M23" i="21"/>
  <c r="L23" i="21"/>
  <c r="ER23" i="21" s="1"/>
  <c r="J23" i="21"/>
  <c r="I23" i="21"/>
  <c r="H23" i="21"/>
  <c r="G23" i="21"/>
  <c r="HI22" i="21"/>
  <c r="HH22" i="21"/>
  <c r="HF22" i="21"/>
  <c r="HD22" i="21"/>
  <c r="HB22" i="21"/>
  <c r="GZ22" i="21"/>
  <c r="HA22" i="21" s="1"/>
  <c r="GT22" i="21"/>
  <c r="GS22" i="21"/>
  <c r="GR22" i="21"/>
  <c r="HQ22" i="21" s="1"/>
  <c r="GQ22" i="21"/>
  <c r="HP22" i="21" s="1"/>
  <c r="GP22" i="21"/>
  <c r="HO22" i="21" s="1"/>
  <c r="GO22" i="21"/>
  <c r="GL22" i="21"/>
  <c r="GE22" i="21"/>
  <c r="GD22" i="21"/>
  <c r="GC22" i="21"/>
  <c r="GB22" i="21"/>
  <c r="GA22" i="21"/>
  <c r="FZ22" i="21"/>
  <c r="FX22" i="21"/>
  <c r="FV22" i="21"/>
  <c r="FP22" i="21"/>
  <c r="FO22" i="21"/>
  <c r="FN22" i="21"/>
  <c r="FM22" i="21"/>
  <c r="FL22" i="21"/>
  <c r="FK22" i="21"/>
  <c r="FJ22" i="21"/>
  <c r="FG22" i="21"/>
  <c r="FA22" i="21"/>
  <c r="EZ22" i="21"/>
  <c r="EY22" i="21"/>
  <c r="EX22" i="21"/>
  <c r="EW22" i="21"/>
  <c r="EV22" i="21"/>
  <c r="EU22" i="21"/>
  <c r="ER22" i="21"/>
  <c r="EL22" i="21"/>
  <c r="EK22" i="21"/>
  <c r="EJ22" i="21"/>
  <c r="EI22" i="21"/>
  <c r="EH22" i="21"/>
  <c r="EG22" i="21"/>
  <c r="EF22" i="21"/>
  <c r="EE22" i="21"/>
  <c r="EC22" i="21"/>
  <c r="DW22" i="21"/>
  <c r="DV22" i="21"/>
  <c r="DU22" i="21"/>
  <c r="DT22" i="21"/>
  <c r="DS22" i="21"/>
  <c r="DR22" i="21"/>
  <c r="DN22" i="21"/>
  <c r="DH22" i="21"/>
  <c r="DG22" i="21"/>
  <c r="DF22" i="21"/>
  <c r="DE22" i="21"/>
  <c r="DD22" i="21"/>
  <c r="DC22" i="21"/>
  <c r="DB22" i="21"/>
  <c r="DA22" i="21"/>
  <c r="CS22" i="21"/>
  <c r="CR22" i="21"/>
  <c r="CQ22" i="21"/>
  <c r="CP22" i="21"/>
  <c r="CO22" i="21"/>
  <c r="CN22" i="21"/>
  <c r="CL22" i="21"/>
  <c r="CJ22" i="21"/>
  <c r="CD22" i="21"/>
  <c r="CC22" i="21"/>
  <c r="CB22" i="21"/>
  <c r="CA22" i="21"/>
  <c r="BZ22" i="21"/>
  <c r="BY22" i="21"/>
  <c r="BU22" i="21"/>
  <c r="BO22" i="21"/>
  <c r="BN22" i="21"/>
  <c r="BM22" i="21"/>
  <c r="BL22" i="21"/>
  <c r="BK22" i="21"/>
  <c r="BJ22" i="21"/>
  <c r="BQ22" i="21" s="1"/>
  <c r="BS22" i="21" s="1"/>
  <c r="BH22" i="21"/>
  <c r="BG22" i="21"/>
  <c r="AZ22" i="21"/>
  <c r="AY22" i="21"/>
  <c r="AX22" i="21"/>
  <c r="AW22" i="21"/>
  <c r="AV22" i="21"/>
  <c r="AR22" i="21"/>
  <c r="AO22" i="21"/>
  <c r="AP22" i="21" s="1"/>
  <c r="AQ22" i="21" s="1"/>
  <c r="AL22" i="21"/>
  <c r="AK22" i="21"/>
  <c r="AJ22" i="21"/>
  <c r="AI22" i="21"/>
  <c r="AG22" i="21"/>
  <c r="AC22" i="21"/>
  <c r="Y22" i="21"/>
  <c r="U22" i="21"/>
  <c r="Q22" i="21"/>
  <c r="P22" i="21"/>
  <c r="M22" i="21"/>
  <c r="L22" i="21"/>
  <c r="GK22" i="21" s="1"/>
  <c r="J22" i="21"/>
  <c r="I22" i="21"/>
  <c r="H22" i="21"/>
  <c r="G22" i="21"/>
  <c r="HI21" i="21"/>
  <c r="HH21" i="21"/>
  <c r="HF21" i="21"/>
  <c r="HE21" i="21" s="1"/>
  <c r="HD21" i="21"/>
  <c r="HB21" i="21"/>
  <c r="GZ21" i="21"/>
  <c r="GT21" i="21"/>
  <c r="GS21" i="21"/>
  <c r="GR21" i="21"/>
  <c r="HQ21" i="21" s="1"/>
  <c r="GQ21" i="21"/>
  <c r="HP21" i="21" s="1"/>
  <c r="GP21" i="21"/>
  <c r="HO21" i="21" s="1"/>
  <c r="GO21" i="21"/>
  <c r="HN21" i="21" s="1"/>
  <c r="GN21" i="21"/>
  <c r="HM21" i="21" s="1"/>
  <c r="GM21" i="21"/>
  <c r="GE21" i="21"/>
  <c r="GD21" i="21"/>
  <c r="GC21" i="21"/>
  <c r="GB21" i="21"/>
  <c r="GA21" i="21"/>
  <c r="FZ21" i="21"/>
  <c r="FY21" i="21"/>
  <c r="FX21" i="21"/>
  <c r="FW21" i="21"/>
  <c r="FP21" i="21"/>
  <c r="FO21" i="21"/>
  <c r="FN21" i="21"/>
  <c r="FM21" i="21"/>
  <c r="FL21" i="21"/>
  <c r="FK21" i="21"/>
  <c r="FJ21" i="21"/>
  <c r="FI21" i="21"/>
  <c r="FH21" i="21"/>
  <c r="FA21" i="21"/>
  <c r="EZ21" i="21"/>
  <c r="EY21" i="21"/>
  <c r="EX21" i="21"/>
  <c r="EW21" i="21"/>
  <c r="EV21" i="21"/>
  <c r="ET21" i="21"/>
  <c r="EL21" i="21"/>
  <c r="EK21" i="21"/>
  <c r="EJ21" i="21"/>
  <c r="EI21" i="21"/>
  <c r="EH21" i="21"/>
  <c r="EG21" i="21"/>
  <c r="EF21" i="21"/>
  <c r="EE21" i="21"/>
  <c r="EC21" i="21"/>
  <c r="DW21" i="21"/>
  <c r="DV21" i="21"/>
  <c r="DU21" i="21"/>
  <c r="DT21" i="21"/>
  <c r="DS21" i="21"/>
  <c r="DR21" i="21"/>
  <c r="DQ21" i="21"/>
  <c r="DP21" i="21"/>
  <c r="DN21" i="21"/>
  <c r="DH21" i="21"/>
  <c r="DG21" i="21"/>
  <c r="DF21" i="21"/>
  <c r="DE21" i="21"/>
  <c r="DD21" i="21"/>
  <c r="DC21" i="21"/>
  <c r="DB21" i="21"/>
  <c r="DA21" i="21"/>
  <c r="CS21" i="21"/>
  <c r="CR21" i="21"/>
  <c r="CQ21" i="21"/>
  <c r="CP21" i="21"/>
  <c r="CO21" i="21"/>
  <c r="CN21" i="21"/>
  <c r="CL21" i="21"/>
  <c r="CJ21" i="21"/>
  <c r="CD21" i="21"/>
  <c r="CC21" i="21"/>
  <c r="CB21" i="21"/>
  <c r="CA21" i="21"/>
  <c r="BZ21" i="21"/>
  <c r="BY21" i="21"/>
  <c r="BX21" i="21"/>
  <c r="BW21" i="21"/>
  <c r="BO21" i="21"/>
  <c r="BN21" i="21"/>
  <c r="BM21" i="21"/>
  <c r="BL21" i="21"/>
  <c r="BK21" i="21"/>
  <c r="BQ21" i="21" s="1"/>
  <c r="BJ21" i="21"/>
  <c r="BI21" i="21"/>
  <c r="BH21" i="21"/>
  <c r="BF21" i="21"/>
  <c r="AZ21" i="21"/>
  <c r="AY21" i="21"/>
  <c r="AX21" i="21"/>
  <c r="AW21" i="21"/>
  <c r="AV21" i="21"/>
  <c r="AT21" i="21"/>
  <c r="AO21" i="21"/>
  <c r="AP21" i="21" s="1"/>
  <c r="AQ21" i="21" s="1"/>
  <c r="AL21" i="21"/>
  <c r="AK21" i="21"/>
  <c r="AJ21" i="21"/>
  <c r="AI21" i="21"/>
  <c r="AG21" i="21"/>
  <c r="AC21" i="21"/>
  <c r="Y21" i="21"/>
  <c r="U21" i="21"/>
  <c r="Q21" i="21"/>
  <c r="P21" i="21"/>
  <c r="EU21" i="21" s="1"/>
  <c r="M21" i="21"/>
  <c r="L21" i="21"/>
  <c r="GK21" i="21" s="1"/>
  <c r="J21" i="21"/>
  <c r="I21" i="21"/>
  <c r="H21" i="21"/>
  <c r="G21" i="21"/>
  <c r="HI20" i="21"/>
  <c r="HH20" i="21"/>
  <c r="HF20" i="21"/>
  <c r="HE20" i="21" s="1"/>
  <c r="HD20" i="21"/>
  <c r="HB20" i="21"/>
  <c r="GZ20" i="21"/>
  <c r="GT20" i="21"/>
  <c r="GS20" i="21"/>
  <c r="GR20" i="21"/>
  <c r="HQ20" i="21" s="1"/>
  <c r="GO20" i="21"/>
  <c r="HN20" i="21" s="1"/>
  <c r="GE20" i="21"/>
  <c r="GD20" i="21"/>
  <c r="GC20" i="21"/>
  <c r="FZ20" i="21"/>
  <c r="FP20" i="21"/>
  <c r="FO20" i="21"/>
  <c r="FN20" i="21"/>
  <c r="FK20" i="21"/>
  <c r="FA20" i="21"/>
  <c r="EZ20" i="21"/>
  <c r="EY20" i="21"/>
  <c r="EV20" i="21"/>
  <c r="EL20" i="21"/>
  <c r="EK20" i="21"/>
  <c r="EJ20" i="21"/>
  <c r="EG20" i="21"/>
  <c r="DW20" i="21"/>
  <c r="DV20" i="21"/>
  <c r="DU20" i="21"/>
  <c r="DR20" i="21"/>
  <c r="DH20" i="21"/>
  <c r="DG20" i="21"/>
  <c r="DF20" i="21"/>
  <c r="DC20" i="21"/>
  <c r="CS20" i="21"/>
  <c r="CR20" i="21"/>
  <c r="CQ20" i="21"/>
  <c r="CN20" i="21"/>
  <c r="CD20" i="21"/>
  <c r="CC20" i="21"/>
  <c r="CB20" i="21"/>
  <c r="BY20" i="21"/>
  <c r="BO20" i="21"/>
  <c r="BN20" i="21"/>
  <c r="BM20" i="21"/>
  <c r="BL20" i="21"/>
  <c r="CA20" i="21" s="1"/>
  <c r="CP20" i="21" s="1"/>
  <c r="DE20" i="21" s="1"/>
  <c r="DT20" i="21" s="1"/>
  <c r="EI20" i="21" s="1"/>
  <c r="EX20" i="21" s="1"/>
  <c r="FM20" i="21" s="1"/>
  <c r="GB20" i="21" s="1"/>
  <c r="GQ20" i="21" s="1"/>
  <c r="HP20" i="21" s="1"/>
  <c r="BK20" i="21"/>
  <c r="BZ20" i="21" s="1"/>
  <c r="CO20" i="21" s="1"/>
  <c r="DD20" i="21" s="1"/>
  <c r="BJ20" i="21"/>
  <c r="AY20" i="21"/>
  <c r="AX20" i="21"/>
  <c r="AW20" i="21"/>
  <c r="AV20" i="21"/>
  <c r="AO20" i="21"/>
  <c r="AP20" i="21" s="1"/>
  <c r="AQ20" i="21" s="1"/>
  <c r="AG20" i="21"/>
  <c r="U20" i="21"/>
  <c r="Q20" i="21"/>
  <c r="P20" i="21"/>
  <c r="L20" i="21"/>
  <c r="H20" i="21"/>
  <c r="G20" i="21"/>
  <c r="HI19" i="21"/>
  <c r="HH19" i="21"/>
  <c r="HF19" i="21"/>
  <c r="HE19" i="21"/>
  <c r="HD19" i="21"/>
  <c r="HB19" i="21"/>
  <c r="GZ19" i="21"/>
  <c r="HA19" i="21" s="1"/>
  <c r="Y19" i="21" s="1"/>
  <c r="GT19" i="21"/>
  <c r="GS19" i="21"/>
  <c r="GR19" i="21"/>
  <c r="HQ19" i="21" s="1"/>
  <c r="GO19" i="21"/>
  <c r="HN19" i="21" s="1"/>
  <c r="GN19" i="21"/>
  <c r="HM19" i="21" s="1"/>
  <c r="GM19" i="21"/>
  <c r="GE19" i="21"/>
  <c r="GD19" i="21"/>
  <c r="GC19" i="21"/>
  <c r="FZ19" i="21"/>
  <c r="FY19" i="21"/>
  <c r="FX19" i="21"/>
  <c r="FP19" i="21"/>
  <c r="FO19" i="21"/>
  <c r="FN19" i="21"/>
  <c r="FK19" i="21"/>
  <c r="FJ19" i="21"/>
  <c r="FI19" i="21"/>
  <c r="FA19" i="21"/>
  <c r="EZ19" i="21"/>
  <c r="EY19" i="21"/>
  <c r="EV19" i="21"/>
  <c r="ET19" i="21"/>
  <c r="EL19" i="21"/>
  <c r="EK19" i="21"/>
  <c r="EJ19" i="21"/>
  <c r="EG19" i="21"/>
  <c r="EF19" i="21"/>
  <c r="EE19" i="21"/>
  <c r="DW19" i="21"/>
  <c r="DV19" i="21"/>
  <c r="DU19" i="21"/>
  <c r="DR19" i="21"/>
  <c r="DQ19" i="21"/>
  <c r="DP19" i="21"/>
  <c r="DH19" i="21"/>
  <c r="DG19" i="21"/>
  <c r="DF19" i="21"/>
  <c r="DC19" i="21"/>
  <c r="DB19" i="21"/>
  <c r="DA19" i="21"/>
  <c r="CY19" i="21"/>
  <c r="CS19" i="21"/>
  <c r="CR19" i="21"/>
  <c r="CQ19" i="21"/>
  <c r="CN19" i="21"/>
  <c r="CL19" i="21"/>
  <c r="CJ19" i="21"/>
  <c r="CD19" i="21"/>
  <c r="CC19" i="21"/>
  <c r="CB19" i="21"/>
  <c r="BY19" i="21"/>
  <c r="BX19" i="21"/>
  <c r="BW19" i="21"/>
  <c r="BO19" i="21"/>
  <c r="BN19" i="21"/>
  <c r="BM19" i="21"/>
  <c r="BL19" i="21"/>
  <c r="CA19" i="21" s="1"/>
  <c r="CP19" i="21" s="1"/>
  <c r="DE19" i="21" s="1"/>
  <c r="DT19" i="21" s="1"/>
  <c r="EI19" i="21" s="1"/>
  <c r="EX19" i="21" s="1"/>
  <c r="FM19" i="21" s="1"/>
  <c r="GB19" i="21" s="1"/>
  <c r="GQ19" i="21" s="1"/>
  <c r="HP19" i="21" s="1"/>
  <c r="BK19" i="21"/>
  <c r="BZ19" i="21" s="1"/>
  <c r="CO19" i="21" s="1"/>
  <c r="DD19" i="21" s="1"/>
  <c r="DS19" i="21" s="1"/>
  <c r="BJ19" i="21"/>
  <c r="BI19" i="21"/>
  <c r="BH19" i="21"/>
  <c r="AY19" i="21"/>
  <c r="AX19" i="21"/>
  <c r="AW19" i="21"/>
  <c r="AV19" i="21"/>
  <c r="AT19" i="21"/>
  <c r="AO19" i="21"/>
  <c r="AP19" i="21" s="1"/>
  <c r="AQ19" i="21" s="1"/>
  <c r="AG19" i="21"/>
  <c r="U19" i="21"/>
  <c r="Q19" i="21"/>
  <c r="P19" i="21"/>
  <c r="EU19" i="21" s="1"/>
  <c r="L19" i="21"/>
  <c r="FV19" i="21" s="1"/>
  <c r="FW19" i="21" s="1"/>
  <c r="H19" i="21"/>
  <c r="G19" i="21"/>
  <c r="HI18" i="21"/>
  <c r="HH18" i="21"/>
  <c r="HF18" i="21"/>
  <c r="HD18" i="21"/>
  <c r="HB18" i="21"/>
  <c r="GZ18" i="21"/>
  <c r="GT18" i="21"/>
  <c r="GS18" i="21"/>
  <c r="GR18" i="21"/>
  <c r="HQ18" i="21" s="1"/>
  <c r="GO18" i="21"/>
  <c r="GM18" i="21"/>
  <c r="GE18" i="21"/>
  <c r="GD18" i="21"/>
  <c r="GC18" i="21"/>
  <c r="FZ18" i="21"/>
  <c r="FP18" i="21"/>
  <c r="FO18" i="21"/>
  <c r="FN18" i="21"/>
  <c r="FK18" i="21"/>
  <c r="FJ18" i="21"/>
  <c r="FA18" i="21"/>
  <c r="EZ18" i="21"/>
  <c r="EY18" i="21"/>
  <c r="EV18" i="21"/>
  <c r="EU18" i="21"/>
  <c r="ET18" i="21"/>
  <c r="EL18" i="21"/>
  <c r="EK18" i="21"/>
  <c r="EJ18" i="21"/>
  <c r="EG18" i="21"/>
  <c r="DW18" i="21"/>
  <c r="DV18" i="21"/>
  <c r="DU18" i="21"/>
  <c r="DR18" i="21"/>
  <c r="DP18" i="21"/>
  <c r="DH18" i="21"/>
  <c r="DG18" i="21"/>
  <c r="DF18" i="21"/>
  <c r="DC18" i="21"/>
  <c r="DB18" i="21"/>
  <c r="CS18" i="21"/>
  <c r="CR18" i="21"/>
  <c r="CQ18" i="21"/>
  <c r="CN18" i="21"/>
  <c r="CL18" i="21"/>
  <c r="CD18" i="21"/>
  <c r="CC18" i="21"/>
  <c r="CB18" i="21"/>
  <c r="BY18" i="21"/>
  <c r="BW18" i="21"/>
  <c r="BO18" i="21"/>
  <c r="BN18" i="21"/>
  <c r="BM18" i="21"/>
  <c r="BL18" i="21"/>
  <c r="CA18" i="21" s="1"/>
  <c r="CP18" i="21" s="1"/>
  <c r="DE18" i="21" s="1"/>
  <c r="DT18" i="21" s="1"/>
  <c r="EI18" i="21" s="1"/>
  <c r="EX18" i="21" s="1"/>
  <c r="FM18" i="21" s="1"/>
  <c r="GB18" i="21" s="1"/>
  <c r="GQ18" i="21" s="1"/>
  <c r="HP18" i="21" s="1"/>
  <c r="BK18" i="21"/>
  <c r="BZ18" i="21" s="1"/>
  <c r="CO18" i="21" s="1"/>
  <c r="DD18" i="21" s="1"/>
  <c r="DS18" i="21" s="1"/>
  <c r="EH18" i="21" s="1"/>
  <c r="EW18" i="21" s="1"/>
  <c r="FL18" i="21" s="1"/>
  <c r="GA18" i="21" s="1"/>
  <c r="GP18" i="21" s="1"/>
  <c r="HO18" i="21" s="1"/>
  <c r="BJ18" i="21"/>
  <c r="AY18" i="21"/>
  <c r="AX18" i="21"/>
  <c r="AW18" i="21"/>
  <c r="AV18" i="21"/>
  <c r="AT18" i="21"/>
  <c r="AO18" i="21"/>
  <c r="AP18" i="21" s="1"/>
  <c r="AQ18" i="21" s="1"/>
  <c r="AG18" i="21"/>
  <c r="U18" i="21"/>
  <c r="Q18" i="21"/>
  <c r="P18" i="21"/>
  <c r="EE18" i="21" s="1"/>
  <c r="L18" i="21"/>
  <c r="GL18" i="21" s="1"/>
  <c r="HL18" i="21" s="1"/>
  <c r="H18" i="21"/>
  <c r="G18" i="21"/>
  <c r="HI17" i="21"/>
  <c r="HH17" i="21"/>
  <c r="HF17" i="21"/>
  <c r="HE17" i="21"/>
  <c r="HD17" i="21"/>
  <c r="HB17" i="21"/>
  <c r="GZ17" i="21"/>
  <c r="GT17" i="21"/>
  <c r="GS17" i="21"/>
  <c r="GR17" i="21"/>
  <c r="HQ17" i="21" s="1"/>
  <c r="GO17" i="21"/>
  <c r="HN17" i="21" s="1"/>
  <c r="GN17" i="21"/>
  <c r="HM17" i="21" s="1"/>
  <c r="GM17" i="21"/>
  <c r="GE17" i="21"/>
  <c r="GD17" i="21"/>
  <c r="GC17" i="21"/>
  <c r="FZ17" i="21"/>
  <c r="FY17" i="21"/>
  <c r="FX17" i="21"/>
  <c r="FP17" i="21"/>
  <c r="FO17" i="21"/>
  <c r="FN17" i="21"/>
  <c r="FK17" i="21"/>
  <c r="FJ17" i="21"/>
  <c r="FI17" i="21"/>
  <c r="FA17" i="21"/>
  <c r="EZ17" i="21"/>
  <c r="EY17" i="21"/>
  <c r="EV17" i="21"/>
  <c r="ET17" i="21"/>
  <c r="EL17" i="21"/>
  <c r="EK17" i="21"/>
  <c r="EJ17" i="21"/>
  <c r="EG17" i="21"/>
  <c r="EF17" i="21"/>
  <c r="EE17" i="21"/>
  <c r="DW17" i="21"/>
  <c r="DV17" i="21"/>
  <c r="DU17" i="21"/>
  <c r="DR17" i="21"/>
  <c r="DQ17" i="21"/>
  <c r="DP17" i="21"/>
  <c r="DH17" i="21"/>
  <c r="DG17" i="21"/>
  <c r="DF17" i="21"/>
  <c r="DC17" i="21"/>
  <c r="DB17" i="21"/>
  <c r="DA17" i="21"/>
  <c r="CS17" i="21"/>
  <c r="CR17" i="21"/>
  <c r="CQ17" i="21"/>
  <c r="CN17" i="21"/>
  <c r="CL17" i="21"/>
  <c r="CD17" i="21"/>
  <c r="CC17" i="21"/>
  <c r="CB17" i="21"/>
  <c r="BY17" i="21"/>
  <c r="BX17" i="21"/>
  <c r="BW17" i="21"/>
  <c r="BO17" i="21"/>
  <c r="BN17" i="21"/>
  <c r="BM17" i="21"/>
  <c r="BL17" i="21"/>
  <c r="CA17" i="21" s="1"/>
  <c r="CP17" i="21" s="1"/>
  <c r="DE17" i="21" s="1"/>
  <c r="DT17" i="21" s="1"/>
  <c r="EI17" i="21" s="1"/>
  <c r="EX17" i="21" s="1"/>
  <c r="FM17" i="21" s="1"/>
  <c r="GB17" i="21" s="1"/>
  <c r="GQ17" i="21" s="1"/>
  <c r="HP17" i="21" s="1"/>
  <c r="BK17" i="21"/>
  <c r="BZ17" i="21" s="1"/>
  <c r="CO17" i="21" s="1"/>
  <c r="DD17" i="21" s="1"/>
  <c r="DS17" i="21" s="1"/>
  <c r="EH17" i="21" s="1"/>
  <c r="EW17" i="21" s="1"/>
  <c r="FL17" i="21" s="1"/>
  <c r="GA17" i="21" s="1"/>
  <c r="GP17" i="21" s="1"/>
  <c r="HO17" i="21" s="1"/>
  <c r="BJ17" i="21"/>
  <c r="BI17" i="21"/>
  <c r="BH17" i="21"/>
  <c r="AY17" i="21"/>
  <c r="AX17" i="21"/>
  <c r="AW17" i="21"/>
  <c r="AV17" i="21"/>
  <c r="AT17" i="21"/>
  <c r="AO17" i="21"/>
  <c r="AP17" i="21" s="1"/>
  <c r="AQ17" i="21" s="1"/>
  <c r="AG17" i="21"/>
  <c r="U17" i="21"/>
  <c r="Q17" i="21"/>
  <c r="P17" i="21"/>
  <c r="EU17" i="21" s="1"/>
  <c r="L17" i="21"/>
  <c r="H17" i="21"/>
  <c r="G17" i="21"/>
  <c r="HI16" i="21"/>
  <c r="HH16" i="21"/>
  <c r="HF16" i="21"/>
  <c r="HD16" i="21"/>
  <c r="HE16" i="21" s="1"/>
  <c r="HB16" i="21"/>
  <c r="GZ16" i="21"/>
  <c r="GT16" i="21"/>
  <c r="GS16" i="21"/>
  <c r="GR16" i="21"/>
  <c r="HQ16" i="21" s="1"/>
  <c r="GO16" i="21"/>
  <c r="GE16" i="21"/>
  <c r="GD16" i="21"/>
  <c r="GC16" i="21"/>
  <c r="FZ16" i="21"/>
  <c r="FP16" i="21"/>
  <c r="FO16" i="21"/>
  <c r="FN16" i="21"/>
  <c r="FK16" i="21"/>
  <c r="FA16" i="21"/>
  <c r="EZ16" i="21"/>
  <c r="EY16" i="21"/>
  <c r="EV16" i="21"/>
  <c r="EL16" i="21"/>
  <c r="EK16" i="21"/>
  <c r="EJ16" i="21"/>
  <c r="EG16" i="21"/>
  <c r="EE16" i="21"/>
  <c r="DW16" i="21"/>
  <c r="DV16" i="21"/>
  <c r="DU16" i="21"/>
  <c r="DR16" i="21"/>
  <c r="DP16" i="21"/>
  <c r="DH16" i="21"/>
  <c r="DG16" i="21"/>
  <c r="DF16" i="21"/>
  <c r="DC16" i="21"/>
  <c r="CS16" i="21"/>
  <c r="CR16" i="21"/>
  <c r="CQ16" i="21"/>
  <c r="CN16" i="21"/>
  <c r="CM16" i="21"/>
  <c r="CD16" i="21"/>
  <c r="CC16" i="21"/>
  <c r="CB16" i="21"/>
  <c r="BY16" i="21"/>
  <c r="BO16" i="21"/>
  <c r="BN16" i="21"/>
  <c r="BM16" i="21"/>
  <c r="BL16" i="21"/>
  <c r="CA16" i="21" s="1"/>
  <c r="CP16" i="21" s="1"/>
  <c r="DE16" i="21" s="1"/>
  <c r="DT16" i="21" s="1"/>
  <c r="EI16" i="21" s="1"/>
  <c r="EX16" i="21" s="1"/>
  <c r="FM16" i="21" s="1"/>
  <c r="GB16" i="21" s="1"/>
  <c r="GQ16" i="21" s="1"/>
  <c r="HP16" i="21" s="1"/>
  <c r="BK16" i="21"/>
  <c r="BZ16" i="21" s="1"/>
  <c r="CO16" i="21" s="1"/>
  <c r="DD16" i="21" s="1"/>
  <c r="DS16" i="21" s="1"/>
  <c r="EH16" i="21" s="1"/>
  <c r="EW16" i="21" s="1"/>
  <c r="FL16" i="21" s="1"/>
  <c r="GA16" i="21" s="1"/>
  <c r="GP16" i="21" s="1"/>
  <c r="HO16" i="21" s="1"/>
  <c r="BJ16" i="21"/>
  <c r="AY16" i="21"/>
  <c r="AX16" i="21"/>
  <c r="AW16" i="21"/>
  <c r="AV16" i="21"/>
  <c r="AU16" i="21"/>
  <c r="AO16" i="21"/>
  <c r="AP16" i="21" s="1"/>
  <c r="AQ16" i="21" s="1"/>
  <c r="AG16" i="21"/>
  <c r="U16" i="21"/>
  <c r="Q16" i="21"/>
  <c r="P16" i="21"/>
  <c r="FJ16" i="21" s="1"/>
  <c r="L16" i="21"/>
  <c r="FV16" i="21" s="1"/>
  <c r="H16" i="21"/>
  <c r="G16" i="21"/>
  <c r="HQ15" i="21"/>
  <c r="HI15" i="21"/>
  <c r="HH15" i="21"/>
  <c r="HF15" i="21"/>
  <c r="HE15" i="21" s="1"/>
  <c r="HD15" i="21"/>
  <c r="HB15" i="21"/>
  <c r="GZ15" i="21"/>
  <c r="GT15" i="21"/>
  <c r="GS15" i="21"/>
  <c r="GR15" i="21"/>
  <c r="GO15" i="21"/>
  <c r="GN15" i="21"/>
  <c r="HM15" i="21" s="1"/>
  <c r="GM15" i="21"/>
  <c r="GE15" i="21"/>
  <c r="GD15" i="21"/>
  <c r="GC15" i="21"/>
  <c r="FZ15" i="21"/>
  <c r="FY15" i="21"/>
  <c r="FX15" i="21"/>
  <c r="FP15" i="21"/>
  <c r="FO15" i="21"/>
  <c r="FN15" i="21"/>
  <c r="FK15" i="21"/>
  <c r="FJ15" i="21"/>
  <c r="FI15" i="21"/>
  <c r="FA15" i="21"/>
  <c r="EZ15" i="21"/>
  <c r="EY15" i="21"/>
  <c r="EV15" i="21"/>
  <c r="ET15" i="21"/>
  <c r="EL15" i="21"/>
  <c r="EK15" i="21"/>
  <c r="EJ15" i="21"/>
  <c r="EG15" i="21"/>
  <c r="EF15" i="21"/>
  <c r="EE15" i="21"/>
  <c r="DW15" i="21"/>
  <c r="DV15" i="21"/>
  <c r="DU15" i="21"/>
  <c r="DR15" i="21"/>
  <c r="DQ15" i="21"/>
  <c r="DP15" i="21"/>
  <c r="DH15" i="21"/>
  <c r="DG15" i="21"/>
  <c r="DF15" i="21"/>
  <c r="DC15" i="21"/>
  <c r="DB15" i="21"/>
  <c r="DA15" i="21"/>
  <c r="CS15" i="21"/>
  <c r="CR15" i="21"/>
  <c r="CQ15" i="21"/>
  <c r="CN15" i="21"/>
  <c r="CL15" i="21"/>
  <c r="CD15" i="21"/>
  <c r="CC15" i="21"/>
  <c r="CB15" i="21"/>
  <c r="BY15" i="21"/>
  <c r="BX15" i="21"/>
  <c r="BW15" i="21"/>
  <c r="BO15" i="21"/>
  <c r="BN15" i="21"/>
  <c r="BM15" i="21"/>
  <c r="BL15" i="21"/>
  <c r="CA15" i="21" s="1"/>
  <c r="CP15" i="21" s="1"/>
  <c r="DE15" i="21" s="1"/>
  <c r="DT15" i="21" s="1"/>
  <c r="EI15" i="21" s="1"/>
  <c r="EX15" i="21" s="1"/>
  <c r="FM15" i="21" s="1"/>
  <c r="GB15" i="21" s="1"/>
  <c r="GQ15" i="21" s="1"/>
  <c r="HP15" i="21" s="1"/>
  <c r="BK15" i="21"/>
  <c r="BZ15" i="21" s="1"/>
  <c r="CO15" i="21" s="1"/>
  <c r="DD15" i="21" s="1"/>
  <c r="DS15" i="21" s="1"/>
  <c r="EH15" i="21" s="1"/>
  <c r="BJ15" i="21"/>
  <c r="BI15" i="21"/>
  <c r="BH15" i="21"/>
  <c r="AY15" i="21"/>
  <c r="AX15" i="21"/>
  <c r="AW15" i="21"/>
  <c r="AV15" i="21"/>
  <c r="AT15" i="21"/>
  <c r="AO15" i="21"/>
  <c r="AP15" i="21" s="1"/>
  <c r="AQ15" i="21" s="1"/>
  <c r="AG15" i="21"/>
  <c r="U15" i="21"/>
  <c r="Q15" i="21"/>
  <c r="P15" i="21"/>
  <c r="EU15" i="21" s="1"/>
  <c r="L15" i="21"/>
  <c r="GK15" i="21" s="1"/>
  <c r="H15" i="21"/>
  <c r="G15" i="21"/>
  <c r="HI14" i="21"/>
  <c r="HH14" i="21"/>
  <c r="HF14" i="21"/>
  <c r="HD14" i="21"/>
  <c r="HE14" i="21" s="1"/>
  <c r="HB14" i="21"/>
  <c r="GZ14" i="21"/>
  <c r="GT14" i="21"/>
  <c r="GS14" i="21"/>
  <c r="GR14" i="21"/>
  <c r="HQ14" i="21" s="1"/>
  <c r="GO14" i="21"/>
  <c r="GM14" i="21"/>
  <c r="GE14" i="21"/>
  <c r="GD14" i="21"/>
  <c r="GC14" i="21"/>
  <c r="FZ14" i="21"/>
  <c r="FP14" i="21"/>
  <c r="FO14" i="21"/>
  <c r="FN14" i="21"/>
  <c r="FK14" i="21"/>
  <c r="FJ14" i="21"/>
  <c r="FI14" i="21"/>
  <c r="FA14" i="21"/>
  <c r="EZ14" i="21"/>
  <c r="EY14" i="21"/>
  <c r="EV14" i="21"/>
  <c r="EL14" i="21"/>
  <c r="EK14" i="21"/>
  <c r="EJ14" i="21"/>
  <c r="EG14" i="21"/>
  <c r="EE14" i="21"/>
  <c r="DW14" i="21"/>
  <c r="DV14" i="21"/>
  <c r="DU14" i="21"/>
  <c r="DR14" i="21"/>
  <c r="DH14" i="21"/>
  <c r="DG14" i="21"/>
  <c r="DF14" i="21"/>
  <c r="DC14" i="21"/>
  <c r="DB14" i="21"/>
  <c r="DA14" i="21"/>
  <c r="CS14" i="21"/>
  <c r="CR14" i="21"/>
  <c r="CQ14" i="21"/>
  <c r="CN14" i="21"/>
  <c r="CD14" i="21"/>
  <c r="CC14" i="21"/>
  <c r="CB14" i="21"/>
  <c r="BY14" i="21"/>
  <c r="BW14" i="21"/>
  <c r="BO14" i="21"/>
  <c r="BN14" i="21"/>
  <c r="BM14" i="21"/>
  <c r="BL14" i="21"/>
  <c r="CA14" i="21" s="1"/>
  <c r="CP14" i="21" s="1"/>
  <c r="DE14" i="21" s="1"/>
  <c r="DT14" i="21" s="1"/>
  <c r="EI14" i="21" s="1"/>
  <c r="EX14" i="21" s="1"/>
  <c r="FM14" i="21" s="1"/>
  <c r="GB14" i="21" s="1"/>
  <c r="GQ14" i="21" s="1"/>
  <c r="HP14" i="21" s="1"/>
  <c r="BK14" i="21"/>
  <c r="BZ14" i="21" s="1"/>
  <c r="CO14" i="21" s="1"/>
  <c r="DD14" i="21" s="1"/>
  <c r="DS14" i="21" s="1"/>
  <c r="EH14" i="21" s="1"/>
  <c r="EW14" i="21" s="1"/>
  <c r="FL14" i="21" s="1"/>
  <c r="GA14" i="21" s="1"/>
  <c r="GP14" i="21" s="1"/>
  <c r="HO14" i="21" s="1"/>
  <c r="BJ14" i="21"/>
  <c r="AY14" i="21"/>
  <c r="AX14" i="21"/>
  <c r="AW14" i="21"/>
  <c r="AV14" i="21"/>
  <c r="AT14" i="21"/>
  <c r="AO14" i="21"/>
  <c r="AP14" i="21" s="1"/>
  <c r="AQ14" i="21" s="1"/>
  <c r="AG14" i="21"/>
  <c r="U14" i="21"/>
  <c r="Q14" i="21"/>
  <c r="P14" i="21"/>
  <c r="AU14" i="21" s="1"/>
  <c r="L14" i="21"/>
  <c r="AR14" i="21" s="1"/>
  <c r="M14" i="21" s="1"/>
  <c r="H14" i="21"/>
  <c r="G14" i="21"/>
  <c r="HI13" i="21"/>
  <c r="HH13" i="21"/>
  <c r="HF13" i="21"/>
  <c r="HE13" i="21"/>
  <c r="HD13" i="21"/>
  <c r="HB13" i="21"/>
  <c r="HC13" i="21" s="1"/>
  <c r="GZ13" i="21"/>
  <c r="HA13" i="21" s="1"/>
  <c r="GT13" i="21"/>
  <c r="GS13" i="21"/>
  <c r="GR13" i="21"/>
  <c r="HQ13" i="21" s="1"/>
  <c r="GO13" i="21"/>
  <c r="HN13" i="21" s="1"/>
  <c r="GN13" i="21"/>
  <c r="HM13" i="21" s="1"/>
  <c r="GM13" i="21"/>
  <c r="GE13" i="21"/>
  <c r="GD13" i="21"/>
  <c r="GC13" i="21"/>
  <c r="FZ13" i="21"/>
  <c r="FY13" i="21"/>
  <c r="FX13" i="21"/>
  <c r="FP13" i="21"/>
  <c r="FO13" i="21"/>
  <c r="FN13" i="21"/>
  <c r="FK13" i="21"/>
  <c r="FJ13" i="21"/>
  <c r="FI13" i="21"/>
  <c r="FA13" i="21"/>
  <c r="EZ13" i="21"/>
  <c r="EY13" i="21"/>
  <c r="EV13" i="21"/>
  <c r="ET13" i="21"/>
  <c r="EL13" i="21"/>
  <c r="EK13" i="21"/>
  <c r="EJ13" i="21"/>
  <c r="EG13" i="21"/>
  <c r="EF13" i="21"/>
  <c r="EE13" i="21"/>
  <c r="DW13" i="21"/>
  <c r="DV13" i="21"/>
  <c r="DU13" i="21"/>
  <c r="DR13" i="21"/>
  <c r="DQ13" i="21"/>
  <c r="DP13" i="21"/>
  <c r="DH13" i="21"/>
  <c r="DG13" i="21"/>
  <c r="DF13" i="21"/>
  <c r="DC13" i="21"/>
  <c r="DB13" i="21"/>
  <c r="DA13" i="21"/>
  <c r="CS13" i="21"/>
  <c r="CR13" i="21"/>
  <c r="CQ13" i="21"/>
  <c r="CN13" i="21"/>
  <c r="CL13" i="21"/>
  <c r="CD13" i="21"/>
  <c r="CC13" i="21"/>
  <c r="CB13" i="21"/>
  <c r="CA13" i="21"/>
  <c r="CP13" i="21" s="1"/>
  <c r="DE13" i="21" s="1"/>
  <c r="DT13" i="21" s="1"/>
  <c r="EI13" i="21" s="1"/>
  <c r="EX13" i="21" s="1"/>
  <c r="FM13" i="21" s="1"/>
  <c r="GB13" i="21" s="1"/>
  <c r="GQ13" i="21" s="1"/>
  <c r="HP13" i="21" s="1"/>
  <c r="BY13" i="21"/>
  <c r="BX13" i="21"/>
  <c r="BW13" i="21"/>
  <c r="BO13" i="21"/>
  <c r="BN13" i="21"/>
  <c r="BM13" i="21"/>
  <c r="BL13" i="21"/>
  <c r="BK13" i="21"/>
  <c r="BZ13" i="21" s="1"/>
  <c r="BJ13" i="21"/>
  <c r="BI13" i="21"/>
  <c r="BH13" i="21"/>
  <c r="AY13" i="21"/>
  <c r="AX13" i="21"/>
  <c r="AW13" i="21"/>
  <c r="AV13" i="21"/>
  <c r="AT13" i="21"/>
  <c r="AO13" i="21"/>
  <c r="AP13" i="21" s="1"/>
  <c r="AQ13" i="21" s="1"/>
  <c r="AG13" i="21"/>
  <c r="AC13" i="21"/>
  <c r="Y13" i="21"/>
  <c r="U13" i="21"/>
  <c r="Q13" i="21"/>
  <c r="P13" i="21"/>
  <c r="EU13" i="21" s="1"/>
  <c r="M13" i="21"/>
  <c r="L13" i="21"/>
  <c r="EC13" i="21" s="1"/>
  <c r="H13" i="21"/>
  <c r="G13" i="21"/>
  <c r="HI12" i="21"/>
  <c r="HH12" i="21"/>
  <c r="HF12" i="21"/>
  <c r="HD12" i="21"/>
  <c r="HB12" i="21"/>
  <c r="GZ12" i="21"/>
  <c r="GT12" i="21"/>
  <c r="GS12" i="21"/>
  <c r="GR12" i="21"/>
  <c r="HQ12" i="21" s="1"/>
  <c r="GO12" i="21"/>
  <c r="HN12" i="21" s="1"/>
  <c r="GN12" i="21"/>
  <c r="HM12" i="21" s="1"/>
  <c r="GM12" i="21"/>
  <c r="GE12" i="21"/>
  <c r="GD12" i="21"/>
  <c r="GC12" i="21"/>
  <c r="FZ12" i="21"/>
  <c r="FX12" i="21"/>
  <c r="FP12" i="21"/>
  <c r="FO12" i="21"/>
  <c r="FN12" i="21"/>
  <c r="FK12" i="21"/>
  <c r="FJ12" i="21"/>
  <c r="FI12" i="21"/>
  <c r="FA12" i="21"/>
  <c r="EZ12" i="21"/>
  <c r="EY12" i="21"/>
  <c r="EV12" i="21"/>
  <c r="ET12" i="21"/>
  <c r="EL12" i="21"/>
  <c r="EK12" i="21"/>
  <c r="EJ12" i="21"/>
  <c r="EG12" i="21"/>
  <c r="EF12" i="21"/>
  <c r="EE12" i="21"/>
  <c r="DW12" i="21"/>
  <c r="DV12" i="21"/>
  <c r="DU12" i="21"/>
  <c r="DR12" i="21"/>
  <c r="DP12" i="21"/>
  <c r="DH12" i="21"/>
  <c r="DG12" i="21"/>
  <c r="DF12" i="21"/>
  <c r="DC12" i="21"/>
  <c r="DB12" i="21"/>
  <c r="CS12" i="21"/>
  <c r="CR12" i="21"/>
  <c r="CQ12" i="21"/>
  <c r="CN12" i="21"/>
  <c r="CM12" i="21"/>
  <c r="CL12" i="21"/>
  <c r="CD12" i="21"/>
  <c r="CC12" i="21"/>
  <c r="CB12" i="21"/>
  <c r="BY12" i="21"/>
  <c r="BX12" i="21"/>
  <c r="BW12" i="21"/>
  <c r="BO12" i="21"/>
  <c r="BN12" i="21"/>
  <c r="BM12" i="21"/>
  <c r="BL12" i="21"/>
  <c r="CA12" i="21" s="1"/>
  <c r="CP12" i="21" s="1"/>
  <c r="DE12" i="21" s="1"/>
  <c r="DT12" i="21" s="1"/>
  <c r="EI12" i="21" s="1"/>
  <c r="EX12" i="21" s="1"/>
  <c r="FM12" i="21" s="1"/>
  <c r="GB12" i="21" s="1"/>
  <c r="GQ12" i="21" s="1"/>
  <c r="HP12" i="21" s="1"/>
  <c r="BK12" i="21"/>
  <c r="BZ12" i="21" s="1"/>
  <c r="CO12" i="21" s="1"/>
  <c r="DD12" i="21" s="1"/>
  <c r="DS12" i="21" s="1"/>
  <c r="EH12" i="21" s="1"/>
  <c r="EW12" i="21" s="1"/>
  <c r="FL12" i="21" s="1"/>
  <c r="GA12" i="21" s="1"/>
  <c r="GP12" i="21" s="1"/>
  <c r="HO12" i="21" s="1"/>
  <c r="BJ12" i="21"/>
  <c r="BH12" i="21"/>
  <c r="AY12" i="21"/>
  <c r="AX12" i="21"/>
  <c r="AW12" i="21"/>
  <c r="AV12" i="21"/>
  <c r="AU12" i="21"/>
  <c r="AT12" i="21"/>
  <c r="AO12" i="21"/>
  <c r="AP12" i="21" s="1"/>
  <c r="AQ12" i="21" s="1"/>
  <c r="AG12" i="21"/>
  <c r="U12" i="21"/>
  <c r="Q12" i="21"/>
  <c r="P12" i="21"/>
  <c r="L12" i="21"/>
  <c r="FG12" i="21" s="1"/>
  <c r="H12" i="21"/>
  <c r="G12" i="21"/>
  <c r="HI11" i="21"/>
  <c r="HH11" i="21"/>
  <c r="HF11" i="21"/>
  <c r="HD11" i="21"/>
  <c r="HB11" i="21"/>
  <c r="GZ11" i="21"/>
  <c r="GT11" i="21"/>
  <c r="GS11" i="21"/>
  <c r="GR11" i="21"/>
  <c r="HQ11" i="21" s="1"/>
  <c r="GO11" i="21"/>
  <c r="GN11" i="21"/>
  <c r="HM11" i="21" s="1"/>
  <c r="GM11" i="21"/>
  <c r="GE11" i="21"/>
  <c r="GD11" i="21"/>
  <c r="GC11" i="21"/>
  <c r="FZ11" i="21"/>
  <c r="FY11" i="21"/>
  <c r="FX11" i="21"/>
  <c r="FP11" i="21"/>
  <c r="FO11" i="21"/>
  <c r="FN11" i="21"/>
  <c r="FK11" i="21"/>
  <c r="FJ11" i="21"/>
  <c r="FI11" i="21"/>
  <c r="FA11" i="21"/>
  <c r="EZ11" i="21"/>
  <c r="EY11" i="21"/>
  <c r="EV11" i="21"/>
  <c r="ET11" i="21"/>
  <c r="EL11" i="21"/>
  <c r="EK11" i="21"/>
  <c r="EJ11" i="21"/>
  <c r="EG11" i="21"/>
  <c r="EF11" i="21"/>
  <c r="EE11" i="21"/>
  <c r="DW11" i="21"/>
  <c r="DV11" i="21"/>
  <c r="DU11" i="21"/>
  <c r="DR11" i="21"/>
  <c r="DQ11" i="21"/>
  <c r="DP11" i="21"/>
  <c r="DH11" i="21"/>
  <c r="DG11" i="21"/>
  <c r="DF11" i="21"/>
  <c r="DC11" i="21"/>
  <c r="DB11" i="21"/>
  <c r="DA11" i="21"/>
  <c r="CS11" i="21"/>
  <c r="CR11" i="21"/>
  <c r="CQ11" i="21"/>
  <c r="CN11" i="21"/>
  <c r="CL11" i="21"/>
  <c r="CD11" i="21"/>
  <c r="CC11" i="21"/>
  <c r="CB11" i="21"/>
  <c r="BY11" i="21"/>
  <c r="BX11" i="21"/>
  <c r="BW11" i="21"/>
  <c r="BO11" i="21"/>
  <c r="BN11" i="21"/>
  <c r="BM11" i="21"/>
  <c r="BL11" i="21"/>
  <c r="CA11" i="21" s="1"/>
  <c r="CP11" i="21" s="1"/>
  <c r="DE11" i="21" s="1"/>
  <c r="DT11" i="21" s="1"/>
  <c r="EI11" i="21" s="1"/>
  <c r="EX11" i="21" s="1"/>
  <c r="FM11" i="21" s="1"/>
  <c r="GB11" i="21" s="1"/>
  <c r="GQ11" i="21" s="1"/>
  <c r="HP11" i="21" s="1"/>
  <c r="BK11" i="21"/>
  <c r="BZ11" i="21" s="1"/>
  <c r="CO11" i="21" s="1"/>
  <c r="DD11" i="21" s="1"/>
  <c r="DS11" i="21" s="1"/>
  <c r="EH11" i="21" s="1"/>
  <c r="EW11" i="21" s="1"/>
  <c r="FL11" i="21" s="1"/>
  <c r="GA11" i="21" s="1"/>
  <c r="BJ11" i="21"/>
  <c r="BI11" i="21"/>
  <c r="BH11" i="21"/>
  <c r="AY11" i="21"/>
  <c r="AX11" i="21"/>
  <c r="AW11" i="21"/>
  <c r="AV11" i="21"/>
  <c r="AT11" i="21"/>
  <c r="AQ11" i="21"/>
  <c r="AO11" i="21"/>
  <c r="AP11" i="21" s="1"/>
  <c r="AG11" i="21"/>
  <c r="U11" i="21"/>
  <c r="Q11" i="21"/>
  <c r="P11" i="21"/>
  <c r="EU11" i="21" s="1"/>
  <c r="L11" i="21"/>
  <c r="BU11" i="21" s="1"/>
  <c r="H11" i="21"/>
  <c r="G11" i="21"/>
  <c r="HI10" i="21"/>
  <c r="HH10" i="21"/>
  <c r="HF10" i="21"/>
  <c r="HD10" i="21"/>
  <c r="HB10" i="21"/>
  <c r="HC10" i="21" s="1"/>
  <c r="AC10" i="21" s="1"/>
  <c r="GZ10" i="21"/>
  <c r="HA10" i="21" s="1"/>
  <c r="GT10" i="21"/>
  <c r="GS10" i="21"/>
  <c r="GR10" i="21"/>
  <c r="HQ10" i="21" s="1"/>
  <c r="GO10" i="21"/>
  <c r="HN10" i="21" s="1"/>
  <c r="GK10" i="21"/>
  <c r="GE10" i="21"/>
  <c r="GD10" i="21"/>
  <c r="GC10" i="21"/>
  <c r="FZ10" i="21"/>
  <c r="FX10" i="21"/>
  <c r="FP10" i="21"/>
  <c r="FO10" i="21"/>
  <c r="FN10" i="21"/>
  <c r="FK10" i="21"/>
  <c r="FJ10" i="21"/>
  <c r="FI10" i="21"/>
  <c r="FA10" i="21"/>
  <c r="EZ10" i="21"/>
  <c r="EY10" i="21"/>
  <c r="EV10" i="21"/>
  <c r="EL10" i="21"/>
  <c r="EK10" i="21"/>
  <c r="EJ10" i="21"/>
  <c r="EG10" i="21"/>
  <c r="EF10" i="21"/>
  <c r="EE10" i="21"/>
  <c r="DW10" i="21"/>
  <c r="DV10" i="21"/>
  <c r="DU10" i="21"/>
  <c r="DR10" i="21"/>
  <c r="DH10" i="21"/>
  <c r="DG10" i="21"/>
  <c r="DF10" i="21"/>
  <c r="DC10" i="21"/>
  <c r="DB10" i="21"/>
  <c r="CS10" i="21"/>
  <c r="CR10" i="21"/>
  <c r="CQ10" i="21"/>
  <c r="CN10" i="21"/>
  <c r="CM10" i="21"/>
  <c r="CL10" i="21"/>
  <c r="CD10" i="21"/>
  <c r="CC10" i="21"/>
  <c r="CB10" i="21"/>
  <c r="BY10" i="21"/>
  <c r="BO10" i="21"/>
  <c r="BN10" i="21"/>
  <c r="BM10" i="21"/>
  <c r="BL10" i="21"/>
  <c r="CA10" i="21" s="1"/>
  <c r="CP10" i="21" s="1"/>
  <c r="DE10" i="21" s="1"/>
  <c r="DT10" i="21" s="1"/>
  <c r="EI10" i="21" s="1"/>
  <c r="EX10" i="21" s="1"/>
  <c r="FM10" i="21" s="1"/>
  <c r="GB10" i="21" s="1"/>
  <c r="GQ10" i="21" s="1"/>
  <c r="HP10" i="21" s="1"/>
  <c r="BK10" i="21"/>
  <c r="BZ10" i="21" s="1"/>
  <c r="CO10" i="21" s="1"/>
  <c r="DD10" i="21" s="1"/>
  <c r="DS10" i="21" s="1"/>
  <c r="EH10" i="21" s="1"/>
  <c r="EW10" i="21" s="1"/>
  <c r="FL10" i="21" s="1"/>
  <c r="GA10" i="21" s="1"/>
  <c r="GP10" i="21" s="1"/>
  <c r="HO10" i="21" s="1"/>
  <c r="BJ10" i="21"/>
  <c r="BH10" i="21"/>
  <c r="BF10" i="21"/>
  <c r="AY10" i="21"/>
  <c r="AX10" i="21"/>
  <c r="AW10" i="21"/>
  <c r="AV10" i="21"/>
  <c r="AO10" i="21"/>
  <c r="AP10" i="21" s="1"/>
  <c r="AQ10" i="21" s="1"/>
  <c r="AG10" i="21"/>
  <c r="Y10" i="21"/>
  <c r="U10" i="21"/>
  <c r="Q10" i="21"/>
  <c r="P10" i="21"/>
  <c r="GN10" i="21" s="1"/>
  <c r="HM10" i="21" s="1"/>
  <c r="L10" i="21"/>
  <c r="H10" i="21"/>
  <c r="G10" i="21"/>
  <c r="HI9" i="21"/>
  <c r="HH9" i="21"/>
  <c r="HF9" i="21"/>
  <c r="HE9" i="21" s="1"/>
  <c r="HD9" i="21"/>
  <c r="HB9" i="21"/>
  <c r="GZ9" i="21"/>
  <c r="GT9" i="21"/>
  <c r="GS9" i="21"/>
  <c r="GR9" i="21"/>
  <c r="HQ9" i="21" s="1"/>
  <c r="GO9" i="21"/>
  <c r="GN9" i="21"/>
  <c r="HM9" i="21" s="1"/>
  <c r="GM9" i="21"/>
  <c r="GE9" i="21"/>
  <c r="GD9" i="21"/>
  <c r="GC9" i="21"/>
  <c r="FZ9" i="21"/>
  <c r="FY9" i="21"/>
  <c r="FX9" i="21"/>
  <c r="FP9" i="21"/>
  <c r="FO9" i="21"/>
  <c r="FN9" i="21"/>
  <c r="FK9" i="21"/>
  <c r="FJ9" i="21"/>
  <c r="FI9" i="21"/>
  <c r="FA9" i="21"/>
  <c r="EZ9" i="21"/>
  <c r="EY9" i="21"/>
  <c r="EV9" i="21"/>
  <c r="ET9" i="21"/>
  <c r="EL9" i="21"/>
  <c r="EK9" i="21"/>
  <c r="EJ9" i="21"/>
  <c r="EG9" i="21"/>
  <c r="EF9" i="21"/>
  <c r="EE9" i="21"/>
  <c r="DW9" i="21"/>
  <c r="DV9" i="21"/>
  <c r="DU9" i="21"/>
  <c r="DR9" i="21"/>
  <c r="DQ9" i="21"/>
  <c r="DP9" i="21"/>
  <c r="DH9" i="21"/>
  <c r="DG9" i="21"/>
  <c r="DF9" i="21"/>
  <c r="DC9" i="21"/>
  <c r="DB9" i="21"/>
  <c r="DA9" i="21"/>
  <c r="CS9" i="21"/>
  <c r="CR9" i="21"/>
  <c r="CQ9" i="21"/>
  <c r="CN9" i="21"/>
  <c r="CL9" i="21"/>
  <c r="CD9" i="21"/>
  <c r="CC9" i="21"/>
  <c r="CB9" i="21"/>
  <c r="BY9" i="21"/>
  <c r="BX9" i="21"/>
  <c r="BW9" i="21"/>
  <c r="BO9" i="21"/>
  <c r="BN9" i="21"/>
  <c r="BM9" i="21"/>
  <c r="BL9" i="21"/>
  <c r="CA9" i="21" s="1"/>
  <c r="CP9" i="21" s="1"/>
  <c r="DE9" i="21" s="1"/>
  <c r="DT9" i="21" s="1"/>
  <c r="EI9" i="21" s="1"/>
  <c r="EX9" i="21" s="1"/>
  <c r="FM9" i="21" s="1"/>
  <c r="GB9" i="21" s="1"/>
  <c r="GQ9" i="21" s="1"/>
  <c r="HP9" i="21" s="1"/>
  <c r="BK9" i="21"/>
  <c r="BZ9" i="21" s="1"/>
  <c r="CO9" i="21" s="1"/>
  <c r="DD9" i="21" s="1"/>
  <c r="DS9" i="21" s="1"/>
  <c r="EH9" i="21" s="1"/>
  <c r="EW9" i="21" s="1"/>
  <c r="FL9" i="21" s="1"/>
  <c r="GA9" i="21" s="1"/>
  <c r="GP9" i="21" s="1"/>
  <c r="HO9" i="21" s="1"/>
  <c r="BJ9" i="21"/>
  <c r="BI9" i="21"/>
  <c r="BH9" i="21"/>
  <c r="AY9" i="21"/>
  <c r="AX9" i="21"/>
  <c r="AW9" i="21"/>
  <c r="AV9" i="21"/>
  <c r="AT9" i="21"/>
  <c r="AO9" i="21"/>
  <c r="AP9" i="21" s="1"/>
  <c r="AQ9" i="21" s="1"/>
  <c r="AG9" i="21"/>
  <c r="U9" i="21"/>
  <c r="Q9" i="21"/>
  <c r="P9" i="21"/>
  <c r="EU9" i="21" s="1"/>
  <c r="L9" i="21"/>
  <c r="CJ9" i="21" s="1"/>
  <c r="H9" i="21"/>
  <c r="G9" i="21"/>
  <c r="HI8" i="21"/>
  <c r="HH8" i="21"/>
  <c r="HF8" i="21"/>
  <c r="HD8" i="21"/>
  <c r="HE8" i="21" s="1"/>
  <c r="HB8" i="21"/>
  <c r="HC8" i="21" s="1"/>
  <c r="GZ8" i="21"/>
  <c r="GT8" i="21"/>
  <c r="GS8" i="21"/>
  <c r="GR8" i="21"/>
  <c r="HQ8" i="21" s="1"/>
  <c r="GO8" i="21"/>
  <c r="HN8" i="21" s="1"/>
  <c r="GN8" i="21"/>
  <c r="HM8" i="21" s="1"/>
  <c r="GE8" i="21"/>
  <c r="GD8" i="21"/>
  <c r="GC8" i="21"/>
  <c r="FZ8" i="21"/>
  <c r="FX8" i="21"/>
  <c r="FP8" i="21"/>
  <c r="FO8" i="21"/>
  <c r="FN8" i="21"/>
  <c r="FK8" i="21"/>
  <c r="FA8" i="21"/>
  <c r="EZ8" i="21"/>
  <c r="EY8" i="21"/>
  <c r="EV8" i="21"/>
  <c r="ET8" i="21"/>
  <c r="EL8" i="21"/>
  <c r="EK8" i="21"/>
  <c r="EJ8" i="21"/>
  <c r="EG8" i="21"/>
  <c r="EF8" i="21"/>
  <c r="EE8" i="21"/>
  <c r="DW8" i="21"/>
  <c r="DV8" i="21"/>
  <c r="DU8" i="21"/>
  <c r="DR8" i="21"/>
  <c r="DH8" i="21"/>
  <c r="DG8" i="21"/>
  <c r="DF8" i="21"/>
  <c r="DC8" i="21"/>
  <c r="DB8" i="21"/>
  <c r="CS8" i="21"/>
  <c r="CR8" i="21"/>
  <c r="CQ8" i="21"/>
  <c r="CN8" i="21"/>
  <c r="CL8" i="21"/>
  <c r="CD8" i="21"/>
  <c r="CC8" i="21"/>
  <c r="CB8" i="21"/>
  <c r="BY8" i="21"/>
  <c r="BX8" i="21"/>
  <c r="BO8" i="21"/>
  <c r="BN8" i="21"/>
  <c r="BM8" i="21"/>
  <c r="BL8" i="21"/>
  <c r="CA8" i="21" s="1"/>
  <c r="CP8" i="21" s="1"/>
  <c r="DE8" i="21" s="1"/>
  <c r="DT8" i="21" s="1"/>
  <c r="EI8" i="21" s="1"/>
  <c r="EX8" i="21" s="1"/>
  <c r="FM8" i="21" s="1"/>
  <c r="GB8" i="21" s="1"/>
  <c r="GQ8" i="21" s="1"/>
  <c r="BK8" i="21"/>
  <c r="BZ8" i="21" s="1"/>
  <c r="CO8" i="21" s="1"/>
  <c r="DD8" i="21" s="1"/>
  <c r="DS8" i="21" s="1"/>
  <c r="EH8" i="21" s="1"/>
  <c r="EW8" i="21" s="1"/>
  <c r="FL8" i="21" s="1"/>
  <c r="GA8" i="21" s="1"/>
  <c r="GP8" i="21" s="1"/>
  <c r="HO8" i="21" s="1"/>
  <c r="BJ8" i="21"/>
  <c r="BH8" i="21"/>
  <c r="AY8" i="21"/>
  <c r="AX8" i="21"/>
  <c r="AW8" i="21"/>
  <c r="AV8" i="21"/>
  <c r="AU8" i="21"/>
  <c r="AO8" i="21"/>
  <c r="AP8" i="21" s="1"/>
  <c r="AQ8" i="21" s="1"/>
  <c r="AG8" i="21"/>
  <c r="AC8" i="21"/>
  <c r="U8" i="21"/>
  <c r="Q8" i="21"/>
  <c r="P8" i="21"/>
  <c r="L8" i="21"/>
  <c r="GK8" i="21" s="1"/>
  <c r="H8" i="21"/>
  <c r="G8" i="21"/>
  <c r="HI7" i="21"/>
  <c r="HH7" i="21"/>
  <c r="HF7" i="21"/>
  <c r="HE7" i="21" s="1"/>
  <c r="HD7" i="21"/>
  <c r="HB7" i="21"/>
  <c r="GZ7" i="21"/>
  <c r="HA7" i="21" s="1"/>
  <c r="Y7" i="21" s="1"/>
  <c r="GT7" i="21"/>
  <c r="GS7" i="21"/>
  <c r="GR7" i="21"/>
  <c r="HQ7" i="21" s="1"/>
  <c r="GO7" i="21"/>
  <c r="GN7" i="21"/>
  <c r="HM7" i="21" s="1"/>
  <c r="GM7" i="21"/>
  <c r="GE7" i="21"/>
  <c r="GD7" i="21"/>
  <c r="GC7" i="21"/>
  <c r="FZ7" i="21"/>
  <c r="FY7" i="21"/>
  <c r="FX7" i="21"/>
  <c r="FP7" i="21"/>
  <c r="FO7" i="21"/>
  <c r="FN7" i="21"/>
  <c r="FK7" i="21"/>
  <c r="FJ7" i="21"/>
  <c r="FI7" i="21"/>
  <c r="FA7" i="21"/>
  <c r="EZ7" i="21"/>
  <c r="EY7" i="21"/>
  <c r="EV7" i="21"/>
  <c r="ET7" i="21"/>
  <c r="EL7" i="21"/>
  <c r="EK7" i="21"/>
  <c r="EJ7" i="21"/>
  <c r="EG7" i="21"/>
  <c r="EF7" i="21"/>
  <c r="EE7" i="21"/>
  <c r="DW7" i="21"/>
  <c r="DV7" i="21"/>
  <c r="DU7" i="21"/>
  <c r="DR7" i="21"/>
  <c r="DQ7" i="21"/>
  <c r="DP7" i="21"/>
  <c r="DH7" i="21"/>
  <c r="DG7" i="21"/>
  <c r="DF7" i="21"/>
  <c r="DC7" i="21"/>
  <c r="DB7" i="21"/>
  <c r="DA7" i="21"/>
  <c r="CS7" i="21"/>
  <c r="CR7" i="21"/>
  <c r="CQ7" i="21"/>
  <c r="CN7" i="21"/>
  <c r="CL7" i="21"/>
  <c r="CD7" i="21"/>
  <c r="CC7" i="21"/>
  <c r="CB7" i="21"/>
  <c r="BY7" i="21"/>
  <c r="BX7" i="21"/>
  <c r="BW7" i="21"/>
  <c r="BO7" i="21"/>
  <c r="BN7" i="21"/>
  <c r="BM7" i="21"/>
  <c r="BL7" i="21"/>
  <c r="CA7" i="21" s="1"/>
  <c r="CP7" i="21" s="1"/>
  <c r="DE7" i="21" s="1"/>
  <c r="DT7" i="21" s="1"/>
  <c r="EI7" i="21" s="1"/>
  <c r="EX7" i="21" s="1"/>
  <c r="FM7" i="21" s="1"/>
  <c r="GB7" i="21" s="1"/>
  <c r="GQ7" i="21" s="1"/>
  <c r="HP7" i="21" s="1"/>
  <c r="BK7" i="21"/>
  <c r="BZ7" i="21" s="1"/>
  <c r="CO7" i="21" s="1"/>
  <c r="DD7" i="21" s="1"/>
  <c r="DS7" i="21" s="1"/>
  <c r="EH7" i="21" s="1"/>
  <c r="EW7" i="21" s="1"/>
  <c r="FL7" i="21" s="1"/>
  <c r="GA7" i="21" s="1"/>
  <c r="GP7" i="21" s="1"/>
  <c r="HO7" i="21" s="1"/>
  <c r="BJ7" i="21"/>
  <c r="BI7" i="21"/>
  <c r="BH7" i="21"/>
  <c r="AY7" i="21"/>
  <c r="AX7" i="21"/>
  <c r="AW7" i="21"/>
  <c r="AV7" i="21"/>
  <c r="AT7" i="21"/>
  <c r="AO7" i="21"/>
  <c r="AP7" i="21" s="1"/>
  <c r="AQ7" i="21" s="1"/>
  <c r="AG7" i="21"/>
  <c r="U7" i="21"/>
  <c r="Q7" i="21"/>
  <c r="P7" i="21"/>
  <c r="EU7" i="21" s="1"/>
  <c r="L7" i="21"/>
  <c r="CY7" i="21" s="1"/>
  <c r="H7" i="21"/>
  <c r="G7" i="21"/>
  <c r="HI6" i="21"/>
  <c r="HH6" i="21"/>
  <c r="HF6" i="21"/>
  <c r="HD6" i="21"/>
  <c r="HB6" i="21"/>
  <c r="GZ6" i="21"/>
  <c r="GT6" i="21"/>
  <c r="GS6" i="21"/>
  <c r="GR6" i="21"/>
  <c r="HQ6" i="21" s="1"/>
  <c r="GO6" i="21"/>
  <c r="GN6" i="21"/>
  <c r="HM6" i="21" s="1"/>
  <c r="GE6" i="21"/>
  <c r="GD6" i="21"/>
  <c r="GC6" i="21"/>
  <c r="FZ6" i="21"/>
  <c r="FP6" i="21"/>
  <c r="FO6" i="21"/>
  <c r="FN6" i="21"/>
  <c r="FK6" i="21"/>
  <c r="FJ6" i="21"/>
  <c r="FA6" i="21"/>
  <c r="EZ6" i="21"/>
  <c r="EY6" i="21"/>
  <c r="EV6" i="21"/>
  <c r="EU6" i="21"/>
  <c r="ET6" i="21"/>
  <c r="EL6" i="21"/>
  <c r="EK6" i="21"/>
  <c r="EJ6" i="21"/>
  <c r="EG6" i="21"/>
  <c r="DW6" i="21"/>
  <c r="DV6" i="21"/>
  <c r="DU6" i="21"/>
  <c r="DR6" i="21"/>
  <c r="DH6" i="21"/>
  <c r="DG6" i="21"/>
  <c r="DF6" i="21"/>
  <c r="DC6" i="21"/>
  <c r="CS6" i="21"/>
  <c r="CR6" i="21"/>
  <c r="CQ6" i="21"/>
  <c r="CN6" i="21"/>
  <c r="CD6" i="21"/>
  <c r="CC6" i="21"/>
  <c r="CB6" i="21"/>
  <c r="BZ6" i="21"/>
  <c r="CO6" i="21" s="1"/>
  <c r="DD6" i="21" s="1"/>
  <c r="DS6" i="21" s="1"/>
  <c r="EH6" i="21" s="1"/>
  <c r="EW6" i="21" s="1"/>
  <c r="FL6" i="21" s="1"/>
  <c r="GA6" i="21" s="1"/>
  <c r="GP6" i="21" s="1"/>
  <c r="HO6" i="21" s="1"/>
  <c r="BY6" i="21"/>
  <c r="BX6" i="21"/>
  <c r="BO6" i="21"/>
  <c r="BN6" i="21"/>
  <c r="BM6" i="21"/>
  <c r="BL6" i="21"/>
  <c r="CA6" i="21" s="1"/>
  <c r="CP6" i="21" s="1"/>
  <c r="DE6" i="21" s="1"/>
  <c r="DT6" i="21" s="1"/>
  <c r="EI6" i="21" s="1"/>
  <c r="EX6" i="21" s="1"/>
  <c r="FM6" i="21" s="1"/>
  <c r="GB6" i="21" s="1"/>
  <c r="GQ6" i="21" s="1"/>
  <c r="HP6" i="21" s="1"/>
  <c r="BK6" i="21"/>
  <c r="BJ6" i="21"/>
  <c r="AY6" i="21"/>
  <c r="AX6" i="21"/>
  <c r="AW6" i="21"/>
  <c r="AV6" i="21"/>
  <c r="AU6" i="21"/>
  <c r="AO6" i="21"/>
  <c r="AP6" i="21" s="1"/>
  <c r="AQ6" i="21" s="1"/>
  <c r="AG6" i="21"/>
  <c r="U6" i="21"/>
  <c r="Q6" i="21"/>
  <c r="P6" i="21"/>
  <c r="L6" i="21"/>
  <c r="H6" i="21"/>
  <c r="G6" i="21"/>
  <c r="GK3" i="21"/>
  <c r="FV3" i="21"/>
  <c r="FG3" i="21"/>
  <c r="ER3" i="21"/>
  <c r="EC3" i="21"/>
  <c r="DN3" i="21"/>
  <c r="CY3" i="21"/>
  <c r="CJ3" i="21"/>
  <c r="BU3" i="21"/>
  <c r="BF3" i="21"/>
  <c r="J2" i="21"/>
  <c r="HP59" i="20"/>
  <c r="HO59" i="20"/>
  <c r="HI59" i="20"/>
  <c r="HH59" i="20"/>
  <c r="HF59" i="20"/>
  <c r="HA59" i="20" s="1"/>
  <c r="HE59" i="20"/>
  <c r="HD59" i="20"/>
  <c r="HB59" i="20"/>
  <c r="GZ59" i="20"/>
  <c r="GT59" i="20"/>
  <c r="GS59" i="20"/>
  <c r="GR59" i="20"/>
  <c r="HQ59" i="20" s="1"/>
  <c r="GQ59" i="20"/>
  <c r="GP59" i="20"/>
  <c r="GO59" i="20"/>
  <c r="HN59" i="20" s="1"/>
  <c r="GN59" i="20"/>
  <c r="HM59" i="20" s="1"/>
  <c r="GM59" i="20"/>
  <c r="GK59" i="20"/>
  <c r="GE59" i="20"/>
  <c r="GD59" i="20"/>
  <c r="GC59" i="20"/>
  <c r="GB59" i="20"/>
  <c r="GA59" i="20"/>
  <c r="FZ59" i="20"/>
  <c r="GG59" i="20" s="1"/>
  <c r="FX59" i="20"/>
  <c r="FP59" i="20"/>
  <c r="FO59" i="20"/>
  <c r="FN59" i="20"/>
  <c r="FR59" i="20" s="1"/>
  <c r="FM59" i="20"/>
  <c r="FL59" i="20"/>
  <c r="FK59" i="20"/>
  <c r="FJ59" i="20"/>
  <c r="FI59" i="20"/>
  <c r="FG59" i="20"/>
  <c r="FA59" i="20"/>
  <c r="EZ59" i="20"/>
  <c r="EY59" i="20"/>
  <c r="EX59" i="20"/>
  <c r="EW59" i="20"/>
  <c r="EV59" i="20"/>
  <c r="FC59" i="20" s="1"/>
  <c r="ET59" i="20"/>
  <c r="EN59" i="20"/>
  <c r="EL59" i="20"/>
  <c r="EK59" i="20"/>
  <c r="EJ59" i="20"/>
  <c r="EI59" i="20"/>
  <c r="EH59" i="20"/>
  <c r="EG59" i="20"/>
  <c r="EF59" i="20"/>
  <c r="EE59" i="20"/>
  <c r="EC59" i="20"/>
  <c r="DW59" i="20"/>
  <c r="DV59" i="20"/>
  <c r="DU59" i="20"/>
  <c r="DT59" i="20"/>
  <c r="DS59" i="20"/>
  <c r="DR59" i="20"/>
  <c r="DP59" i="20"/>
  <c r="DH59" i="20"/>
  <c r="DG59" i="20"/>
  <c r="DF59" i="20"/>
  <c r="DJ59" i="20" s="1"/>
  <c r="DE59" i="20"/>
  <c r="DD59" i="20"/>
  <c r="DC59" i="20"/>
  <c r="DB59" i="20"/>
  <c r="DA59" i="20"/>
  <c r="CY59" i="20"/>
  <c r="CS59" i="20"/>
  <c r="CR59" i="20"/>
  <c r="CQ59" i="20"/>
  <c r="CP59" i="20"/>
  <c r="CO59" i="20"/>
  <c r="CN59" i="20"/>
  <c r="CU59" i="20" s="1"/>
  <c r="CL59" i="20"/>
  <c r="CF59" i="20"/>
  <c r="CD59" i="20"/>
  <c r="CC59" i="20"/>
  <c r="CB59" i="20"/>
  <c r="CA59" i="20"/>
  <c r="BZ59" i="20"/>
  <c r="BY59" i="20"/>
  <c r="BX59" i="20"/>
  <c r="BW59" i="20"/>
  <c r="BU59" i="20"/>
  <c r="BS59" i="20"/>
  <c r="CH59" i="20" s="1"/>
  <c r="CW59" i="20" s="1"/>
  <c r="DL59" i="20" s="1"/>
  <c r="BO59" i="20"/>
  <c r="BN59" i="20"/>
  <c r="BM59" i="20"/>
  <c r="BL59" i="20"/>
  <c r="BK59" i="20"/>
  <c r="BJ59" i="20"/>
  <c r="BQ59" i="20" s="1"/>
  <c r="BH59" i="20"/>
  <c r="AZ59" i="20"/>
  <c r="AY59" i="20"/>
  <c r="AX59" i="20"/>
  <c r="AW59" i="20"/>
  <c r="AV59" i="20"/>
  <c r="AT59" i="20"/>
  <c r="AR59" i="20"/>
  <c r="AO59" i="20"/>
  <c r="AP59" i="20" s="1"/>
  <c r="AQ59" i="20" s="1"/>
  <c r="AL59" i="20"/>
  <c r="AK59" i="20"/>
  <c r="AJ59" i="20"/>
  <c r="AI59" i="20"/>
  <c r="AG59" i="20"/>
  <c r="AC59" i="20"/>
  <c r="Y59" i="20"/>
  <c r="U59" i="20"/>
  <c r="Q59" i="20"/>
  <c r="P59" i="20"/>
  <c r="FY59" i="20" s="1"/>
  <c r="M59" i="20"/>
  <c r="L59" i="20"/>
  <c r="AS59" i="20" s="1"/>
  <c r="J59" i="20"/>
  <c r="I59" i="20"/>
  <c r="H59" i="20"/>
  <c r="G59" i="20"/>
  <c r="HP58" i="20"/>
  <c r="HO58" i="20"/>
  <c r="HI58" i="20"/>
  <c r="HH58" i="20"/>
  <c r="HF58" i="20"/>
  <c r="HE58" i="20" s="1"/>
  <c r="HD58" i="20"/>
  <c r="HB58" i="20"/>
  <c r="GZ58" i="20"/>
  <c r="HA58" i="20" s="1"/>
  <c r="GV58" i="20"/>
  <c r="GT58" i="20"/>
  <c r="GS58" i="20"/>
  <c r="GR58" i="20"/>
  <c r="HQ58" i="20" s="1"/>
  <c r="GQ58" i="20"/>
  <c r="GP58" i="20"/>
  <c r="GO58" i="20"/>
  <c r="HN58" i="20" s="1"/>
  <c r="GN58" i="20"/>
  <c r="HM58" i="20" s="1"/>
  <c r="GM58" i="20"/>
  <c r="GK58" i="20"/>
  <c r="GE58" i="20"/>
  <c r="GD58" i="20"/>
  <c r="GC58" i="20"/>
  <c r="GB58" i="20"/>
  <c r="GA58" i="20"/>
  <c r="FZ58" i="20"/>
  <c r="FX58" i="20"/>
  <c r="FV58" i="20"/>
  <c r="FR58" i="20"/>
  <c r="FP58" i="20"/>
  <c r="FO58" i="20"/>
  <c r="FN58" i="20"/>
  <c r="FM58" i="20"/>
  <c r="FL58" i="20"/>
  <c r="FK58" i="20"/>
  <c r="FJ58" i="20"/>
  <c r="FI58" i="20"/>
  <c r="FA58" i="20"/>
  <c r="EZ58" i="20"/>
  <c r="EY58" i="20"/>
  <c r="EX58" i="20"/>
  <c r="EW58" i="20"/>
  <c r="EV58" i="20"/>
  <c r="ET58" i="20"/>
  <c r="EN58" i="20"/>
  <c r="EL58" i="20"/>
  <c r="EK58" i="20"/>
  <c r="EJ58" i="20"/>
  <c r="EI58" i="20"/>
  <c r="EH58" i="20"/>
  <c r="EG58" i="20"/>
  <c r="EF58" i="20"/>
  <c r="EE58" i="20"/>
  <c r="DW58" i="20"/>
  <c r="DV58" i="20"/>
  <c r="DU58" i="20"/>
  <c r="DT58" i="20"/>
  <c r="DS58" i="20"/>
  <c r="DR58" i="20"/>
  <c r="DP58" i="20"/>
  <c r="DJ58" i="20"/>
  <c r="DH58" i="20"/>
  <c r="DG58" i="20"/>
  <c r="DF58" i="20"/>
  <c r="DE58" i="20"/>
  <c r="DD58" i="20"/>
  <c r="DC58" i="20"/>
  <c r="DB58" i="20"/>
  <c r="DA58" i="20"/>
  <c r="CY58" i="20"/>
  <c r="CS58" i="20"/>
  <c r="CR58" i="20"/>
  <c r="CQ58" i="20"/>
  <c r="CP58" i="20"/>
  <c r="CO58" i="20"/>
  <c r="CN58" i="20"/>
  <c r="CL58" i="20"/>
  <c r="CJ58" i="20"/>
  <c r="CF58" i="20"/>
  <c r="CD58" i="20"/>
  <c r="CC58" i="20"/>
  <c r="CB58" i="20"/>
  <c r="CA58" i="20"/>
  <c r="BZ58" i="20"/>
  <c r="BY58" i="20"/>
  <c r="BX58" i="20"/>
  <c r="BW58" i="20"/>
  <c r="BO58" i="20"/>
  <c r="BN58" i="20"/>
  <c r="BM58" i="20"/>
  <c r="BL58" i="20"/>
  <c r="BK58" i="20"/>
  <c r="BJ58" i="20"/>
  <c r="BH58" i="20"/>
  <c r="AZ58" i="20"/>
  <c r="AY58" i="20"/>
  <c r="AX58" i="20"/>
  <c r="AW58" i="20"/>
  <c r="AV58" i="20"/>
  <c r="AT58" i="20"/>
  <c r="AP58" i="20"/>
  <c r="AQ58" i="20" s="1"/>
  <c r="AO58" i="20"/>
  <c r="AL58" i="20"/>
  <c r="AK58" i="20"/>
  <c r="AJ58" i="20"/>
  <c r="AI58" i="20"/>
  <c r="AG58" i="20"/>
  <c r="AC58" i="20"/>
  <c r="Y58" i="20"/>
  <c r="U58" i="20"/>
  <c r="Q58" i="20"/>
  <c r="P58" i="20"/>
  <c r="EU58" i="20" s="1"/>
  <c r="M58" i="20"/>
  <c r="L58" i="20"/>
  <c r="FG58" i="20" s="1"/>
  <c r="J58" i="20"/>
  <c r="I58" i="20"/>
  <c r="H58" i="20"/>
  <c r="G58" i="20"/>
  <c r="HP57" i="20"/>
  <c r="HO57" i="20"/>
  <c r="HI57" i="20"/>
  <c r="HH57" i="20"/>
  <c r="HF57" i="20"/>
  <c r="HE57" i="20"/>
  <c r="HD57" i="20"/>
  <c r="HB57" i="20"/>
  <c r="HC57" i="20" s="1"/>
  <c r="GZ57" i="20"/>
  <c r="HA57" i="20" s="1"/>
  <c r="GT57" i="20"/>
  <c r="GS57" i="20"/>
  <c r="GR57" i="20"/>
  <c r="HQ57" i="20" s="1"/>
  <c r="GQ57" i="20"/>
  <c r="GP57" i="20"/>
  <c r="GO57" i="20"/>
  <c r="GN57" i="20"/>
  <c r="HM57" i="20" s="1"/>
  <c r="GM57" i="20"/>
  <c r="GE57" i="20"/>
  <c r="GD57" i="20"/>
  <c r="GC57" i="20"/>
  <c r="GB57" i="20"/>
  <c r="GA57" i="20"/>
  <c r="FZ57" i="20"/>
  <c r="FX57" i="20"/>
  <c r="FP57" i="20"/>
  <c r="FO57" i="20"/>
  <c r="FN57" i="20"/>
  <c r="FR57" i="20" s="1"/>
  <c r="FM57" i="20"/>
  <c r="FL57" i="20"/>
  <c r="FK57" i="20"/>
  <c r="FJ57" i="20"/>
  <c r="FI57" i="20"/>
  <c r="FA57" i="20"/>
  <c r="EZ57" i="20"/>
  <c r="EY57" i="20"/>
  <c r="EX57" i="20"/>
  <c r="EW57" i="20"/>
  <c r="EV57" i="20"/>
  <c r="ET57" i="20"/>
  <c r="EN57" i="20"/>
  <c r="EL57" i="20"/>
  <c r="EK57" i="20"/>
  <c r="EJ57" i="20"/>
  <c r="EI57" i="20"/>
  <c r="EH57" i="20"/>
  <c r="EG57" i="20"/>
  <c r="EF57" i="20"/>
  <c r="EE57" i="20"/>
  <c r="DW57" i="20"/>
  <c r="DV57" i="20"/>
  <c r="DU57" i="20"/>
  <c r="DT57" i="20"/>
  <c r="DS57" i="20"/>
  <c r="DR57" i="20"/>
  <c r="DQ57" i="20"/>
  <c r="DP57" i="20"/>
  <c r="DH57" i="20"/>
  <c r="DG57" i="20"/>
  <c r="DF57" i="20"/>
  <c r="DE57" i="20"/>
  <c r="DD57" i="20"/>
  <c r="DC57" i="20"/>
  <c r="DB57" i="20"/>
  <c r="DA57" i="20"/>
  <c r="CS57" i="20"/>
  <c r="CR57" i="20"/>
  <c r="CQ57" i="20"/>
  <c r="CP57" i="20"/>
  <c r="CO57" i="20"/>
  <c r="CN57" i="20"/>
  <c r="CU57" i="20" s="1"/>
  <c r="CL57" i="20"/>
  <c r="CK57" i="20"/>
  <c r="CJ57" i="20"/>
  <c r="CD57" i="20"/>
  <c r="CC57" i="20"/>
  <c r="CB57" i="20"/>
  <c r="CA57" i="20"/>
  <c r="BZ57" i="20"/>
  <c r="BY57" i="20"/>
  <c r="CF57" i="20" s="1"/>
  <c r="BX57" i="20"/>
  <c r="BW57" i="20"/>
  <c r="BO57" i="20"/>
  <c r="BN57" i="20"/>
  <c r="BM57" i="20"/>
  <c r="BL57" i="20"/>
  <c r="BK57" i="20"/>
  <c r="BJ57" i="20"/>
  <c r="BQ57" i="20" s="1"/>
  <c r="BS57" i="20" s="1"/>
  <c r="CH57" i="20" s="1"/>
  <c r="CW57" i="20" s="1"/>
  <c r="BI57" i="20"/>
  <c r="BH57" i="20"/>
  <c r="AZ57" i="20"/>
  <c r="AY57" i="20"/>
  <c r="AX57" i="20"/>
  <c r="AW57" i="20"/>
  <c r="AV57" i="20"/>
  <c r="AT57" i="20"/>
  <c r="AO57" i="20"/>
  <c r="AP57" i="20" s="1"/>
  <c r="AQ57" i="20" s="1"/>
  <c r="AL57" i="20"/>
  <c r="AK57" i="20"/>
  <c r="AJ57" i="20"/>
  <c r="AI57" i="20"/>
  <c r="AG57" i="20"/>
  <c r="AC57" i="20"/>
  <c r="Y57" i="20"/>
  <c r="U57" i="20"/>
  <c r="Q57" i="20"/>
  <c r="P57" i="20"/>
  <c r="FY57" i="20" s="1"/>
  <c r="M57" i="20"/>
  <c r="L57" i="20"/>
  <c r="J57" i="20"/>
  <c r="I57" i="20"/>
  <c r="H57" i="20"/>
  <c r="G57" i="20"/>
  <c r="HP56" i="20"/>
  <c r="HO56" i="20"/>
  <c r="HN56" i="20"/>
  <c r="HI56" i="20"/>
  <c r="HH56" i="20"/>
  <c r="HF56" i="20"/>
  <c r="HE56" i="20" s="1"/>
  <c r="HD56" i="20"/>
  <c r="HB56" i="20"/>
  <c r="GZ56" i="20"/>
  <c r="GV56" i="20"/>
  <c r="GT56" i="20"/>
  <c r="GS56" i="20"/>
  <c r="GR56" i="20"/>
  <c r="HQ56" i="20" s="1"/>
  <c r="GQ56" i="20"/>
  <c r="GP56" i="20"/>
  <c r="GO56" i="20"/>
  <c r="GN56" i="20"/>
  <c r="HM56" i="20" s="1"/>
  <c r="GM56" i="20"/>
  <c r="GK56" i="20"/>
  <c r="GE56" i="20"/>
  <c r="GD56" i="20"/>
  <c r="GC56" i="20"/>
  <c r="GB56" i="20"/>
  <c r="GA56" i="20"/>
  <c r="FZ56" i="20"/>
  <c r="FX56" i="20"/>
  <c r="FR56" i="20"/>
  <c r="FP56" i="20"/>
  <c r="FO56" i="20"/>
  <c r="FN56" i="20"/>
  <c r="FM56" i="20"/>
  <c r="FL56" i="20"/>
  <c r="FK56" i="20"/>
  <c r="FJ56" i="20"/>
  <c r="FI56" i="20"/>
  <c r="FA56" i="20"/>
  <c r="EZ56" i="20"/>
  <c r="EY56" i="20"/>
  <c r="EX56" i="20"/>
  <c r="EW56" i="20"/>
  <c r="EV56" i="20"/>
  <c r="ET56" i="20"/>
  <c r="EN56" i="20"/>
  <c r="EL56" i="20"/>
  <c r="EK56" i="20"/>
  <c r="EJ56" i="20"/>
  <c r="EI56" i="20"/>
  <c r="EH56" i="20"/>
  <c r="EG56" i="20"/>
  <c r="EF56" i="20"/>
  <c r="EE56" i="20"/>
  <c r="EC56" i="20"/>
  <c r="DW56" i="20"/>
  <c r="DV56" i="20"/>
  <c r="DU56" i="20"/>
  <c r="DT56" i="20"/>
  <c r="DS56" i="20"/>
  <c r="DR56" i="20"/>
  <c r="DY56" i="20" s="1"/>
  <c r="DP56" i="20"/>
  <c r="DJ56" i="20"/>
  <c r="DH56" i="20"/>
  <c r="DG56" i="20"/>
  <c r="DF56" i="20"/>
  <c r="DE56" i="20"/>
  <c r="DD56" i="20"/>
  <c r="DC56" i="20"/>
  <c r="DB56" i="20"/>
  <c r="DA56" i="20"/>
  <c r="CS56" i="20"/>
  <c r="CR56" i="20"/>
  <c r="CQ56" i="20"/>
  <c r="CP56" i="20"/>
  <c r="CO56" i="20"/>
  <c r="CN56" i="20"/>
  <c r="CL56" i="20"/>
  <c r="CF56" i="20"/>
  <c r="CD56" i="20"/>
  <c r="CC56" i="20"/>
  <c r="CB56" i="20"/>
  <c r="CA56" i="20"/>
  <c r="BZ56" i="20"/>
  <c r="BY56" i="20"/>
  <c r="BX56" i="20"/>
  <c r="BW56" i="20"/>
  <c r="BU56" i="20"/>
  <c r="BO56" i="20"/>
  <c r="BN56" i="20"/>
  <c r="BM56" i="20"/>
  <c r="BL56" i="20"/>
  <c r="BK56" i="20"/>
  <c r="BJ56" i="20"/>
  <c r="BH56" i="20"/>
  <c r="AZ56" i="20"/>
  <c r="AY56" i="20"/>
  <c r="AX56" i="20"/>
  <c r="AW56" i="20"/>
  <c r="AV56" i="20"/>
  <c r="AT56" i="20"/>
  <c r="AO56" i="20"/>
  <c r="AP56" i="20" s="1"/>
  <c r="AQ56" i="20" s="1"/>
  <c r="AL56" i="20"/>
  <c r="AK56" i="20"/>
  <c r="AJ56" i="20"/>
  <c r="AI56" i="20"/>
  <c r="AG56" i="20"/>
  <c r="AC56" i="20"/>
  <c r="Y56" i="20"/>
  <c r="U56" i="20"/>
  <c r="Q56" i="20"/>
  <c r="P56" i="20"/>
  <c r="EU56" i="20" s="1"/>
  <c r="M56" i="20"/>
  <c r="L56" i="20"/>
  <c r="J56" i="20"/>
  <c r="I56" i="20"/>
  <c r="H56" i="20"/>
  <c r="G56" i="20"/>
  <c r="HP55" i="20"/>
  <c r="HO55" i="20"/>
  <c r="HN55" i="20"/>
  <c r="HI55" i="20"/>
  <c r="HH55" i="20"/>
  <c r="HF55" i="20"/>
  <c r="HE55" i="20" s="1"/>
  <c r="HD55" i="20"/>
  <c r="HB55" i="20"/>
  <c r="GZ55" i="20"/>
  <c r="HA55" i="20" s="1"/>
  <c r="GV55" i="20"/>
  <c r="GT55" i="20"/>
  <c r="GS55" i="20"/>
  <c r="GR55" i="20"/>
  <c r="HQ55" i="20" s="1"/>
  <c r="GQ55" i="20"/>
  <c r="GP55" i="20"/>
  <c r="GO55" i="20"/>
  <c r="GN55" i="20"/>
  <c r="HM55" i="20" s="1"/>
  <c r="GM55" i="20"/>
  <c r="GE55" i="20"/>
  <c r="GD55" i="20"/>
  <c r="GC55" i="20"/>
  <c r="GB55" i="20"/>
  <c r="GA55" i="20"/>
  <c r="FZ55" i="20"/>
  <c r="FY55" i="20"/>
  <c r="FX55" i="20"/>
  <c r="FP55" i="20"/>
  <c r="FO55" i="20"/>
  <c r="FN55" i="20"/>
  <c r="FM55" i="20"/>
  <c r="FL55" i="20"/>
  <c r="FK55" i="20"/>
  <c r="FR55" i="20" s="1"/>
  <c r="FJ55" i="20"/>
  <c r="FI55" i="20"/>
  <c r="FA55" i="20"/>
  <c r="EZ55" i="20"/>
  <c r="EY55" i="20"/>
  <c r="EX55" i="20"/>
  <c r="EW55" i="20"/>
  <c r="EV55" i="20"/>
  <c r="FC55" i="20" s="1"/>
  <c r="ET55" i="20"/>
  <c r="ES55" i="20"/>
  <c r="EL55" i="20"/>
  <c r="EK55" i="20"/>
  <c r="EJ55" i="20"/>
  <c r="EI55" i="20"/>
  <c r="EN55" i="20" s="1"/>
  <c r="EH55" i="20"/>
  <c r="EG55" i="20"/>
  <c r="EF55" i="20"/>
  <c r="EE55" i="20"/>
  <c r="DW55" i="20"/>
  <c r="DV55" i="20"/>
  <c r="DU55" i="20"/>
  <c r="DT55" i="20"/>
  <c r="DS55" i="20"/>
  <c r="DR55" i="20"/>
  <c r="DQ55" i="20"/>
  <c r="DP55" i="20"/>
  <c r="DN55" i="20"/>
  <c r="DH55" i="20"/>
  <c r="DG55" i="20"/>
  <c r="DF55" i="20"/>
  <c r="DE55" i="20"/>
  <c r="DD55" i="20"/>
  <c r="DC55" i="20"/>
  <c r="DJ55" i="20" s="1"/>
  <c r="DB55" i="20"/>
  <c r="DA55" i="20"/>
  <c r="CS55" i="20"/>
  <c r="CR55" i="20"/>
  <c r="CQ55" i="20"/>
  <c r="CP55" i="20"/>
  <c r="CO55" i="20"/>
  <c r="CN55" i="20"/>
  <c r="CL55" i="20"/>
  <c r="CD55" i="20"/>
  <c r="CC55" i="20"/>
  <c r="CB55" i="20"/>
  <c r="CF55" i="20" s="1"/>
  <c r="CA55" i="20"/>
  <c r="BZ55" i="20"/>
  <c r="BY55" i="20"/>
  <c r="BX55" i="20"/>
  <c r="BW55" i="20"/>
  <c r="BO55" i="20"/>
  <c r="BN55" i="20"/>
  <c r="BM55" i="20"/>
  <c r="BL55" i="20"/>
  <c r="BK55" i="20"/>
  <c r="BJ55" i="20"/>
  <c r="BI55" i="20"/>
  <c r="BH55" i="20"/>
  <c r="BG55" i="20"/>
  <c r="BF55" i="20"/>
  <c r="AZ55" i="20"/>
  <c r="AY55" i="20"/>
  <c r="AX55" i="20"/>
  <c r="AW55" i="20"/>
  <c r="AV55" i="20"/>
  <c r="AT55" i="20"/>
  <c r="AS55" i="20"/>
  <c r="AP55" i="20"/>
  <c r="AQ55" i="20" s="1"/>
  <c r="AO55" i="20"/>
  <c r="AL55" i="20"/>
  <c r="AK55" i="20"/>
  <c r="AJ55" i="20"/>
  <c r="AI55" i="20"/>
  <c r="AG55" i="20"/>
  <c r="AC55" i="20"/>
  <c r="Y55" i="20"/>
  <c r="U55" i="20"/>
  <c r="Q55" i="20"/>
  <c r="P55" i="20"/>
  <c r="EU55" i="20" s="1"/>
  <c r="M55" i="20"/>
  <c r="L55" i="20"/>
  <c r="J55" i="20"/>
  <c r="I55" i="20"/>
  <c r="H55" i="20"/>
  <c r="G55" i="20"/>
  <c r="HO54" i="20"/>
  <c r="HI54" i="20"/>
  <c r="HH54" i="20"/>
  <c r="HF54" i="20"/>
  <c r="HD54" i="20"/>
  <c r="HE54" i="20" s="1"/>
  <c r="HB54" i="20"/>
  <c r="HA54" i="20"/>
  <c r="GZ54" i="20"/>
  <c r="GT54" i="20"/>
  <c r="GS54" i="20"/>
  <c r="GR54" i="20"/>
  <c r="HQ54" i="20" s="1"/>
  <c r="GQ54" i="20"/>
  <c r="HP54" i="20" s="1"/>
  <c r="GP54" i="20"/>
  <c r="GO54" i="20"/>
  <c r="GK54" i="20"/>
  <c r="GE54" i="20"/>
  <c r="GD54" i="20"/>
  <c r="GC54" i="20"/>
  <c r="GB54" i="20"/>
  <c r="GA54" i="20"/>
  <c r="FZ54" i="20"/>
  <c r="FW54" i="20"/>
  <c r="FV54" i="20"/>
  <c r="FP54" i="20"/>
  <c r="FO54" i="20"/>
  <c r="FN54" i="20"/>
  <c r="FM54" i="20"/>
  <c r="FL54" i="20"/>
  <c r="FK54" i="20"/>
  <c r="FG54" i="20"/>
  <c r="FA54" i="20"/>
  <c r="EZ54" i="20"/>
  <c r="EY54" i="20"/>
  <c r="EX54" i="20"/>
  <c r="EW54" i="20"/>
  <c r="EV54" i="20"/>
  <c r="EU54" i="20"/>
  <c r="ER54" i="20"/>
  <c r="EL54" i="20"/>
  <c r="EK54" i="20"/>
  <c r="EJ54" i="20"/>
  <c r="EN54" i="20" s="1"/>
  <c r="EI54" i="20"/>
  <c r="EH54" i="20"/>
  <c r="EG54" i="20"/>
  <c r="EE54" i="20"/>
  <c r="ED54" i="20"/>
  <c r="EC54" i="20"/>
  <c r="DW54" i="20"/>
  <c r="DV54" i="20"/>
  <c r="DU54" i="20"/>
  <c r="DT54" i="20"/>
  <c r="DS54" i="20"/>
  <c r="DR54" i="20"/>
  <c r="DO54" i="20"/>
  <c r="DN54" i="20"/>
  <c r="DH54" i="20"/>
  <c r="DG54" i="20"/>
  <c r="DF54" i="20"/>
  <c r="DE54" i="20"/>
  <c r="DD54" i="20"/>
  <c r="DC54" i="20"/>
  <c r="DJ54" i="20" s="1"/>
  <c r="CY54" i="20"/>
  <c r="CU54" i="20"/>
  <c r="CS54" i="20"/>
  <c r="CR54" i="20"/>
  <c r="CQ54" i="20"/>
  <c r="CP54" i="20"/>
  <c r="CO54" i="20"/>
  <c r="CN54" i="20"/>
  <c r="CM54" i="20"/>
  <c r="CL54" i="20"/>
  <c r="CK54" i="20"/>
  <c r="CJ54" i="20"/>
  <c r="CF54" i="20"/>
  <c r="CD54" i="20"/>
  <c r="CC54" i="20"/>
  <c r="CB54" i="20"/>
  <c r="CA54" i="20"/>
  <c r="BZ54" i="20"/>
  <c r="BY54" i="20"/>
  <c r="BV54" i="20"/>
  <c r="BU54" i="20"/>
  <c r="BO54" i="20"/>
  <c r="BN54" i="20"/>
  <c r="BM54" i="20"/>
  <c r="BL54" i="20"/>
  <c r="BK54" i="20"/>
  <c r="BJ54" i="20"/>
  <c r="BH54" i="20"/>
  <c r="BG54" i="20"/>
  <c r="BF54" i="20"/>
  <c r="AZ54" i="20"/>
  <c r="AY54" i="20"/>
  <c r="AX54" i="20"/>
  <c r="AW54" i="20"/>
  <c r="AV54" i="20"/>
  <c r="AS54" i="20"/>
  <c r="AR54" i="20"/>
  <c r="AP54" i="20"/>
  <c r="AQ54" i="20" s="1"/>
  <c r="AO54" i="20"/>
  <c r="AL54" i="20"/>
  <c r="AK54" i="20"/>
  <c r="AJ54" i="20"/>
  <c r="AI54" i="20"/>
  <c r="AG54" i="20"/>
  <c r="AC54" i="20"/>
  <c r="Y54" i="20"/>
  <c r="U54" i="20"/>
  <c r="Q54" i="20"/>
  <c r="P54" i="20"/>
  <c r="FJ54" i="20" s="1"/>
  <c r="M54" i="20"/>
  <c r="L54" i="20"/>
  <c r="J54" i="20"/>
  <c r="I54" i="20"/>
  <c r="H54" i="20"/>
  <c r="G54" i="20"/>
  <c r="HQ53" i="20"/>
  <c r="HP53" i="20"/>
  <c r="HI53" i="20"/>
  <c r="HH53" i="20"/>
  <c r="HF53" i="20"/>
  <c r="HD53" i="20"/>
  <c r="HB53" i="20"/>
  <c r="GZ53" i="20"/>
  <c r="GT53" i="20"/>
  <c r="GS53" i="20"/>
  <c r="GR53" i="20"/>
  <c r="GQ53" i="20"/>
  <c r="GP53" i="20"/>
  <c r="HO53" i="20" s="1"/>
  <c r="GO53" i="20"/>
  <c r="HN53" i="20" s="1"/>
  <c r="GM53" i="20"/>
  <c r="GE53" i="20"/>
  <c r="GD53" i="20"/>
  <c r="GC53" i="20"/>
  <c r="GB53" i="20"/>
  <c r="GA53" i="20"/>
  <c r="GG53" i="20" s="1"/>
  <c r="FZ53" i="20"/>
  <c r="FW53" i="20"/>
  <c r="FP53" i="20"/>
  <c r="FO53" i="20"/>
  <c r="FN53" i="20"/>
  <c r="FM53" i="20"/>
  <c r="FL53" i="20"/>
  <c r="FK53" i="20"/>
  <c r="FI53" i="20"/>
  <c r="FH53" i="20"/>
  <c r="FG53" i="20"/>
  <c r="FA53" i="20"/>
  <c r="EZ53" i="20"/>
  <c r="EY53" i="20"/>
  <c r="EX53" i="20"/>
  <c r="EW53" i="20"/>
  <c r="EV53" i="20"/>
  <c r="ER53" i="20"/>
  <c r="EN53" i="20"/>
  <c r="EL53" i="20"/>
  <c r="EK53" i="20"/>
  <c r="EJ53" i="20"/>
  <c r="EI53" i="20"/>
  <c r="EH53" i="20"/>
  <c r="EG53" i="20"/>
  <c r="EF53" i="20"/>
  <c r="EC53" i="20"/>
  <c r="DW53" i="20"/>
  <c r="DV53" i="20"/>
  <c r="DU53" i="20"/>
  <c r="DT53" i="20"/>
  <c r="DS53" i="20"/>
  <c r="DR53" i="20"/>
  <c r="DN53" i="20"/>
  <c r="DJ53" i="20"/>
  <c r="DH53" i="20"/>
  <c r="DG53" i="20"/>
  <c r="DF53" i="20"/>
  <c r="DE53" i="20"/>
  <c r="DD53" i="20"/>
  <c r="DC53" i="20"/>
  <c r="DB53" i="20"/>
  <c r="CU53" i="20"/>
  <c r="CS53" i="20"/>
  <c r="CR53" i="20"/>
  <c r="CQ53" i="20"/>
  <c r="CP53" i="20"/>
  <c r="CO53" i="20"/>
  <c r="CN53" i="20"/>
  <c r="CK53" i="20"/>
  <c r="CJ53" i="20"/>
  <c r="CD53" i="20"/>
  <c r="CC53" i="20"/>
  <c r="CB53" i="20"/>
  <c r="CA53" i="20"/>
  <c r="BZ53" i="20"/>
  <c r="BY53" i="20"/>
  <c r="BU53" i="20"/>
  <c r="BO53" i="20"/>
  <c r="BN53" i="20"/>
  <c r="BM53" i="20"/>
  <c r="BL53" i="20"/>
  <c r="BK53" i="20"/>
  <c r="BQ53" i="20" s="1"/>
  <c r="BS53" i="20" s="1"/>
  <c r="BJ53" i="20"/>
  <c r="BI53" i="20"/>
  <c r="BG53" i="20"/>
  <c r="BF53" i="20"/>
  <c r="AZ53" i="20"/>
  <c r="AY53" i="20"/>
  <c r="AX53" i="20"/>
  <c r="AW53" i="20"/>
  <c r="AV53" i="20"/>
  <c r="AR53" i="20"/>
  <c r="AO53" i="20"/>
  <c r="AP53" i="20" s="1"/>
  <c r="AQ53" i="20" s="1"/>
  <c r="AL53" i="20"/>
  <c r="AK53" i="20"/>
  <c r="AJ53" i="20"/>
  <c r="AI53" i="20"/>
  <c r="AG53" i="20"/>
  <c r="AC53" i="20"/>
  <c r="Y53" i="20"/>
  <c r="U53" i="20"/>
  <c r="Q53" i="20"/>
  <c r="P53" i="20"/>
  <c r="GN53" i="20" s="1"/>
  <c r="HM53" i="20" s="1"/>
  <c r="M53" i="20"/>
  <c r="L53" i="20"/>
  <c r="ES53" i="20" s="1"/>
  <c r="J53" i="20"/>
  <c r="I53" i="20"/>
  <c r="H53" i="20"/>
  <c r="G53" i="20"/>
  <c r="HQ52" i="20"/>
  <c r="HI52" i="20"/>
  <c r="HH52" i="20"/>
  <c r="HF52" i="20"/>
  <c r="HC52" i="20" s="1"/>
  <c r="HD52" i="20"/>
  <c r="HE52" i="20" s="1"/>
  <c r="HB52" i="20"/>
  <c r="GZ52" i="20"/>
  <c r="GT52" i="20"/>
  <c r="GS52" i="20"/>
  <c r="GR52" i="20"/>
  <c r="GQ52" i="20"/>
  <c r="HP52" i="20" s="1"/>
  <c r="GP52" i="20"/>
  <c r="HO52" i="20" s="1"/>
  <c r="GO52" i="20"/>
  <c r="GE52" i="20"/>
  <c r="GD52" i="20"/>
  <c r="GC52" i="20"/>
  <c r="GB52" i="20"/>
  <c r="GA52" i="20"/>
  <c r="GG52" i="20" s="1"/>
  <c r="FZ52" i="20"/>
  <c r="FW52" i="20"/>
  <c r="FP52" i="20"/>
  <c r="FO52" i="20"/>
  <c r="FN52" i="20"/>
  <c r="FM52" i="20"/>
  <c r="FL52" i="20"/>
  <c r="FK52" i="20"/>
  <c r="FA52" i="20"/>
  <c r="EZ52" i="20"/>
  <c r="EY52" i="20"/>
  <c r="EX52" i="20"/>
  <c r="EW52" i="20"/>
  <c r="EV52" i="20"/>
  <c r="EL52" i="20"/>
  <c r="EK52" i="20"/>
  <c r="EJ52" i="20"/>
  <c r="EI52" i="20"/>
  <c r="EH52" i="20"/>
  <c r="EG52" i="20"/>
  <c r="EN52" i="20" s="1"/>
  <c r="DY52" i="20"/>
  <c r="DW52" i="20"/>
  <c r="DV52" i="20"/>
  <c r="DU52" i="20"/>
  <c r="DT52" i="20"/>
  <c r="DS52" i="20"/>
  <c r="DR52" i="20"/>
  <c r="DO52" i="20"/>
  <c r="DH52" i="20"/>
  <c r="DG52" i="20"/>
  <c r="DF52" i="20"/>
  <c r="DE52" i="20"/>
  <c r="DJ52" i="20" s="1"/>
  <c r="DD52" i="20"/>
  <c r="DC52" i="20"/>
  <c r="CS52" i="20"/>
  <c r="CR52" i="20"/>
  <c r="CQ52" i="20"/>
  <c r="CP52" i="20"/>
  <c r="CO52" i="20"/>
  <c r="CN52" i="20"/>
  <c r="CD52" i="20"/>
  <c r="CC52" i="20"/>
  <c r="CB52" i="20"/>
  <c r="CA52" i="20"/>
  <c r="BZ52" i="20"/>
  <c r="BY52" i="20"/>
  <c r="CF52" i="20" s="1"/>
  <c r="BS52" i="20"/>
  <c r="CH52" i="20" s="1"/>
  <c r="BO52" i="20"/>
  <c r="BN52" i="20"/>
  <c r="BM52" i="20"/>
  <c r="BL52" i="20"/>
  <c r="BK52" i="20"/>
  <c r="BQ52" i="20" s="1"/>
  <c r="BJ52" i="20"/>
  <c r="AZ52" i="20"/>
  <c r="AY52" i="20"/>
  <c r="AX52" i="20"/>
  <c r="AW52" i="20"/>
  <c r="AV52" i="20"/>
  <c r="AO52" i="20"/>
  <c r="AP52" i="20" s="1"/>
  <c r="AQ52" i="20" s="1"/>
  <c r="AL52" i="20"/>
  <c r="AK52" i="20"/>
  <c r="AJ52" i="20"/>
  <c r="AI52" i="20"/>
  <c r="AG52" i="20"/>
  <c r="AC52" i="20"/>
  <c r="Y52" i="20"/>
  <c r="U52" i="20"/>
  <c r="Q52" i="20"/>
  <c r="P52" i="20"/>
  <c r="M52" i="20"/>
  <c r="L52" i="20"/>
  <c r="J52" i="20"/>
  <c r="I52" i="20"/>
  <c r="H52" i="20"/>
  <c r="G52" i="20"/>
  <c r="HQ51" i="20"/>
  <c r="HN51" i="20"/>
  <c r="HL51" i="20"/>
  <c r="HR51" i="20" s="1"/>
  <c r="HI51" i="20"/>
  <c r="HH51" i="20"/>
  <c r="HF51" i="20"/>
  <c r="HD51" i="20"/>
  <c r="HB51" i="20"/>
  <c r="GZ51" i="20"/>
  <c r="GV51" i="20"/>
  <c r="GT51" i="20"/>
  <c r="GS51" i="20"/>
  <c r="GR51" i="20"/>
  <c r="GQ51" i="20"/>
  <c r="HP51" i="20" s="1"/>
  <c r="GP51" i="20"/>
  <c r="HO51" i="20" s="1"/>
  <c r="GO51" i="20"/>
  <c r="GL51" i="20"/>
  <c r="GE51" i="20"/>
  <c r="GD51" i="20"/>
  <c r="GC51" i="20"/>
  <c r="GB51" i="20"/>
  <c r="GA51" i="20"/>
  <c r="FZ51" i="20"/>
  <c r="GG51" i="20" s="1"/>
  <c r="FW51" i="20"/>
  <c r="FV51" i="20"/>
  <c r="FR51" i="20"/>
  <c r="FP51" i="20"/>
  <c r="FO51" i="20"/>
  <c r="FN51" i="20"/>
  <c r="FM51" i="20"/>
  <c r="FL51" i="20"/>
  <c r="FK51" i="20"/>
  <c r="FH51" i="20"/>
  <c r="FC51" i="20"/>
  <c r="FA51" i="20"/>
  <c r="EZ51" i="20"/>
  <c r="EY51" i="20"/>
  <c r="EX51" i="20"/>
  <c r="EW51" i="20"/>
  <c r="EV51" i="20"/>
  <c r="ET51" i="20"/>
  <c r="ER51" i="20"/>
  <c r="EL51" i="20"/>
  <c r="EK51" i="20"/>
  <c r="EJ51" i="20"/>
  <c r="EI51" i="20"/>
  <c r="EH51" i="20"/>
  <c r="EG51" i="20"/>
  <c r="ED51" i="20"/>
  <c r="EC51" i="20"/>
  <c r="DW51" i="20"/>
  <c r="DV51" i="20"/>
  <c r="DU51" i="20"/>
  <c r="DT51" i="20"/>
  <c r="DS51" i="20"/>
  <c r="DR51" i="20"/>
  <c r="DP51" i="20"/>
  <c r="DN51" i="20"/>
  <c r="DH51" i="20"/>
  <c r="DG51" i="20"/>
  <c r="DF51" i="20"/>
  <c r="DE51" i="20"/>
  <c r="DD51" i="20"/>
  <c r="DC51" i="20"/>
  <c r="CY51" i="20"/>
  <c r="CS51" i="20"/>
  <c r="CR51" i="20"/>
  <c r="CQ51" i="20"/>
  <c r="CP51" i="20"/>
  <c r="CO51" i="20"/>
  <c r="CN51" i="20"/>
  <c r="CJ51" i="20"/>
  <c r="CD51" i="20"/>
  <c r="CC51" i="20"/>
  <c r="CB51" i="20"/>
  <c r="CA51" i="20"/>
  <c r="BZ51" i="20"/>
  <c r="BY51" i="20"/>
  <c r="CF51" i="20" s="1"/>
  <c r="BV51" i="20"/>
  <c r="BU51" i="20"/>
  <c r="BO51" i="20"/>
  <c r="BN51" i="20"/>
  <c r="BM51" i="20"/>
  <c r="BL51" i="20"/>
  <c r="BK51" i="20"/>
  <c r="BJ51" i="20"/>
  <c r="BH51" i="20"/>
  <c r="BF51" i="20"/>
  <c r="AZ51" i="20"/>
  <c r="AY51" i="20"/>
  <c r="AX51" i="20"/>
  <c r="AW51" i="20"/>
  <c r="AV51" i="20"/>
  <c r="AR51" i="20"/>
  <c r="AP51" i="20"/>
  <c r="AQ51" i="20" s="1"/>
  <c r="AO51" i="20"/>
  <c r="AL51" i="20"/>
  <c r="AK51" i="20"/>
  <c r="AJ51" i="20"/>
  <c r="AI51" i="20"/>
  <c r="AG51" i="20"/>
  <c r="AC51" i="20"/>
  <c r="Y51" i="20"/>
  <c r="U51" i="20"/>
  <c r="Q51" i="20"/>
  <c r="P51" i="20"/>
  <c r="GN51" i="20" s="1"/>
  <c r="HM51" i="20" s="1"/>
  <c r="M51" i="20"/>
  <c r="L51" i="20"/>
  <c r="FG51" i="20" s="1"/>
  <c r="J51" i="20"/>
  <c r="I51" i="20"/>
  <c r="H51" i="20"/>
  <c r="G51" i="20"/>
  <c r="HQ50" i="20"/>
  <c r="HP50" i="20"/>
  <c r="HO50" i="20"/>
  <c r="HI50" i="20"/>
  <c r="HH50" i="20"/>
  <c r="HF50" i="20"/>
  <c r="HE50" i="20" s="1"/>
  <c r="HD50" i="20"/>
  <c r="HB50" i="20"/>
  <c r="GZ50" i="20"/>
  <c r="GT50" i="20"/>
  <c r="GS50" i="20"/>
  <c r="GR50" i="20"/>
  <c r="GQ50" i="20"/>
  <c r="GP50" i="20"/>
  <c r="GO50" i="20"/>
  <c r="GN50" i="20"/>
  <c r="HM50" i="20" s="1"/>
  <c r="GM50" i="20"/>
  <c r="GK50" i="20"/>
  <c r="GE50" i="20"/>
  <c r="GD50" i="20"/>
  <c r="GC50" i="20"/>
  <c r="GB50" i="20"/>
  <c r="GA50" i="20"/>
  <c r="FZ50" i="20"/>
  <c r="FY50" i="20"/>
  <c r="FX50" i="20"/>
  <c r="FW50" i="20"/>
  <c r="FV50" i="20"/>
  <c r="FP50" i="20"/>
  <c r="FO50" i="20"/>
  <c r="FN50" i="20"/>
  <c r="FM50" i="20"/>
  <c r="FL50" i="20"/>
  <c r="FK50" i="20"/>
  <c r="FR50" i="20" s="1"/>
  <c r="FI50" i="20"/>
  <c r="FH50" i="20"/>
  <c r="FG50" i="20"/>
  <c r="FA50" i="20"/>
  <c r="EZ50" i="20"/>
  <c r="EY50" i="20"/>
  <c r="EX50" i="20"/>
  <c r="EW50" i="20"/>
  <c r="EV50" i="20"/>
  <c r="FC50" i="20" s="1"/>
  <c r="ET50" i="20"/>
  <c r="ER50" i="20"/>
  <c r="EL50" i="20"/>
  <c r="EK50" i="20"/>
  <c r="EJ50" i="20"/>
  <c r="EI50" i="20"/>
  <c r="EH50" i="20"/>
  <c r="EG50" i="20"/>
  <c r="EN50" i="20" s="1"/>
  <c r="EF50" i="20"/>
  <c r="EE50" i="20"/>
  <c r="EC50" i="20"/>
  <c r="DW50" i="20"/>
  <c r="DV50" i="20"/>
  <c r="DU50" i="20"/>
  <c r="DT50" i="20"/>
  <c r="DS50" i="20"/>
  <c r="DR50" i="20"/>
  <c r="DY50" i="20" s="1"/>
  <c r="DQ50" i="20"/>
  <c r="DX50" i="20" s="1"/>
  <c r="DP50" i="20"/>
  <c r="DO50" i="20"/>
  <c r="DN50" i="20"/>
  <c r="DH50" i="20"/>
  <c r="DG50" i="20"/>
  <c r="DF50" i="20"/>
  <c r="DE50" i="20"/>
  <c r="DD50" i="20"/>
  <c r="DC50" i="20"/>
  <c r="DJ50" i="20" s="1"/>
  <c r="DA50" i="20"/>
  <c r="CZ50" i="20"/>
  <c r="CY50" i="20"/>
  <c r="CS50" i="20"/>
  <c r="CR50" i="20"/>
  <c r="CQ50" i="20"/>
  <c r="CP50" i="20"/>
  <c r="CO50" i="20"/>
  <c r="CN50" i="20"/>
  <c r="CU50" i="20" s="1"/>
  <c r="CL50" i="20"/>
  <c r="CJ50" i="20"/>
  <c r="CE50" i="20"/>
  <c r="CD50" i="20"/>
  <c r="CC50" i="20"/>
  <c r="CB50" i="20"/>
  <c r="CA50" i="20"/>
  <c r="BZ50" i="20"/>
  <c r="BY50" i="20"/>
  <c r="CF50" i="20" s="1"/>
  <c r="BX50" i="20"/>
  <c r="BW50" i="20"/>
  <c r="BV50" i="20"/>
  <c r="BU50" i="20"/>
  <c r="BO50" i="20"/>
  <c r="BN50" i="20"/>
  <c r="BM50" i="20"/>
  <c r="BL50" i="20"/>
  <c r="BK50" i="20"/>
  <c r="BJ50" i="20"/>
  <c r="BQ50" i="20" s="1"/>
  <c r="BS50" i="20" s="1"/>
  <c r="CH50" i="20" s="1"/>
  <c r="CW50" i="20" s="1"/>
  <c r="DL50" i="20" s="1"/>
  <c r="EA50" i="20" s="1"/>
  <c r="EP50" i="20" s="1"/>
  <c r="FE50" i="20" s="1"/>
  <c r="BI50" i="20"/>
  <c r="BH50" i="20"/>
  <c r="BG50" i="20"/>
  <c r="BF50" i="20"/>
  <c r="AZ50" i="20"/>
  <c r="AY50" i="20"/>
  <c r="AX50" i="20"/>
  <c r="AW50" i="20"/>
  <c r="AV50" i="20"/>
  <c r="AT50" i="20"/>
  <c r="AR50" i="20"/>
  <c r="AO50" i="20"/>
  <c r="AP50" i="20" s="1"/>
  <c r="AQ50" i="20" s="1"/>
  <c r="AL50" i="20"/>
  <c r="AK50" i="20"/>
  <c r="AJ50" i="20"/>
  <c r="AI50" i="20"/>
  <c r="AG50" i="20"/>
  <c r="AC50" i="20"/>
  <c r="Y50" i="20"/>
  <c r="U50" i="20"/>
  <c r="Q50" i="20"/>
  <c r="P50" i="20"/>
  <c r="EU50" i="20" s="1"/>
  <c r="M50" i="20"/>
  <c r="L50" i="20"/>
  <c r="GL50" i="20" s="1"/>
  <c r="J50" i="20"/>
  <c r="I50" i="20"/>
  <c r="H50" i="20"/>
  <c r="G50" i="20"/>
  <c r="HI49" i="20"/>
  <c r="HH49" i="20"/>
  <c r="HF49" i="20"/>
  <c r="HD49" i="20"/>
  <c r="HB49" i="20"/>
  <c r="HC49" i="20" s="1"/>
  <c r="GZ49" i="20"/>
  <c r="GT49" i="20"/>
  <c r="GS49" i="20"/>
  <c r="GR49" i="20"/>
  <c r="HQ49" i="20" s="1"/>
  <c r="GQ49" i="20"/>
  <c r="HP49" i="20" s="1"/>
  <c r="GP49" i="20"/>
  <c r="HO49" i="20" s="1"/>
  <c r="GO49" i="20"/>
  <c r="GL49" i="20"/>
  <c r="GE49" i="20"/>
  <c r="GD49" i="20"/>
  <c r="GC49" i="20"/>
  <c r="GB49" i="20"/>
  <c r="GA49" i="20"/>
  <c r="FZ49" i="20"/>
  <c r="FV49" i="20"/>
  <c r="FR49" i="20"/>
  <c r="FP49" i="20"/>
  <c r="FO49" i="20"/>
  <c r="FN49" i="20"/>
  <c r="FM49" i="20"/>
  <c r="FL49" i="20"/>
  <c r="FK49" i="20"/>
  <c r="FJ49" i="20"/>
  <c r="FA49" i="20"/>
  <c r="EZ49" i="20"/>
  <c r="EY49" i="20"/>
  <c r="EX49" i="20"/>
  <c r="EW49" i="20"/>
  <c r="EV49" i="20"/>
  <c r="ET49" i="20"/>
  <c r="EL49" i="20"/>
  <c r="EK49" i="20"/>
  <c r="EJ49" i="20"/>
  <c r="EI49" i="20"/>
  <c r="EH49" i="20"/>
  <c r="EG49" i="20"/>
  <c r="ED49" i="20"/>
  <c r="DW49" i="20"/>
  <c r="DV49" i="20"/>
  <c r="DU49" i="20"/>
  <c r="DT49" i="20"/>
  <c r="DS49" i="20"/>
  <c r="DR49" i="20"/>
  <c r="DN49" i="20"/>
  <c r="DH49" i="20"/>
  <c r="DG49" i="20"/>
  <c r="DF49" i="20"/>
  <c r="DE49" i="20"/>
  <c r="DD49" i="20"/>
  <c r="DC49" i="20"/>
  <c r="DJ49" i="20" s="1"/>
  <c r="CS49" i="20"/>
  <c r="CR49" i="20"/>
  <c r="CQ49" i="20"/>
  <c r="CP49" i="20"/>
  <c r="CO49" i="20"/>
  <c r="CN49" i="20"/>
  <c r="CU49" i="20" s="1"/>
  <c r="CJ49" i="20"/>
  <c r="CD49" i="20"/>
  <c r="CC49" i="20"/>
  <c r="CB49" i="20"/>
  <c r="CA49" i="20"/>
  <c r="BZ49" i="20"/>
  <c r="BY49" i="20"/>
  <c r="CF49" i="20" s="1"/>
  <c r="BW49" i="20"/>
  <c r="BO49" i="20"/>
  <c r="BN49" i="20"/>
  <c r="BM49" i="20"/>
  <c r="BL49" i="20"/>
  <c r="BK49" i="20"/>
  <c r="BJ49" i="20"/>
  <c r="AZ49" i="20"/>
  <c r="AY49" i="20"/>
  <c r="AX49" i="20"/>
  <c r="AW49" i="20"/>
  <c r="AV49" i="20"/>
  <c r="AS49" i="20"/>
  <c r="AR49" i="20"/>
  <c r="AP49" i="20"/>
  <c r="AQ49" i="20" s="1"/>
  <c r="AO49" i="20"/>
  <c r="AL49" i="20"/>
  <c r="AK49" i="20"/>
  <c r="AJ49" i="20"/>
  <c r="AI49" i="20"/>
  <c r="AG49" i="20"/>
  <c r="AC49" i="20"/>
  <c r="Y49" i="20"/>
  <c r="U49" i="20"/>
  <c r="Q49" i="20"/>
  <c r="P49" i="20"/>
  <c r="M49" i="20"/>
  <c r="L49" i="20"/>
  <c r="J49" i="20"/>
  <c r="I49" i="20"/>
  <c r="H49" i="20"/>
  <c r="G49" i="20"/>
  <c r="HQ48" i="20"/>
  <c r="HO48" i="20"/>
  <c r="HN48" i="20"/>
  <c r="HI48" i="20"/>
  <c r="HH48" i="20"/>
  <c r="HF48" i="20"/>
  <c r="HE48" i="20" s="1"/>
  <c r="HD48" i="20"/>
  <c r="HB48" i="20"/>
  <c r="HC48" i="20" s="1"/>
  <c r="GZ48" i="20"/>
  <c r="GT48" i="20"/>
  <c r="GS48" i="20"/>
  <c r="GR48" i="20"/>
  <c r="GQ48" i="20"/>
  <c r="HP48" i="20" s="1"/>
  <c r="GP48" i="20"/>
  <c r="GO48" i="20"/>
  <c r="GV48" i="20" s="1"/>
  <c r="GG48" i="20"/>
  <c r="GE48" i="20"/>
  <c r="GD48" i="20"/>
  <c r="GC48" i="20"/>
  <c r="GB48" i="20"/>
  <c r="GA48" i="20"/>
  <c r="FZ48" i="20"/>
  <c r="FP48" i="20"/>
  <c r="FO48" i="20"/>
  <c r="FN48" i="20"/>
  <c r="FM48" i="20"/>
  <c r="FL48" i="20"/>
  <c r="FK48" i="20"/>
  <c r="FA48" i="20"/>
  <c r="EZ48" i="20"/>
  <c r="EY48" i="20"/>
  <c r="EX48" i="20"/>
  <c r="EW48" i="20"/>
  <c r="EV48" i="20"/>
  <c r="EL48" i="20"/>
  <c r="EK48" i="20"/>
  <c r="EJ48" i="20"/>
  <c r="EI48" i="20"/>
  <c r="EH48" i="20"/>
  <c r="EG48" i="20"/>
  <c r="EN48" i="20" s="1"/>
  <c r="DW48" i="20"/>
  <c r="DV48" i="20"/>
  <c r="DU48" i="20"/>
  <c r="DT48" i="20"/>
  <c r="DS48" i="20"/>
  <c r="DR48" i="20"/>
  <c r="DH48" i="20"/>
  <c r="DG48" i="20"/>
  <c r="DF48" i="20"/>
  <c r="DE48" i="20"/>
  <c r="DD48" i="20"/>
  <c r="DC48" i="20"/>
  <c r="CU48" i="20"/>
  <c r="CS48" i="20"/>
  <c r="CR48" i="20"/>
  <c r="CQ48" i="20"/>
  <c r="CP48" i="20"/>
  <c r="CO48" i="20"/>
  <c r="CN48" i="20"/>
  <c r="CM48" i="20"/>
  <c r="CF48" i="20"/>
  <c r="CD48" i="20"/>
  <c r="CC48" i="20"/>
  <c r="CB48" i="20"/>
  <c r="CA48" i="20"/>
  <c r="BZ48" i="20"/>
  <c r="BY48" i="20"/>
  <c r="BO48" i="20"/>
  <c r="BN48" i="20"/>
  <c r="BM48" i="20"/>
  <c r="BL48" i="20"/>
  <c r="BK48" i="20"/>
  <c r="BJ48" i="20"/>
  <c r="AZ48" i="20"/>
  <c r="AY48" i="20"/>
  <c r="AX48" i="20"/>
  <c r="AW48" i="20"/>
  <c r="AV48" i="20"/>
  <c r="AO48" i="20"/>
  <c r="AP48" i="20" s="1"/>
  <c r="AQ48" i="20" s="1"/>
  <c r="AL48" i="20"/>
  <c r="AK48" i="20"/>
  <c r="AJ48" i="20"/>
  <c r="AI48" i="20"/>
  <c r="AG48" i="20"/>
  <c r="AC48" i="20"/>
  <c r="Y48" i="20"/>
  <c r="U48" i="20"/>
  <c r="Q48" i="20"/>
  <c r="P48" i="20"/>
  <c r="M48" i="20"/>
  <c r="L48" i="20"/>
  <c r="J48" i="20"/>
  <c r="I48" i="20"/>
  <c r="H48" i="20"/>
  <c r="G48" i="20"/>
  <c r="HQ47" i="20"/>
  <c r="HP47" i="20"/>
  <c r="HI47" i="20"/>
  <c r="HH47" i="20"/>
  <c r="HF47" i="20"/>
  <c r="HC47" i="20" s="1"/>
  <c r="HD47" i="20"/>
  <c r="HB47" i="20"/>
  <c r="HA47" i="20"/>
  <c r="GZ47" i="20"/>
  <c r="GT47" i="20"/>
  <c r="GS47" i="20"/>
  <c r="GR47" i="20"/>
  <c r="GQ47" i="20"/>
  <c r="GP47" i="20"/>
  <c r="GO47" i="20"/>
  <c r="HN47" i="20" s="1"/>
  <c r="GN47" i="20"/>
  <c r="HM47" i="20" s="1"/>
  <c r="GM47" i="20"/>
  <c r="GE47" i="20"/>
  <c r="GD47" i="20"/>
  <c r="GC47" i="20"/>
  <c r="GB47" i="20"/>
  <c r="GA47" i="20"/>
  <c r="GG47" i="20" s="1"/>
  <c r="FZ47" i="20"/>
  <c r="FY47" i="20"/>
  <c r="FX47" i="20"/>
  <c r="FP47" i="20"/>
  <c r="FO47" i="20"/>
  <c r="FN47" i="20"/>
  <c r="FM47" i="20"/>
  <c r="FR47" i="20" s="1"/>
  <c r="FL47" i="20"/>
  <c r="FK47" i="20"/>
  <c r="FJ47" i="20"/>
  <c r="FA47" i="20"/>
  <c r="EZ47" i="20"/>
  <c r="EY47" i="20"/>
  <c r="EX47" i="20"/>
  <c r="EW47" i="20"/>
  <c r="EV47" i="20"/>
  <c r="EL47" i="20"/>
  <c r="EK47" i="20"/>
  <c r="EJ47" i="20"/>
  <c r="EI47" i="20"/>
  <c r="EH47" i="20"/>
  <c r="EG47" i="20"/>
  <c r="EN47" i="20" s="1"/>
  <c r="EF47" i="20"/>
  <c r="EE47" i="20"/>
  <c r="DW47" i="20"/>
  <c r="DV47" i="20"/>
  <c r="DU47" i="20"/>
  <c r="DT47" i="20"/>
  <c r="DS47" i="20"/>
  <c r="DY47" i="20" s="1"/>
  <c r="DR47" i="20"/>
  <c r="DQ47" i="20"/>
  <c r="DP47" i="20"/>
  <c r="DH47" i="20"/>
  <c r="DG47" i="20"/>
  <c r="DF47" i="20"/>
  <c r="DJ47" i="20" s="1"/>
  <c r="DE47" i="20"/>
  <c r="DD47" i="20"/>
  <c r="DC47" i="20"/>
  <c r="DB47" i="20"/>
  <c r="CS47" i="20"/>
  <c r="CR47" i="20"/>
  <c r="CQ47" i="20"/>
  <c r="CP47" i="20"/>
  <c r="CO47" i="20"/>
  <c r="CN47" i="20"/>
  <c r="CD47" i="20"/>
  <c r="CC47" i="20"/>
  <c r="CB47" i="20"/>
  <c r="CA47" i="20"/>
  <c r="BZ47" i="20"/>
  <c r="CF47" i="20" s="1"/>
  <c r="BY47" i="20"/>
  <c r="BX47" i="20"/>
  <c r="BW47" i="20"/>
  <c r="BO47" i="20"/>
  <c r="BN47" i="20"/>
  <c r="BM47" i="20"/>
  <c r="BL47" i="20"/>
  <c r="BK47" i="20"/>
  <c r="BQ47" i="20" s="1"/>
  <c r="BS47" i="20" s="1"/>
  <c r="CH47" i="20" s="1"/>
  <c r="BJ47" i="20"/>
  <c r="BI47" i="20"/>
  <c r="BH47" i="20"/>
  <c r="AZ47" i="20"/>
  <c r="AY47" i="20"/>
  <c r="AX47" i="20"/>
  <c r="AW47" i="20"/>
  <c r="AV47" i="20"/>
  <c r="AQ47" i="20"/>
  <c r="AO47" i="20"/>
  <c r="AP47" i="20" s="1"/>
  <c r="AL47" i="20"/>
  <c r="AK47" i="20"/>
  <c r="AJ47" i="20"/>
  <c r="AI47" i="20"/>
  <c r="AG47" i="20"/>
  <c r="AC47" i="20"/>
  <c r="Y47" i="20"/>
  <c r="U47" i="20"/>
  <c r="Q47" i="20"/>
  <c r="P47" i="20"/>
  <c r="EU47" i="20" s="1"/>
  <c r="M47" i="20"/>
  <c r="L47" i="20"/>
  <c r="J47" i="20"/>
  <c r="I47" i="20"/>
  <c r="H47" i="20"/>
  <c r="G47" i="20"/>
  <c r="HO46" i="20"/>
  <c r="HN46" i="20"/>
  <c r="HI46" i="20"/>
  <c r="HH46" i="20"/>
  <c r="HF46" i="20"/>
  <c r="HE46" i="20"/>
  <c r="HD46" i="20"/>
  <c r="HC46" i="20"/>
  <c r="HB46" i="20"/>
  <c r="HA46" i="20"/>
  <c r="GZ46" i="20"/>
  <c r="GT46" i="20"/>
  <c r="GS46" i="20"/>
  <c r="GR46" i="20"/>
  <c r="HQ46" i="20" s="1"/>
  <c r="GQ46" i="20"/>
  <c r="GP46" i="20"/>
  <c r="GO46" i="20"/>
  <c r="GK46" i="20"/>
  <c r="GE46" i="20"/>
  <c r="GD46" i="20"/>
  <c r="GC46" i="20"/>
  <c r="GB46" i="20"/>
  <c r="GA46" i="20"/>
  <c r="FZ46" i="20"/>
  <c r="GG46" i="20" s="1"/>
  <c r="FP46" i="20"/>
  <c r="FO46" i="20"/>
  <c r="FN46" i="20"/>
  <c r="FM46" i="20"/>
  <c r="FL46" i="20"/>
  <c r="FK46" i="20"/>
  <c r="FI46" i="20"/>
  <c r="FA46" i="20"/>
  <c r="EZ46" i="20"/>
  <c r="EY46" i="20"/>
  <c r="EX46" i="20"/>
  <c r="EW46" i="20"/>
  <c r="FC46" i="20" s="1"/>
  <c r="EV46" i="20"/>
  <c r="ET46" i="20"/>
  <c r="ES46" i="20"/>
  <c r="ER46" i="20"/>
  <c r="EN46" i="20"/>
  <c r="EL46" i="20"/>
  <c r="EK46" i="20"/>
  <c r="EJ46" i="20"/>
  <c r="EI46" i="20"/>
  <c r="EH46" i="20"/>
  <c r="EG46" i="20"/>
  <c r="EF46" i="20"/>
  <c r="ED46" i="20"/>
  <c r="DW46" i="20"/>
  <c r="DV46" i="20"/>
  <c r="DU46" i="20"/>
  <c r="DT46" i="20"/>
  <c r="DS46" i="20"/>
  <c r="DR46" i="20"/>
  <c r="DH46" i="20"/>
  <c r="DG46" i="20"/>
  <c r="DF46" i="20"/>
  <c r="DJ46" i="20" s="1"/>
  <c r="DE46" i="20"/>
  <c r="DD46" i="20"/>
  <c r="DC46" i="20"/>
  <c r="CU46" i="20"/>
  <c r="CS46" i="20"/>
  <c r="CR46" i="20"/>
  <c r="CQ46" i="20"/>
  <c r="CP46" i="20"/>
  <c r="CO46" i="20"/>
  <c r="CN46" i="20"/>
  <c r="CM46" i="20"/>
  <c r="CL46" i="20"/>
  <c r="CK46" i="20"/>
  <c r="CT46" i="20" s="1"/>
  <c r="CD46" i="20"/>
  <c r="CC46" i="20"/>
  <c r="CB46" i="20"/>
  <c r="CA46" i="20"/>
  <c r="BZ46" i="20"/>
  <c r="BY46" i="20"/>
  <c r="BU46" i="20"/>
  <c r="BS46" i="20"/>
  <c r="BO46" i="20"/>
  <c r="BN46" i="20"/>
  <c r="BM46" i="20"/>
  <c r="BL46" i="20"/>
  <c r="BK46" i="20"/>
  <c r="BJ46" i="20"/>
  <c r="BQ46" i="20" s="1"/>
  <c r="BG46" i="20"/>
  <c r="AZ46" i="20"/>
  <c r="AY46" i="20"/>
  <c r="AX46" i="20"/>
  <c r="AW46" i="20"/>
  <c r="AV46" i="20"/>
  <c r="AU46" i="20"/>
  <c r="AO46" i="20"/>
  <c r="AP46" i="20" s="1"/>
  <c r="AQ46" i="20" s="1"/>
  <c r="AL46" i="20"/>
  <c r="AK46" i="20"/>
  <c r="AJ46" i="20"/>
  <c r="AI46" i="20"/>
  <c r="AG46" i="20"/>
  <c r="AC46" i="20"/>
  <c r="Y46" i="20"/>
  <c r="U46" i="20"/>
  <c r="Q46" i="20"/>
  <c r="P46" i="20"/>
  <c r="M46" i="20"/>
  <c r="L46" i="20"/>
  <c r="J46" i="20"/>
  <c r="I46" i="20"/>
  <c r="H46" i="20"/>
  <c r="G46" i="20"/>
  <c r="HP45" i="20"/>
  <c r="HN45" i="20"/>
  <c r="HI45" i="20"/>
  <c r="HH45" i="20"/>
  <c r="HF45" i="20"/>
  <c r="HC45" i="20" s="1"/>
  <c r="HD45" i="20"/>
  <c r="HB45" i="20"/>
  <c r="GZ45" i="20"/>
  <c r="GT45" i="20"/>
  <c r="GS45" i="20"/>
  <c r="GR45" i="20"/>
  <c r="HQ45" i="20" s="1"/>
  <c r="GQ45" i="20"/>
  <c r="GP45" i="20"/>
  <c r="HO45" i="20" s="1"/>
  <c r="GO45" i="20"/>
  <c r="GG45" i="20"/>
  <c r="GE45" i="20"/>
  <c r="GD45" i="20"/>
  <c r="GC45" i="20"/>
  <c r="GB45" i="20"/>
  <c r="GA45" i="20"/>
  <c r="FZ45" i="20"/>
  <c r="FY45" i="20"/>
  <c r="FX45" i="20"/>
  <c r="FP45" i="20"/>
  <c r="FO45" i="20"/>
  <c r="FN45" i="20"/>
  <c r="FR45" i="20" s="1"/>
  <c r="FM45" i="20"/>
  <c r="FL45" i="20"/>
  <c r="FK45" i="20"/>
  <c r="FJ45" i="20"/>
  <c r="FH45" i="20"/>
  <c r="FA45" i="20"/>
  <c r="EZ45" i="20"/>
  <c r="EY45" i="20"/>
  <c r="EX45" i="20"/>
  <c r="EW45" i="20"/>
  <c r="EV45" i="20"/>
  <c r="EL45" i="20"/>
  <c r="EK45" i="20"/>
  <c r="EJ45" i="20"/>
  <c r="EI45" i="20"/>
  <c r="EH45" i="20"/>
  <c r="EG45" i="20"/>
  <c r="EN45" i="20" s="1"/>
  <c r="EF45" i="20"/>
  <c r="EM45" i="20" s="1"/>
  <c r="EE45" i="20"/>
  <c r="ED45" i="20"/>
  <c r="DW45" i="20"/>
  <c r="DV45" i="20"/>
  <c r="DU45" i="20"/>
  <c r="DT45" i="20"/>
  <c r="DS45" i="20"/>
  <c r="DY45" i="20" s="1"/>
  <c r="DR45" i="20"/>
  <c r="DO45" i="20"/>
  <c r="DH45" i="20"/>
  <c r="DG45" i="20"/>
  <c r="DF45" i="20"/>
  <c r="DE45" i="20"/>
  <c r="DD45" i="20"/>
  <c r="DJ45" i="20" s="1"/>
  <c r="DC45" i="20"/>
  <c r="DB45" i="20"/>
  <c r="CY45" i="20"/>
  <c r="CS45" i="20"/>
  <c r="CR45" i="20"/>
  <c r="CQ45" i="20"/>
  <c r="CP45" i="20"/>
  <c r="CO45" i="20"/>
  <c r="CN45" i="20"/>
  <c r="CD45" i="20"/>
  <c r="CC45" i="20"/>
  <c r="CB45" i="20"/>
  <c r="CA45" i="20"/>
  <c r="BZ45" i="20"/>
  <c r="BY45" i="20"/>
  <c r="CF45" i="20" s="1"/>
  <c r="CE45" i="20" s="1"/>
  <c r="BX45" i="20"/>
  <c r="BW45" i="20"/>
  <c r="BV45" i="20"/>
  <c r="BO45" i="20"/>
  <c r="BN45" i="20"/>
  <c r="BM45" i="20"/>
  <c r="BL45" i="20"/>
  <c r="BK45" i="20"/>
  <c r="BQ45" i="20" s="1"/>
  <c r="BS45" i="20" s="1"/>
  <c r="CH45" i="20" s="1"/>
  <c r="BJ45" i="20"/>
  <c r="BG45" i="20"/>
  <c r="AZ45" i="20"/>
  <c r="AY45" i="20"/>
  <c r="AX45" i="20"/>
  <c r="AW45" i="20"/>
  <c r="AV45" i="20"/>
  <c r="AU45" i="20"/>
  <c r="AO45" i="20"/>
  <c r="AP45" i="20" s="1"/>
  <c r="AQ45" i="20" s="1"/>
  <c r="AL45" i="20"/>
  <c r="AK45" i="20"/>
  <c r="AJ45" i="20"/>
  <c r="AI45" i="20"/>
  <c r="AG45" i="20"/>
  <c r="AC45" i="20"/>
  <c r="Y45" i="20"/>
  <c r="U45" i="20"/>
  <c r="Q45" i="20"/>
  <c r="P45" i="20"/>
  <c r="M45" i="20"/>
  <c r="L45" i="20"/>
  <c r="FW45" i="20" s="1"/>
  <c r="GF45" i="20" s="1"/>
  <c r="J45" i="20"/>
  <c r="I45" i="20"/>
  <c r="H45" i="20"/>
  <c r="G45" i="20"/>
  <c r="HO44" i="20"/>
  <c r="HN44" i="20"/>
  <c r="HM44" i="20"/>
  <c r="HI44" i="20"/>
  <c r="HH44" i="20"/>
  <c r="HF44" i="20"/>
  <c r="HE44" i="20" s="1"/>
  <c r="HD44" i="20"/>
  <c r="HB44" i="20"/>
  <c r="GZ44" i="20"/>
  <c r="GT44" i="20"/>
  <c r="GS44" i="20"/>
  <c r="GR44" i="20"/>
  <c r="HQ44" i="20" s="1"/>
  <c r="GQ44" i="20"/>
  <c r="HP44" i="20" s="1"/>
  <c r="GP44" i="20"/>
  <c r="GO44" i="20"/>
  <c r="GN44" i="20"/>
  <c r="GM44" i="20"/>
  <c r="GL44" i="20"/>
  <c r="HL44" i="20" s="1"/>
  <c r="GK44" i="20"/>
  <c r="GE44" i="20"/>
  <c r="GD44" i="20"/>
  <c r="GC44" i="20"/>
  <c r="GB44" i="20"/>
  <c r="GA44" i="20"/>
  <c r="FZ44" i="20"/>
  <c r="FY44" i="20"/>
  <c r="FW44" i="20"/>
  <c r="FP44" i="20"/>
  <c r="FO44" i="20"/>
  <c r="FN44" i="20"/>
  <c r="FR44" i="20" s="1"/>
  <c r="FM44" i="20"/>
  <c r="FL44" i="20"/>
  <c r="FK44" i="20"/>
  <c r="FJ44" i="20"/>
  <c r="FI44" i="20"/>
  <c r="FH44" i="20"/>
  <c r="FQ44" i="20" s="1"/>
  <c r="FA44" i="20"/>
  <c r="EZ44" i="20"/>
  <c r="EY44" i="20"/>
  <c r="EX44" i="20"/>
  <c r="EW44" i="20"/>
  <c r="EV44" i="20"/>
  <c r="FC44" i="20" s="1"/>
  <c r="ET44" i="20"/>
  <c r="ES44" i="20"/>
  <c r="ER44" i="20"/>
  <c r="EL44" i="20"/>
  <c r="EK44" i="20"/>
  <c r="EJ44" i="20"/>
  <c r="EI44" i="20"/>
  <c r="EH44" i="20"/>
  <c r="EG44" i="20"/>
  <c r="EF44" i="20"/>
  <c r="EE44" i="20"/>
  <c r="ED44" i="20"/>
  <c r="DW44" i="20"/>
  <c r="DV44" i="20"/>
  <c r="DU44" i="20"/>
  <c r="DT44" i="20"/>
  <c r="DS44" i="20"/>
  <c r="DR44" i="20"/>
  <c r="DY44" i="20" s="1"/>
  <c r="DQ44" i="20"/>
  <c r="DO44" i="20"/>
  <c r="DN44" i="20"/>
  <c r="DH44" i="20"/>
  <c r="DG44" i="20"/>
  <c r="DF44" i="20"/>
  <c r="DE44" i="20"/>
  <c r="DD44" i="20"/>
  <c r="DC44" i="20"/>
  <c r="DB44" i="20"/>
  <c r="CZ44" i="20"/>
  <c r="CU44" i="20"/>
  <c r="CT44" i="20"/>
  <c r="CS44" i="20"/>
  <c r="CR44" i="20"/>
  <c r="CQ44" i="20"/>
  <c r="CP44" i="20"/>
  <c r="CO44" i="20"/>
  <c r="CN44" i="20"/>
  <c r="CM44" i="20"/>
  <c r="CL44" i="20"/>
  <c r="CK44" i="20"/>
  <c r="CJ44" i="20"/>
  <c r="CD44" i="20"/>
  <c r="CC44" i="20"/>
  <c r="CB44" i="20"/>
  <c r="CA44" i="20"/>
  <c r="BZ44" i="20"/>
  <c r="CF44" i="20" s="1"/>
  <c r="BY44" i="20"/>
  <c r="BX44" i="20"/>
  <c r="BW44" i="20"/>
  <c r="BV44" i="20"/>
  <c r="BU44" i="20"/>
  <c r="BO44" i="20"/>
  <c r="BN44" i="20"/>
  <c r="BM44" i="20"/>
  <c r="BL44" i="20"/>
  <c r="BK44" i="20"/>
  <c r="BJ44" i="20"/>
  <c r="BI44" i="20"/>
  <c r="BG44" i="20"/>
  <c r="AZ44" i="20"/>
  <c r="AY44" i="20"/>
  <c r="AX44" i="20"/>
  <c r="AW44" i="20"/>
  <c r="AV44" i="20"/>
  <c r="AU44" i="20"/>
  <c r="AT44" i="20"/>
  <c r="AS44" i="20"/>
  <c r="AR44" i="20"/>
  <c r="AQ44" i="20"/>
  <c r="AO44" i="20"/>
  <c r="AP44" i="20" s="1"/>
  <c r="AL44" i="20"/>
  <c r="AK44" i="20"/>
  <c r="AJ44" i="20"/>
  <c r="AI44" i="20"/>
  <c r="AG44" i="20"/>
  <c r="AC44" i="20"/>
  <c r="Y44" i="20"/>
  <c r="U44" i="20"/>
  <c r="Q44" i="20"/>
  <c r="P44" i="20"/>
  <c r="M44" i="20"/>
  <c r="L44" i="20"/>
  <c r="J44" i="20"/>
  <c r="I44" i="20"/>
  <c r="H44" i="20"/>
  <c r="G44" i="20"/>
  <c r="HN43" i="20"/>
  <c r="HI43" i="20"/>
  <c r="HH43" i="20"/>
  <c r="HF43" i="20"/>
  <c r="HC43" i="20" s="1"/>
  <c r="HD43" i="20"/>
  <c r="HE43" i="20" s="1"/>
  <c r="HB43" i="20"/>
  <c r="GZ43" i="20"/>
  <c r="GT43" i="20"/>
  <c r="GS43" i="20"/>
  <c r="GR43" i="20"/>
  <c r="HQ43" i="20" s="1"/>
  <c r="GQ43" i="20"/>
  <c r="HP43" i="20" s="1"/>
  <c r="GP43" i="20"/>
  <c r="HO43" i="20" s="1"/>
  <c r="GO43" i="20"/>
  <c r="GN43" i="20"/>
  <c r="HM43" i="20" s="1"/>
  <c r="GM43" i="20"/>
  <c r="GG43" i="20"/>
  <c r="GE43" i="20"/>
  <c r="GD43" i="20"/>
  <c r="GC43" i="20"/>
  <c r="GB43" i="20"/>
  <c r="GA43" i="20"/>
  <c r="FZ43" i="20"/>
  <c r="FY43" i="20"/>
  <c r="FX43" i="20"/>
  <c r="FV43" i="20"/>
  <c r="FP43" i="20"/>
  <c r="FO43" i="20"/>
  <c r="FN43" i="20"/>
  <c r="FM43" i="20"/>
  <c r="FL43" i="20"/>
  <c r="FR43" i="20" s="1"/>
  <c r="FK43" i="20"/>
  <c r="FJ43" i="20"/>
  <c r="FI43" i="20"/>
  <c r="FC43" i="20"/>
  <c r="FA43" i="20"/>
  <c r="EZ43" i="20"/>
  <c r="EY43" i="20"/>
  <c r="EX43" i="20"/>
  <c r="EW43" i="20"/>
  <c r="EV43" i="20"/>
  <c r="ES43" i="20"/>
  <c r="ER43" i="20"/>
  <c r="EL43" i="20"/>
  <c r="EK43" i="20"/>
  <c r="EJ43" i="20"/>
  <c r="EI43" i="20"/>
  <c r="EH43" i="20"/>
  <c r="EG43" i="20"/>
  <c r="EF43" i="20"/>
  <c r="EE43" i="20"/>
  <c r="DY43" i="20"/>
  <c r="DW43" i="20"/>
  <c r="DV43" i="20"/>
  <c r="DU43" i="20"/>
  <c r="DT43" i="20"/>
  <c r="DS43" i="20"/>
  <c r="DR43" i="20"/>
  <c r="DQ43" i="20"/>
  <c r="DP43" i="20"/>
  <c r="DO43" i="20"/>
  <c r="DN43" i="20"/>
  <c r="DH43" i="20"/>
  <c r="DG43" i="20"/>
  <c r="DF43" i="20"/>
  <c r="DE43" i="20"/>
  <c r="DD43" i="20"/>
  <c r="DJ43" i="20" s="1"/>
  <c r="DC43" i="20"/>
  <c r="DB43" i="20"/>
  <c r="CZ43" i="20"/>
  <c r="CU43" i="20"/>
  <c r="CS43" i="20"/>
  <c r="CR43" i="20"/>
  <c r="CQ43" i="20"/>
  <c r="CP43" i="20"/>
  <c r="CO43" i="20"/>
  <c r="CN43" i="20"/>
  <c r="CM43" i="20"/>
  <c r="CK43" i="20"/>
  <c r="CT43" i="20" s="1"/>
  <c r="CJ43" i="20"/>
  <c r="CD43" i="20"/>
  <c r="CC43" i="20"/>
  <c r="CB43" i="20"/>
  <c r="CA43" i="20"/>
  <c r="BZ43" i="20"/>
  <c r="BY43" i="20"/>
  <c r="BX43" i="20"/>
  <c r="BW43" i="20"/>
  <c r="BQ43" i="20"/>
  <c r="BS43" i="20" s="1"/>
  <c r="BO43" i="20"/>
  <c r="BN43" i="20"/>
  <c r="BM43" i="20"/>
  <c r="BL43" i="20"/>
  <c r="BK43" i="20"/>
  <c r="BJ43" i="20"/>
  <c r="BI43" i="20"/>
  <c r="BH43" i="20"/>
  <c r="BF43" i="20"/>
  <c r="AZ43" i="20"/>
  <c r="AY43" i="20"/>
  <c r="AX43" i="20"/>
  <c r="AW43" i="20"/>
  <c r="AV43" i="20"/>
  <c r="AU43" i="20"/>
  <c r="AR43" i="20"/>
  <c r="AO43" i="20"/>
  <c r="AP43" i="20" s="1"/>
  <c r="AQ43" i="20" s="1"/>
  <c r="AL43" i="20"/>
  <c r="AK43" i="20"/>
  <c r="AJ43" i="20"/>
  <c r="AI43" i="20"/>
  <c r="AG43" i="20"/>
  <c r="AC43" i="20"/>
  <c r="Y43" i="20"/>
  <c r="U43" i="20"/>
  <c r="Q43" i="20"/>
  <c r="P43" i="20"/>
  <c r="M43" i="20"/>
  <c r="L43" i="20"/>
  <c r="GL43" i="20" s="1"/>
  <c r="J43" i="20"/>
  <c r="I43" i="20"/>
  <c r="H43" i="20"/>
  <c r="G43" i="20"/>
  <c r="HO42" i="20"/>
  <c r="HN42" i="20"/>
  <c r="HI42" i="20"/>
  <c r="HH42" i="20"/>
  <c r="HF42" i="20"/>
  <c r="HD42" i="20"/>
  <c r="HB42" i="20"/>
  <c r="HC42" i="20" s="1"/>
  <c r="GZ42" i="20"/>
  <c r="GT42" i="20"/>
  <c r="GS42" i="20"/>
  <c r="GR42" i="20"/>
  <c r="HQ42" i="20" s="1"/>
  <c r="GQ42" i="20"/>
  <c r="HP42" i="20" s="1"/>
  <c r="GP42" i="20"/>
  <c r="GO42" i="20"/>
  <c r="GM42" i="20"/>
  <c r="GL42" i="20"/>
  <c r="HL42" i="20" s="1"/>
  <c r="GK42" i="20"/>
  <c r="GE42" i="20"/>
  <c r="GD42" i="20"/>
  <c r="GC42" i="20"/>
  <c r="GB42" i="20"/>
  <c r="GA42" i="20"/>
  <c r="FZ42" i="20"/>
  <c r="FW42" i="20"/>
  <c r="FP42" i="20"/>
  <c r="FO42" i="20"/>
  <c r="FN42" i="20"/>
  <c r="FM42" i="20"/>
  <c r="FR42" i="20" s="1"/>
  <c r="FL42" i="20"/>
  <c r="FK42" i="20"/>
  <c r="FA42" i="20"/>
  <c r="EZ42" i="20"/>
  <c r="EY42" i="20"/>
  <c r="FC42" i="20" s="1"/>
  <c r="EX42" i="20"/>
  <c r="EW42" i="20"/>
  <c r="EV42" i="20"/>
  <c r="EN42" i="20"/>
  <c r="EL42" i="20"/>
  <c r="EK42" i="20"/>
  <c r="EJ42" i="20"/>
  <c r="EI42" i="20"/>
  <c r="EH42" i="20"/>
  <c r="EG42" i="20"/>
  <c r="EF42" i="20"/>
  <c r="ED42" i="20"/>
  <c r="EC42" i="20"/>
  <c r="DW42" i="20"/>
  <c r="DV42" i="20"/>
  <c r="DU42" i="20"/>
  <c r="DT42" i="20"/>
  <c r="DS42" i="20"/>
  <c r="DY42" i="20" s="1"/>
  <c r="DR42" i="20"/>
  <c r="DO42" i="20"/>
  <c r="DH42" i="20"/>
  <c r="DG42" i="20"/>
  <c r="DF42" i="20"/>
  <c r="DJ42" i="20" s="1"/>
  <c r="DE42" i="20"/>
  <c r="DD42" i="20"/>
  <c r="DC42" i="20"/>
  <c r="CS42" i="20"/>
  <c r="CR42" i="20"/>
  <c r="CQ42" i="20"/>
  <c r="CU42" i="20" s="1"/>
  <c r="CP42" i="20"/>
  <c r="CO42" i="20"/>
  <c r="CN42" i="20"/>
  <c r="CJ42" i="20"/>
  <c r="CD42" i="20"/>
  <c r="CC42" i="20"/>
  <c r="CB42" i="20"/>
  <c r="CA42" i="20"/>
  <c r="BZ42" i="20"/>
  <c r="BY42" i="20"/>
  <c r="CF42" i="20" s="1"/>
  <c r="BV42" i="20"/>
  <c r="BU42" i="20"/>
  <c r="BO42" i="20"/>
  <c r="BN42" i="20"/>
  <c r="BM42" i="20"/>
  <c r="BL42" i="20"/>
  <c r="BK42" i="20"/>
  <c r="BJ42" i="20"/>
  <c r="BF42" i="20"/>
  <c r="AZ42" i="20"/>
  <c r="AY42" i="20"/>
  <c r="AX42" i="20"/>
  <c r="AW42" i="20"/>
  <c r="AV42" i="20"/>
  <c r="AQ42" i="20"/>
  <c r="AP42" i="20"/>
  <c r="AO42" i="20"/>
  <c r="AL42" i="20"/>
  <c r="AK42" i="20"/>
  <c r="AJ42" i="20"/>
  <c r="AI42" i="20"/>
  <c r="AG42" i="20"/>
  <c r="AC42" i="20"/>
  <c r="Y42" i="20"/>
  <c r="U42" i="20"/>
  <c r="Q42" i="20"/>
  <c r="P42" i="20"/>
  <c r="M42" i="20"/>
  <c r="L42" i="20"/>
  <c r="FH42" i="20" s="1"/>
  <c r="J42" i="20"/>
  <c r="I42" i="20"/>
  <c r="H42" i="20"/>
  <c r="G42" i="20"/>
  <c r="HQ41" i="20"/>
  <c r="HP41" i="20"/>
  <c r="HO41" i="20"/>
  <c r="HI41" i="20"/>
  <c r="HH41" i="20"/>
  <c r="HF41" i="20"/>
  <c r="HE41" i="20" s="1"/>
  <c r="HD41" i="20"/>
  <c r="HB41" i="20"/>
  <c r="GZ41" i="20"/>
  <c r="GT41" i="20"/>
  <c r="GS41" i="20"/>
  <c r="GR41" i="20"/>
  <c r="GQ41" i="20"/>
  <c r="GP41" i="20"/>
  <c r="GO41" i="20"/>
  <c r="HN41" i="20" s="1"/>
  <c r="GL41" i="20"/>
  <c r="HL41" i="20" s="1"/>
  <c r="GE41" i="20"/>
  <c r="GD41" i="20"/>
  <c r="GC41" i="20"/>
  <c r="GB41" i="20"/>
  <c r="GA41" i="20"/>
  <c r="GG41" i="20" s="1"/>
  <c r="FZ41" i="20"/>
  <c r="FW41" i="20"/>
  <c r="FP41" i="20"/>
  <c r="FO41" i="20"/>
  <c r="FN41" i="20"/>
  <c r="FM41" i="20"/>
  <c r="FL41" i="20"/>
  <c r="FR41" i="20" s="1"/>
  <c r="FK41" i="20"/>
  <c r="FC41" i="20"/>
  <c r="FA41" i="20"/>
  <c r="EZ41" i="20"/>
  <c r="EY41" i="20"/>
  <c r="EX41" i="20"/>
  <c r="EW41" i="20"/>
  <c r="EV41" i="20"/>
  <c r="ES41" i="20"/>
  <c r="EL41" i="20"/>
  <c r="EK41" i="20"/>
  <c r="EJ41" i="20"/>
  <c r="EI41" i="20"/>
  <c r="EH41" i="20"/>
  <c r="EG41" i="20"/>
  <c r="EN41" i="20" s="1"/>
  <c r="DW41" i="20"/>
  <c r="DV41" i="20"/>
  <c r="DU41" i="20"/>
  <c r="DT41" i="20"/>
  <c r="DS41" i="20"/>
  <c r="DR41" i="20"/>
  <c r="DN41" i="20"/>
  <c r="DJ41" i="20"/>
  <c r="DH41" i="20"/>
  <c r="DG41" i="20"/>
  <c r="DF41" i="20"/>
  <c r="DE41" i="20"/>
  <c r="DD41" i="20"/>
  <c r="DC41" i="20"/>
  <c r="CS41" i="20"/>
  <c r="CR41" i="20"/>
  <c r="CQ41" i="20"/>
  <c r="CP41" i="20"/>
  <c r="CO41" i="20"/>
  <c r="CN41" i="20"/>
  <c r="CD41" i="20"/>
  <c r="CC41" i="20"/>
  <c r="CB41" i="20"/>
  <c r="CA41" i="20"/>
  <c r="BZ41" i="20"/>
  <c r="BY41" i="20"/>
  <c r="CF41" i="20" s="1"/>
  <c r="BO41" i="20"/>
  <c r="BN41" i="20"/>
  <c r="BM41" i="20"/>
  <c r="BL41" i="20"/>
  <c r="BK41" i="20"/>
  <c r="BQ41" i="20" s="1"/>
  <c r="BS41" i="20" s="1"/>
  <c r="BJ41" i="20"/>
  <c r="BG41" i="20"/>
  <c r="AZ41" i="20"/>
  <c r="AY41" i="20"/>
  <c r="AX41" i="20"/>
  <c r="AW41" i="20"/>
  <c r="AV41" i="20"/>
  <c r="AP41" i="20"/>
  <c r="AQ41" i="20" s="1"/>
  <c r="AO41" i="20"/>
  <c r="AL41" i="20"/>
  <c r="AK41" i="20"/>
  <c r="AJ41" i="20"/>
  <c r="AI41" i="20"/>
  <c r="AG41" i="20"/>
  <c r="AC41" i="20"/>
  <c r="Y41" i="20"/>
  <c r="U41" i="20"/>
  <c r="Q41" i="20"/>
  <c r="P41" i="20"/>
  <c r="M41" i="20"/>
  <c r="L41" i="20"/>
  <c r="J41" i="20"/>
  <c r="I41" i="20"/>
  <c r="H41" i="20"/>
  <c r="G41" i="20"/>
  <c r="HQ40" i="20"/>
  <c r="HO40" i="20"/>
  <c r="HI40" i="20"/>
  <c r="HH40" i="20"/>
  <c r="HF40" i="20"/>
  <c r="HA40" i="20" s="1"/>
  <c r="HE40" i="20"/>
  <c r="HD40" i="20"/>
  <c r="HB40" i="20"/>
  <c r="HC40" i="20" s="1"/>
  <c r="GZ40" i="20"/>
  <c r="GT40" i="20"/>
  <c r="GS40" i="20"/>
  <c r="GR40" i="20"/>
  <c r="GQ40" i="20"/>
  <c r="HP40" i="20" s="1"/>
  <c r="GP40" i="20"/>
  <c r="GV40" i="20" s="1"/>
  <c r="GO40" i="20"/>
  <c r="HN40" i="20" s="1"/>
  <c r="GN40" i="20"/>
  <c r="HM40" i="20" s="1"/>
  <c r="GG40" i="20"/>
  <c r="GE40" i="20"/>
  <c r="GD40" i="20"/>
  <c r="GC40" i="20"/>
  <c r="GB40" i="20"/>
  <c r="GA40" i="20"/>
  <c r="FZ40" i="20"/>
  <c r="FY40" i="20"/>
  <c r="FW40" i="20"/>
  <c r="GF40" i="20" s="1"/>
  <c r="FP40" i="20"/>
  <c r="FO40" i="20"/>
  <c r="FN40" i="20"/>
  <c r="FM40" i="20"/>
  <c r="FL40" i="20"/>
  <c r="FK40" i="20"/>
  <c r="FR40" i="20" s="1"/>
  <c r="FJ40" i="20"/>
  <c r="FI40" i="20"/>
  <c r="FA40" i="20"/>
  <c r="EZ40" i="20"/>
  <c r="EY40" i="20"/>
  <c r="EX40" i="20"/>
  <c r="EW40" i="20"/>
  <c r="EV40" i="20"/>
  <c r="ET40" i="20"/>
  <c r="EN40" i="20"/>
  <c r="EL40" i="20"/>
  <c r="EK40" i="20"/>
  <c r="EJ40" i="20"/>
  <c r="EI40" i="20"/>
  <c r="EH40" i="20"/>
  <c r="EG40" i="20"/>
  <c r="EF40" i="20"/>
  <c r="EC40" i="20"/>
  <c r="DW40" i="20"/>
  <c r="DV40" i="20"/>
  <c r="DU40" i="20"/>
  <c r="DT40" i="20"/>
  <c r="DS40" i="20"/>
  <c r="DR40" i="20"/>
  <c r="DQ40" i="20"/>
  <c r="DH40" i="20"/>
  <c r="DG40" i="20"/>
  <c r="DF40" i="20"/>
  <c r="DE40" i="20"/>
  <c r="DD40" i="20"/>
  <c r="DC40" i="20"/>
  <c r="DB40" i="20"/>
  <c r="DA40" i="20"/>
  <c r="CZ40" i="20"/>
  <c r="CS40" i="20"/>
  <c r="CR40" i="20"/>
  <c r="CQ40" i="20"/>
  <c r="CP40" i="20"/>
  <c r="CO40" i="20"/>
  <c r="CU40" i="20" s="1"/>
  <c r="CN40" i="20"/>
  <c r="CL40" i="20"/>
  <c r="CK40" i="20"/>
  <c r="CD40" i="20"/>
  <c r="CC40" i="20"/>
  <c r="CB40" i="20"/>
  <c r="CA40" i="20"/>
  <c r="BZ40" i="20"/>
  <c r="CF40" i="20" s="1"/>
  <c r="BY40" i="20"/>
  <c r="BX40" i="20"/>
  <c r="BQ40" i="20"/>
  <c r="BO40" i="20"/>
  <c r="BN40" i="20"/>
  <c r="BM40" i="20"/>
  <c r="BL40" i="20"/>
  <c r="BK40" i="20"/>
  <c r="BJ40" i="20"/>
  <c r="BI40" i="20"/>
  <c r="AZ40" i="20"/>
  <c r="AY40" i="20"/>
  <c r="AX40" i="20"/>
  <c r="AW40" i="20"/>
  <c r="AV40" i="20"/>
  <c r="AT40" i="20"/>
  <c r="AO40" i="20"/>
  <c r="AP40" i="20" s="1"/>
  <c r="AQ40" i="20" s="1"/>
  <c r="AL40" i="20"/>
  <c r="AK40" i="20"/>
  <c r="AJ40" i="20"/>
  <c r="AI40" i="20"/>
  <c r="AG40" i="20"/>
  <c r="AC40" i="20"/>
  <c r="Y40" i="20"/>
  <c r="U40" i="20"/>
  <c r="Q40" i="20"/>
  <c r="P40" i="20"/>
  <c r="FX40" i="20" s="1"/>
  <c r="M40" i="20"/>
  <c r="L40" i="20"/>
  <c r="J40" i="20"/>
  <c r="I40" i="20"/>
  <c r="H40" i="20"/>
  <c r="G40" i="20"/>
  <c r="HP39" i="20"/>
  <c r="HO39" i="20"/>
  <c r="HN39" i="20"/>
  <c r="HI39" i="20"/>
  <c r="HH39" i="20"/>
  <c r="HF39" i="20"/>
  <c r="HE39" i="20" s="1"/>
  <c r="HD39" i="20"/>
  <c r="HB39" i="20"/>
  <c r="GZ39" i="20"/>
  <c r="GT39" i="20"/>
  <c r="GS39" i="20"/>
  <c r="GR39" i="20"/>
  <c r="GQ39" i="20"/>
  <c r="GP39" i="20"/>
  <c r="GO39" i="20"/>
  <c r="GK39" i="20"/>
  <c r="GE39" i="20"/>
  <c r="GD39" i="20"/>
  <c r="GC39" i="20"/>
  <c r="GB39" i="20"/>
  <c r="GA39" i="20"/>
  <c r="FZ39" i="20"/>
  <c r="FW39" i="20"/>
  <c r="FV39" i="20"/>
  <c r="FP39" i="20"/>
  <c r="FO39" i="20"/>
  <c r="FN39" i="20"/>
  <c r="FM39" i="20"/>
  <c r="FL39" i="20"/>
  <c r="FK39" i="20"/>
  <c r="FR39" i="20" s="1"/>
  <c r="FC39" i="20"/>
  <c r="FA39" i="20"/>
  <c r="EZ39" i="20"/>
  <c r="EY39" i="20"/>
  <c r="EX39" i="20"/>
  <c r="EW39" i="20"/>
  <c r="EV39" i="20"/>
  <c r="ES39" i="20"/>
  <c r="EL39" i="20"/>
  <c r="EK39" i="20"/>
  <c r="EJ39" i="20"/>
  <c r="EN39" i="20" s="1"/>
  <c r="EI39" i="20"/>
  <c r="EH39" i="20"/>
  <c r="EG39" i="20"/>
  <c r="EC39" i="20"/>
  <c r="DW39" i="20"/>
  <c r="DV39" i="20"/>
  <c r="DU39" i="20"/>
  <c r="DT39" i="20"/>
  <c r="DS39" i="20"/>
  <c r="DR39" i="20"/>
  <c r="DO39" i="20"/>
  <c r="DN39" i="20"/>
  <c r="DH39" i="20"/>
  <c r="DG39" i="20"/>
  <c r="DF39" i="20"/>
  <c r="DE39" i="20"/>
  <c r="DD39" i="20"/>
  <c r="DC39" i="20"/>
  <c r="DJ39" i="20" s="1"/>
  <c r="DB39" i="20"/>
  <c r="CU39" i="20"/>
  <c r="CS39" i="20"/>
  <c r="CR39" i="20"/>
  <c r="CQ39" i="20"/>
  <c r="CP39" i="20"/>
  <c r="CO39" i="20"/>
  <c r="CN39" i="20"/>
  <c r="CM39" i="20"/>
  <c r="CL39" i="20"/>
  <c r="CK39" i="20"/>
  <c r="CD39" i="20"/>
  <c r="CC39" i="20"/>
  <c r="CB39" i="20"/>
  <c r="CF39" i="20" s="1"/>
  <c r="CA39" i="20"/>
  <c r="BZ39" i="20"/>
  <c r="BY39" i="20"/>
  <c r="BU39" i="20"/>
  <c r="BO39" i="20"/>
  <c r="BN39" i="20"/>
  <c r="BM39" i="20"/>
  <c r="BL39" i="20"/>
  <c r="BK39" i="20"/>
  <c r="BJ39" i="20"/>
  <c r="BG39" i="20"/>
  <c r="BF39" i="20"/>
  <c r="AZ39" i="20"/>
  <c r="AY39" i="20"/>
  <c r="AX39" i="20"/>
  <c r="AW39" i="20"/>
  <c r="AV39" i="20"/>
  <c r="AT39" i="20"/>
  <c r="AO39" i="20"/>
  <c r="AP39" i="20" s="1"/>
  <c r="AQ39" i="20" s="1"/>
  <c r="AL39" i="20"/>
  <c r="AK39" i="20"/>
  <c r="AJ39" i="20"/>
  <c r="AI39" i="20"/>
  <c r="AG39" i="20"/>
  <c r="AC39" i="20"/>
  <c r="Y39" i="20"/>
  <c r="U39" i="20"/>
  <c r="Q39" i="20"/>
  <c r="P39" i="20"/>
  <c r="ET39" i="20" s="1"/>
  <c r="M39" i="20"/>
  <c r="L39" i="20"/>
  <c r="FG39" i="20" s="1"/>
  <c r="J39" i="20"/>
  <c r="I39" i="20"/>
  <c r="H39" i="20"/>
  <c r="G39" i="20"/>
  <c r="HQ38" i="20"/>
  <c r="HI38" i="20"/>
  <c r="HH38" i="20"/>
  <c r="HF38" i="20"/>
  <c r="HD38" i="20"/>
  <c r="HB38" i="20"/>
  <c r="GZ38" i="20"/>
  <c r="GV38" i="20"/>
  <c r="GT38" i="20"/>
  <c r="GS38" i="20"/>
  <c r="GR38" i="20"/>
  <c r="GQ38" i="20"/>
  <c r="HP38" i="20" s="1"/>
  <c r="GP38" i="20"/>
  <c r="HO38" i="20" s="1"/>
  <c r="GO38" i="20"/>
  <c r="HN38" i="20" s="1"/>
  <c r="GL38" i="20"/>
  <c r="GK38" i="20"/>
  <c r="GG38" i="20"/>
  <c r="GF38" i="20"/>
  <c r="GE38" i="20"/>
  <c r="GD38" i="20"/>
  <c r="GC38" i="20"/>
  <c r="GB38" i="20"/>
  <c r="GA38" i="20"/>
  <c r="FZ38" i="20"/>
  <c r="FY38" i="20"/>
  <c r="FX38" i="20"/>
  <c r="FW38" i="20"/>
  <c r="FV38" i="20"/>
  <c r="FP38" i="20"/>
  <c r="FO38" i="20"/>
  <c r="FN38" i="20"/>
  <c r="FM38" i="20"/>
  <c r="FL38" i="20"/>
  <c r="FK38" i="20"/>
  <c r="FI38" i="20"/>
  <c r="FH38" i="20"/>
  <c r="FG38" i="20"/>
  <c r="FA38" i="20"/>
  <c r="EZ38" i="20"/>
  <c r="EY38" i="20"/>
  <c r="EX38" i="20"/>
  <c r="EW38" i="20"/>
  <c r="EV38" i="20"/>
  <c r="FC38" i="20" s="1"/>
  <c r="ER38" i="20"/>
  <c r="EL38" i="20"/>
  <c r="EK38" i="20"/>
  <c r="EJ38" i="20"/>
  <c r="EI38" i="20"/>
  <c r="EH38" i="20"/>
  <c r="EG38" i="20"/>
  <c r="EN38" i="20" s="1"/>
  <c r="EF38" i="20"/>
  <c r="EE38" i="20"/>
  <c r="ED38" i="20"/>
  <c r="EC38" i="20"/>
  <c r="DW38" i="20"/>
  <c r="DV38" i="20"/>
  <c r="DU38" i="20"/>
  <c r="DT38" i="20"/>
  <c r="DS38" i="20"/>
  <c r="DR38" i="20"/>
  <c r="DP38" i="20"/>
  <c r="DO38" i="20"/>
  <c r="DN38" i="20"/>
  <c r="DH38" i="20"/>
  <c r="DG38" i="20"/>
  <c r="DF38" i="20"/>
  <c r="DE38" i="20"/>
  <c r="DD38" i="20"/>
  <c r="DC38" i="20"/>
  <c r="DJ38" i="20" s="1"/>
  <c r="DA38" i="20"/>
  <c r="CZ38" i="20"/>
  <c r="CY38" i="20"/>
  <c r="CU38" i="20"/>
  <c r="CS38" i="20"/>
  <c r="CR38" i="20"/>
  <c r="CQ38" i="20"/>
  <c r="CP38" i="20"/>
  <c r="CO38" i="20"/>
  <c r="CN38" i="20"/>
  <c r="CM38" i="20"/>
  <c r="CL38" i="20"/>
  <c r="CJ38" i="20"/>
  <c r="CD38" i="20"/>
  <c r="CC38" i="20"/>
  <c r="CB38" i="20"/>
  <c r="CA38" i="20"/>
  <c r="BZ38" i="20"/>
  <c r="BY38" i="20"/>
  <c r="CF38" i="20" s="1"/>
  <c r="BV38" i="20"/>
  <c r="BU38" i="20"/>
  <c r="BO38" i="20"/>
  <c r="BN38" i="20"/>
  <c r="BM38" i="20"/>
  <c r="BL38" i="20"/>
  <c r="BK38" i="20"/>
  <c r="BJ38" i="20"/>
  <c r="BQ38" i="20" s="1"/>
  <c r="BS38" i="20" s="1"/>
  <c r="CH38" i="20" s="1"/>
  <c r="CW38" i="20" s="1"/>
  <c r="BI38" i="20"/>
  <c r="BH38" i="20"/>
  <c r="BG38" i="20"/>
  <c r="BF38" i="20"/>
  <c r="AZ38" i="20"/>
  <c r="AY38" i="20"/>
  <c r="AX38" i="20"/>
  <c r="AW38" i="20"/>
  <c r="AV38" i="20"/>
  <c r="AU38" i="20"/>
  <c r="AR38" i="20"/>
  <c r="AP38" i="20"/>
  <c r="AQ38" i="20" s="1"/>
  <c r="AO38" i="20"/>
  <c r="AL38" i="20"/>
  <c r="AK38" i="20"/>
  <c r="AJ38" i="20"/>
  <c r="AI38" i="20"/>
  <c r="AG38" i="20"/>
  <c r="AC38" i="20"/>
  <c r="Y38" i="20"/>
  <c r="U38" i="20"/>
  <c r="Q38" i="20"/>
  <c r="P38" i="20"/>
  <c r="ET38" i="20" s="1"/>
  <c r="M38" i="20"/>
  <c r="L38" i="20"/>
  <c r="ES38" i="20" s="1"/>
  <c r="J38" i="20"/>
  <c r="I38" i="20"/>
  <c r="H38" i="20"/>
  <c r="G38" i="20"/>
  <c r="HI37" i="20"/>
  <c r="HH37" i="20"/>
  <c r="HF37" i="20"/>
  <c r="HA37" i="20" s="1"/>
  <c r="HD37" i="20"/>
  <c r="HB37" i="20"/>
  <c r="GZ37" i="20"/>
  <c r="GT37" i="20"/>
  <c r="GS37" i="20"/>
  <c r="GR37" i="20"/>
  <c r="HQ37" i="20" s="1"/>
  <c r="GQ37" i="20"/>
  <c r="HP37" i="20" s="1"/>
  <c r="GP37" i="20"/>
  <c r="HO37" i="20" s="1"/>
  <c r="GO37" i="20"/>
  <c r="GE37" i="20"/>
  <c r="GD37" i="20"/>
  <c r="GC37" i="20"/>
  <c r="GB37" i="20"/>
  <c r="GA37" i="20"/>
  <c r="FZ37" i="20"/>
  <c r="GG37" i="20" s="1"/>
  <c r="FV37" i="20"/>
  <c r="FP37" i="20"/>
  <c r="FO37" i="20"/>
  <c r="FN37" i="20"/>
  <c r="FM37" i="20"/>
  <c r="FL37" i="20"/>
  <c r="FR37" i="20" s="1"/>
  <c r="FK37" i="20"/>
  <c r="FH37" i="20"/>
  <c r="FG37" i="20"/>
  <c r="FA37" i="20"/>
  <c r="EZ37" i="20"/>
  <c r="EY37" i="20"/>
  <c r="EX37" i="20"/>
  <c r="EW37" i="20"/>
  <c r="EV37" i="20"/>
  <c r="EL37" i="20"/>
  <c r="EK37" i="20"/>
  <c r="EJ37" i="20"/>
  <c r="EI37" i="20"/>
  <c r="EH37" i="20"/>
  <c r="EG37" i="20"/>
  <c r="ED37" i="20"/>
  <c r="EC37" i="20"/>
  <c r="DW37" i="20"/>
  <c r="DV37" i="20"/>
  <c r="DU37" i="20"/>
  <c r="DT37" i="20"/>
  <c r="DS37" i="20"/>
  <c r="DR37" i="20"/>
  <c r="DY37" i="20" s="1"/>
  <c r="DJ37" i="20"/>
  <c r="DH37" i="20"/>
  <c r="DG37" i="20"/>
  <c r="DF37" i="20"/>
  <c r="DE37" i="20"/>
  <c r="DD37" i="20"/>
  <c r="DC37" i="20"/>
  <c r="CZ37" i="20"/>
  <c r="CS37" i="20"/>
  <c r="CR37" i="20"/>
  <c r="CQ37" i="20"/>
  <c r="CP37" i="20"/>
  <c r="CO37" i="20"/>
  <c r="CN37" i="20"/>
  <c r="CK37" i="20"/>
  <c r="CJ37" i="20"/>
  <c r="CD37" i="20"/>
  <c r="CC37" i="20"/>
  <c r="CB37" i="20"/>
  <c r="CA37" i="20"/>
  <c r="BZ37" i="20"/>
  <c r="BY37" i="20"/>
  <c r="CF37" i="20" s="1"/>
  <c r="BO37" i="20"/>
  <c r="BN37" i="20"/>
  <c r="BM37" i="20"/>
  <c r="BL37" i="20"/>
  <c r="BK37" i="20"/>
  <c r="BJ37" i="20"/>
  <c r="BQ37" i="20" s="1"/>
  <c r="BS37" i="20" s="1"/>
  <c r="CH37" i="20" s="1"/>
  <c r="BH37" i="20"/>
  <c r="BF37" i="20"/>
  <c r="AZ37" i="20"/>
  <c r="AY37" i="20"/>
  <c r="AX37" i="20"/>
  <c r="AW37" i="20"/>
  <c r="AV37" i="20"/>
  <c r="AQ37" i="20"/>
  <c r="AP37" i="20"/>
  <c r="AO37" i="20"/>
  <c r="AL37" i="20"/>
  <c r="AK37" i="20"/>
  <c r="AJ37" i="20"/>
  <c r="AI37" i="20"/>
  <c r="AG37" i="20"/>
  <c r="AC37" i="20"/>
  <c r="Y37" i="20"/>
  <c r="U37" i="20"/>
  <c r="Q37" i="20"/>
  <c r="P37" i="20"/>
  <c r="M37" i="20"/>
  <c r="L37" i="20"/>
  <c r="DN37" i="20" s="1"/>
  <c r="J37" i="20"/>
  <c r="I37" i="20"/>
  <c r="H37" i="20"/>
  <c r="G37" i="20"/>
  <c r="HQ36" i="20"/>
  <c r="HM36" i="20"/>
  <c r="HL36" i="20"/>
  <c r="HI36" i="20"/>
  <c r="HH36" i="20"/>
  <c r="HF36" i="20"/>
  <c r="HD36" i="20"/>
  <c r="HE36" i="20" s="1"/>
  <c r="HB36" i="20"/>
  <c r="GZ36" i="20"/>
  <c r="HA36" i="20" s="1"/>
  <c r="GV36" i="20"/>
  <c r="GT36" i="20"/>
  <c r="GS36" i="20"/>
  <c r="GR36" i="20"/>
  <c r="GQ36" i="20"/>
  <c r="HP36" i="20" s="1"/>
  <c r="GP36" i="20"/>
  <c r="HO36" i="20" s="1"/>
  <c r="GO36" i="20"/>
  <c r="HN36" i="20" s="1"/>
  <c r="GN36" i="20"/>
  <c r="GL36" i="20"/>
  <c r="GU36" i="20" s="1"/>
  <c r="GK36" i="20"/>
  <c r="GG36" i="20"/>
  <c r="GE36" i="20"/>
  <c r="GD36" i="20"/>
  <c r="GC36" i="20"/>
  <c r="GB36" i="20"/>
  <c r="GA36" i="20"/>
  <c r="FZ36" i="20"/>
  <c r="FX36" i="20"/>
  <c r="FW36" i="20"/>
  <c r="FV36" i="20"/>
  <c r="FP36" i="20"/>
  <c r="FO36" i="20"/>
  <c r="FN36" i="20"/>
  <c r="FM36" i="20"/>
  <c r="FL36" i="20"/>
  <c r="FK36" i="20"/>
  <c r="FH36" i="20"/>
  <c r="FG36" i="20"/>
  <c r="FA36" i="20"/>
  <c r="EZ36" i="20"/>
  <c r="EY36" i="20"/>
  <c r="EX36" i="20"/>
  <c r="EW36" i="20"/>
  <c r="EV36" i="20"/>
  <c r="ER36" i="20"/>
  <c r="EN36" i="20"/>
  <c r="EM36" i="20"/>
  <c r="EL36" i="20"/>
  <c r="EK36" i="20"/>
  <c r="EJ36" i="20"/>
  <c r="EI36" i="20"/>
  <c r="EH36" i="20"/>
  <c r="EG36" i="20"/>
  <c r="EF36" i="20"/>
  <c r="EE36" i="20"/>
  <c r="ED36" i="20"/>
  <c r="EC36" i="20"/>
  <c r="DW36" i="20"/>
  <c r="DV36" i="20"/>
  <c r="DU36" i="20"/>
  <c r="DT36" i="20"/>
  <c r="DS36" i="20"/>
  <c r="DR36" i="20"/>
  <c r="DY36" i="20" s="1"/>
  <c r="DO36" i="20"/>
  <c r="DN36" i="20"/>
  <c r="DH36" i="20"/>
  <c r="DG36" i="20"/>
  <c r="DF36" i="20"/>
  <c r="DE36" i="20"/>
  <c r="DD36" i="20"/>
  <c r="DC36" i="20"/>
  <c r="CZ36" i="20"/>
  <c r="CY36" i="20"/>
  <c r="CS36" i="20"/>
  <c r="CR36" i="20"/>
  <c r="CQ36" i="20"/>
  <c r="CP36" i="20"/>
  <c r="CO36" i="20"/>
  <c r="CN36" i="20"/>
  <c r="CL36" i="20"/>
  <c r="CJ36" i="20"/>
  <c r="CF36" i="20"/>
  <c r="CD36" i="20"/>
  <c r="CC36" i="20"/>
  <c r="CB36" i="20"/>
  <c r="CA36" i="20"/>
  <c r="BZ36" i="20"/>
  <c r="BY36" i="20"/>
  <c r="BX36" i="20"/>
  <c r="BV36" i="20"/>
  <c r="CE36" i="20" s="1"/>
  <c r="BU36" i="20"/>
  <c r="BQ36" i="20"/>
  <c r="BO36" i="20"/>
  <c r="BN36" i="20"/>
  <c r="BM36" i="20"/>
  <c r="BL36" i="20"/>
  <c r="BK36" i="20"/>
  <c r="BJ36" i="20"/>
  <c r="BH36" i="20"/>
  <c r="BG36" i="20"/>
  <c r="BF36" i="20"/>
  <c r="AZ36" i="20"/>
  <c r="AY36" i="20"/>
  <c r="AX36" i="20"/>
  <c r="AW36" i="20"/>
  <c r="AV36" i="20"/>
  <c r="AU36" i="20"/>
  <c r="AR36" i="20"/>
  <c r="AP36" i="20"/>
  <c r="AQ36" i="20" s="1"/>
  <c r="AO36" i="20"/>
  <c r="AL36" i="20"/>
  <c r="AK36" i="20"/>
  <c r="AJ36" i="20"/>
  <c r="AI36" i="20"/>
  <c r="AG36" i="20"/>
  <c r="AC36" i="20"/>
  <c r="Y36" i="20"/>
  <c r="U36" i="20"/>
  <c r="Q36" i="20"/>
  <c r="P36" i="20"/>
  <c r="ET36" i="20" s="1"/>
  <c r="M36" i="20"/>
  <c r="L36" i="20"/>
  <c r="ES36" i="20" s="1"/>
  <c r="J36" i="20"/>
  <c r="I36" i="20"/>
  <c r="H36" i="20"/>
  <c r="G36" i="20"/>
  <c r="HQ35" i="20"/>
  <c r="HP35" i="20"/>
  <c r="HI35" i="20"/>
  <c r="HH35" i="20"/>
  <c r="HF35" i="20"/>
  <c r="HD35" i="20"/>
  <c r="HB35" i="20"/>
  <c r="GZ35" i="20"/>
  <c r="GT35" i="20"/>
  <c r="GS35" i="20"/>
  <c r="GR35" i="20"/>
  <c r="GQ35" i="20"/>
  <c r="GP35" i="20"/>
  <c r="HO35" i="20" s="1"/>
  <c r="GO35" i="20"/>
  <c r="GL35" i="20"/>
  <c r="HL35" i="20" s="1"/>
  <c r="GK35" i="20"/>
  <c r="GE35" i="20"/>
  <c r="GD35" i="20"/>
  <c r="GC35" i="20"/>
  <c r="GB35" i="20"/>
  <c r="GA35" i="20"/>
  <c r="FZ35" i="20"/>
  <c r="GG35" i="20" s="1"/>
  <c r="FX35" i="20"/>
  <c r="FV35" i="20"/>
  <c r="FP35" i="20"/>
  <c r="FO35" i="20"/>
  <c r="FN35" i="20"/>
  <c r="FM35" i="20"/>
  <c r="FL35" i="20"/>
  <c r="FK35" i="20"/>
  <c r="FJ35" i="20"/>
  <c r="FA35" i="20"/>
  <c r="EZ35" i="20"/>
  <c r="EY35" i="20"/>
  <c r="EX35" i="20"/>
  <c r="EW35" i="20"/>
  <c r="EV35" i="20"/>
  <c r="FC35" i="20" s="1"/>
  <c r="ES35" i="20"/>
  <c r="ER35" i="20"/>
  <c r="EL35" i="20"/>
  <c r="EK35" i="20"/>
  <c r="EJ35" i="20"/>
  <c r="EI35" i="20"/>
  <c r="EH35" i="20"/>
  <c r="EG35" i="20"/>
  <c r="EC35" i="20"/>
  <c r="DY35" i="20"/>
  <c r="DW35" i="20"/>
  <c r="DV35" i="20"/>
  <c r="DU35" i="20"/>
  <c r="DT35" i="20"/>
  <c r="DS35" i="20"/>
  <c r="DR35" i="20"/>
  <c r="DQ35" i="20"/>
  <c r="DP35" i="20"/>
  <c r="DJ35" i="20"/>
  <c r="DH35" i="20"/>
  <c r="DG35" i="20"/>
  <c r="DF35" i="20"/>
  <c r="DE35" i="20"/>
  <c r="DD35" i="20"/>
  <c r="DC35" i="20"/>
  <c r="CY35" i="20"/>
  <c r="CS35" i="20"/>
  <c r="CR35" i="20"/>
  <c r="CQ35" i="20"/>
  <c r="CP35" i="20"/>
  <c r="CO35" i="20"/>
  <c r="CN35" i="20"/>
  <c r="CJ35" i="20"/>
  <c r="CD35" i="20"/>
  <c r="CC35" i="20"/>
  <c r="CB35" i="20"/>
  <c r="CA35" i="20"/>
  <c r="BZ35" i="20"/>
  <c r="BY35" i="20"/>
  <c r="CF35" i="20" s="1"/>
  <c r="BW35" i="20"/>
  <c r="BV35" i="20"/>
  <c r="BU35" i="20"/>
  <c r="BO35" i="20"/>
  <c r="BN35" i="20"/>
  <c r="BM35" i="20"/>
  <c r="BL35" i="20"/>
  <c r="BK35" i="20"/>
  <c r="BJ35" i="20"/>
  <c r="BH35" i="20"/>
  <c r="BF35" i="20"/>
  <c r="AZ35" i="20"/>
  <c r="AY35" i="20"/>
  <c r="AX35" i="20"/>
  <c r="AW35" i="20"/>
  <c r="AV35" i="20"/>
  <c r="AS35" i="20"/>
  <c r="AQ35" i="20"/>
  <c r="AP35" i="20"/>
  <c r="AO35" i="20"/>
  <c r="AL35" i="20"/>
  <c r="AK35" i="20"/>
  <c r="AJ35" i="20"/>
  <c r="AI35" i="20"/>
  <c r="AG35" i="20"/>
  <c r="AC35" i="20"/>
  <c r="Y35" i="20"/>
  <c r="U35" i="20"/>
  <c r="Q35" i="20"/>
  <c r="P35" i="20"/>
  <c r="EU35" i="20" s="1"/>
  <c r="M35" i="20"/>
  <c r="L35" i="20"/>
  <c r="J35" i="20"/>
  <c r="I35" i="20"/>
  <c r="H35" i="20"/>
  <c r="G35" i="20"/>
  <c r="HQ34" i="20"/>
  <c r="HP34" i="20"/>
  <c r="HI34" i="20"/>
  <c r="HH34" i="20"/>
  <c r="HF34" i="20"/>
  <c r="HE34" i="20" s="1"/>
  <c r="HD34" i="20"/>
  <c r="HB34" i="20"/>
  <c r="GZ34" i="20"/>
  <c r="GV34" i="20"/>
  <c r="GT34" i="20"/>
  <c r="GS34" i="20"/>
  <c r="GR34" i="20"/>
  <c r="GQ34" i="20"/>
  <c r="GP34" i="20"/>
  <c r="HO34" i="20" s="1"/>
  <c r="GO34" i="20"/>
  <c r="HN34" i="20" s="1"/>
  <c r="GL34" i="20"/>
  <c r="HL34" i="20" s="1"/>
  <c r="GK34" i="20"/>
  <c r="GE34" i="20"/>
  <c r="GD34" i="20"/>
  <c r="GC34" i="20"/>
  <c r="GB34" i="20"/>
  <c r="GA34" i="20"/>
  <c r="FZ34" i="20"/>
  <c r="GG34" i="20" s="1"/>
  <c r="FW34" i="20"/>
  <c r="FV34" i="20"/>
  <c r="FP34" i="20"/>
  <c r="FO34" i="20"/>
  <c r="FN34" i="20"/>
  <c r="FM34" i="20"/>
  <c r="FL34" i="20"/>
  <c r="FK34" i="20"/>
  <c r="FH34" i="20"/>
  <c r="FG34" i="20"/>
  <c r="FC34" i="20"/>
  <c r="FA34" i="20"/>
  <c r="EZ34" i="20"/>
  <c r="EY34" i="20"/>
  <c r="EX34" i="20"/>
  <c r="EW34" i="20"/>
  <c r="EV34" i="20"/>
  <c r="ER34" i="20"/>
  <c r="EL34" i="20"/>
  <c r="EK34" i="20"/>
  <c r="EJ34" i="20"/>
  <c r="EI34" i="20"/>
  <c r="EN34" i="20" s="1"/>
  <c r="EH34" i="20"/>
  <c r="EG34" i="20"/>
  <c r="ED34" i="20"/>
  <c r="EC34" i="20"/>
  <c r="DW34" i="20"/>
  <c r="DV34" i="20"/>
  <c r="DU34" i="20"/>
  <c r="DT34" i="20"/>
  <c r="DS34" i="20"/>
  <c r="DR34" i="20"/>
  <c r="DY34" i="20" s="1"/>
  <c r="DP34" i="20"/>
  <c r="DO34" i="20"/>
  <c r="DN34" i="20"/>
  <c r="DH34" i="20"/>
  <c r="DG34" i="20"/>
  <c r="DF34" i="20"/>
  <c r="DE34" i="20"/>
  <c r="DD34" i="20"/>
  <c r="DC34" i="20"/>
  <c r="CZ34" i="20"/>
  <c r="CY34" i="20"/>
  <c r="CS34" i="20"/>
  <c r="CR34" i="20"/>
  <c r="CQ34" i="20"/>
  <c r="CP34" i="20"/>
  <c r="CO34" i="20"/>
  <c r="CN34" i="20"/>
  <c r="CJ34" i="20"/>
  <c r="CD34" i="20"/>
  <c r="CC34" i="20"/>
  <c r="CB34" i="20"/>
  <c r="CA34" i="20"/>
  <c r="BZ34" i="20"/>
  <c r="CF34" i="20" s="1"/>
  <c r="BY34" i="20"/>
  <c r="BV34" i="20"/>
  <c r="BU34" i="20"/>
  <c r="BO34" i="20"/>
  <c r="BN34" i="20"/>
  <c r="BM34" i="20"/>
  <c r="BL34" i="20"/>
  <c r="BK34" i="20"/>
  <c r="BJ34" i="20"/>
  <c r="BQ34" i="20" s="1"/>
  <c r="BS34" i="20" s="1"/>
  <c r="CH34" i="20" s="1"/>
  <c r="BG34" i="20"/>
  <c r="BF34" i="20"/>
  <c r="AZ34" i="20"/>
  <c r="AY34" i="20"/>
  <c r="AX34" i="20"/>
  <c r="AW34" i="20"/>
  <c r="AV34" i="20"/>
  <c r="AR34" i="20"/>
  <c r="AP34" i="20"/>
  <c r="AQ34" i="20" s="1"/>
  <c r="AO34" i="20"/>
  <c r="AL34" i="20"/>
  <c r="AK34" i="20"/>
  <c r="AJ34" i="20"/>
  <c r="AI34" i="20"/>
  <c r="AG34" i="20"/>
  <c r="AC34" i="20"/>
  <c r="Y34" i="20"/>
  <c r="U34" i="20"/>
  <c r="Q34" i="20"/>
  <c r="P34" i="20"/>
  <c r="BH34" i="20" s="1"/>
  <c r="M34" i="20"/>
  <c r="L34" i="20"/>
  <c r="ES34" i="20" s="1"/>
  <c r="J34" i="20"/>
  <c r="I34" i="20"/>
  <c r="H34" i="20"/>
  <c r="G34" i="20"/>
  <c r="HP33" i="20"/>
  <c r="HN33" i="20"/>
  <c r="HI33" i="20"/>
  <c r="HH33" i="20"/>
  <c r="HF33" i="20"/>
  <c r="HC33" i="20" s="1"/>
  <c r="HD33" i="20"/>
  <c r="HE33" i="20" s="1"/>
  <c r="HB33" i="20"/>
  <c r="GZ33" i="20"/>
  <c r="GT33" i="20"/>
  <c r="GS33" i="20"/>
  <c r="GR33" i="20"/>
  <c r="HQ33" i="20" s="1"/>
  <c r="GQ33" i="20"/>
  <c r="GP33" i="20"/>
  <c r="HO33" i="20" s="1"/>
  <c r="GO33" i="20"/>
  <c r="GK33" i="20"/>
  <c r="GE33" i="20"/>
  <c r="GD33" i="20"/>
  <c r="GC33" i="20"/>
  <c r="GB33" i="20"/>
  <c r="GA33" i="20"/>
  <c r="FZ33" i="20"/>
  <c r="FX33" i="20"/>
  <c r="FP33" i="20"/>
  <c r="FO33" i="20"/>
  <c r="FN33" i="20"/>
  <c r="FM33" i="20"/>
  <c r="FL33" i="20"/>
  <c r="FK33" i="20"/>
  <c r="FA33" i="20"/>
  <c r="EZ33" i="20"/>
  <c r="EY33" i="20"/>
  <c r="EX33" i="20"/>
  <c r="EW33" i="20"/>
  <c r="EV33" i="20"/>
  <c r="FC33" i="20" s="1"/>
  <c r="ET33" i="20"/>
  <c r="ES33" i="20"/>
  <c r="ER33" i="20"/>
  <c r="EL33" i="20"/>
  <c r="EK33" i="20"/>
  <c r="EJ33" i="20"/>
  <c r="EI33" i="20"/>
  <c r="EH33" i="20"/>
  <c r="EG33" i="20"/>
  <c r="EN33" i="20" s="1"/>
  <c r="EE33" i="20"/>
  <c r="DW33" i="20"/>
  <c r="DV33" i="20"/>
  <c r="DU33" i="20"/>
  <c r="DT33" i="20"/>
  <c r="DS33" i="20"/>
  <c r="DR33" i="20"/>
  <c r="DP33" i="20"/>
  <c r="DN33" i="20"/>
  <c r="DJ33" i="20"/>
  <c r="DH33" i="20"/>
  <c r="DG33" i="20"/>
  <c r="DF33" i="20"/>
  <c r="DE33" i="20"/>
  <c r="DD33" i="20"/>
  <c r="DC33" i="20"/>
  <c r="DB33" i="20"/>
  <c r="CZ33" i="20"/>
  <c r="DI33" i="20" s="1"/>
  <c r="CY33" i="20"/>
  <c r="CS33" i="20"/>
  <c r="CR33" i="20"/>
  <c r="CQ33" i="20"/>
  <c r="CP33" i="20"/>
  <c r="CO33" i="20"/>
  <c r="CN33" i="20"/>
  <c r="CD33" i="20"/>
  <c r="CC33" i="20"/>
  <c r="CB33" i="20"/>
  <c r="CA33" i="20"/>
  <c r="BZ33" i="20"/>
  <c r="BY33" i="20"/>
  <c r="BW33" i="20"/>
  <c r="BV33" i="20"/>
  <c r="BU33" i="20"/>
  <c r="BO33" i="20"/>
  <c r="BN33" i="20"/>
  <c r="BM33" i="20"/>
  <c r="BL33" i="20"/>
  <c r="BK33" i="20"/>
  <c r="BJ33" i="20"/>
  <c r="BH33" i="20"/>
  <c r="AZ33" i="20"/>
  <c r="AY33" i="20"/>
  <c r="AX33" i="20"/>
  <c r="AW33" i="20"/>
  <c r="AV33" i="20"/>
  <c r="AR33" i="20"/>
  <c r="AQ33" i="20"/>
  <c r="AP33" i="20"/>
  <c r="AO33" i="20"/>
  <c r="AL33" i="20"/>
  <c r="AK33" i="20"/>
  <c r="AJ33" i="20"/>
  <c r="AI33" i="20"/>
  <c r="AG33" i="20"/>
  <c r="AC33" i="20"/>
  <c r="Y33" i="20"/>
  <c r="U33" i="20"/>
  <c r="Q33" i="20"/>
  <c r="P33" i="20"/>
  <c r="GM33" i="20" s="1"/>
  <c r="M33" i="20"/>
  <c r="L33" i="20"/>
  <c r="J33" i="20"/>
  <c r="I33" i="20"/>
  <c r="H33" i="20"/>
  <c r="G33" i="20"/>
  <c r="HQ32" i="20"/>
  <c r="HP32" i="20"/>
  <c r="HN32" i="20"/>
  <c r="HI32" i="20"/>
  <c r="HH32" i="20"/>
  <c r="HF32" i="20"/>
  <c r="HE32" i="20" s="1"/>
  <c r="HD32" i="20"/>
  <c r="HB32" i="20"/>
  <c r="GZ32" i="20"/>
  <c r="GT32" i="20"/>
  <c r="GS32" i="20"/>
  <c r="GR32" i="20"/>
  <c r="GQ32" i="20"/>
  <c r="GP32" i="20"/>
  <c r="GO32" i="20"/>
  <c r="GN32" i="20"/>
  <c r="HM32" i="20" s="1"/>
  <c r="GM32" i="20"/>
  <c r="GL32" i="20"/>
  <c r="HL32" i="20" s="1"/>
  <c r="GK32" i="20"/>
  <c r="GE32" i="20"/>
  <c r="GD32" i="20"/>
  <c r="GC32" i="20"/>
  <c r="GB32" i="20"/>
  <c r="GA32" i="20"/>
  <c r="FZ32" i="20"/>
  <c r="FY32" i="20"/>
  <c r="FX32" i="20"/>
  <c r="FW32" i="20"/>
  <c r="FV32" i="20"/>
  <c r="FP32" i="20"/>
  <c r="FO32" i="20"/>
  <c r="FN32" i="20"/>
  <c r="FM32" i="20"/>
  <c r="FL32" i="20"/>
  <c r="FK32" i="20"/>
  <c r="FI32" i="20"/>
  <c r="FH32" i="20"/>
  <c r="FG32" i="20"/>
  <c r="FA32" i="20"/>
  <c r="EZ32" i="20"/>
  <c r="EY32" i="20"/>
  <c r="EX32" i="20"/>
  <c r="EW32" i="20"/>
  <c r="EV32" i="20"/>
  <c r="ET32" i="20"/>
  <c r="ER32" i="20"/>
  <c r="EL32" i="20"/>
  <c r="EK32" i="20"/>
  <c r="EJ32" i="20"/>
  <c r="EI32" i="20"/>
  <c r="EH32" i="20"/>
  <c r="EG32" i="20"/>
  <c r="EN32" i="20" s="1"/>
  <c r="EF32" i="20"/>
  <c r="EE32" i="20"/>
  <c r="ED32" i="20"/>
  <c r="EC32" i="20"/>
  <c r="DW32" i="20"/>
  <c r="DV32" i="20"/>
  <c r="DU32" i="20"/>
  <c r="DT32" i="20"/>
  <c r="DS32" i="20"/>
  <c r="DR32" i="20"/>
  <c r="DQ32" i="20"/>
  <c r="DP32" i="20"/>
  <c r="DO32" i="20"/>
  <c r="DN32" i="20"/>
  <c r="DH32" i="20"/>
  <c r="DG32" i="20"/>
  <c r="DF32" i="20"/>
  <c r="DE32" i="20"/>
  <c r="DD32" i="20"/>
  <c r="DC32" i="20"/>
  <c r="DA32" i="20"/>
  <c r="CZ32" i="20"/>
  <c r="CY32" i="20"/>
  <c r="CS32" i="20"/>
  <c r="CR32" i="20"/>
  <c r="CQ32" i="20"/>
  <c r="CP32" i="20"/>
  <c r="CO32" i="20"/>
  <c r="CN32" i="20"/>
  <c r="CU32" i="20" s="1"/>
  <c r="CM32" i="20"/>
  <c r="CL32" i="20"/>
  <c r="CJ32" i="20"/>
  <c r="CF32" i="20"/>
  <c r="CD32" i="20"/>
  <c r="CC32" i="20"/>
  <c r="CB32" i="20"/>
  <c r="CA32" i="20"/>
  <c r="BZ32" i="20"/>
  <c r="BY32" i="20"/>
  <c r="BX32" i="20"/>
  <c r="CE32" i="20" s="1"/>
  <c r="BW32" i="20"/>
  <c r="BV32" i="20"/>
  <c r="BU32" i="20"/>
  <c r="BO32" i="20"/>
  <c r="BN32" i="20"/>
  <c r="BM32" i="20"/>
  <c r="BQ32" i="20" s="1"/>
  <c r="BL32" i="20"/>
  <c r="BK32" i="20"/>
  <c r="BJ32" i="20"/>
  <c r="BI32" i="20"/>
  <c r="BH32" i="20"/>
  <c r="BG32" i="20"/>
  <c r="BF32" i="20"/>
  <c r="AZ32" i="20"/>
  <c r="AY32" i="20"/>
  <c r="AX32" i="20"/>
  <c r="AW32" i="20"/>
  <c r="AV32" i="20"/>
  <c r="AU32" i="20"/>
  <c r="AT32" i="20"/>
  <c r="AR32" i="20"/>
  <c r="AO32" i="20"/>
  <c r="AP32" i="20" s="1"/>
  <c r="AQ32" i="20" s="1"/>
  <c r="AL32" i="20"/>
  <c r="AK32" i="20"/>
  <c r="AJ32" i="20"/>
  <c r="AI32" i="20"/>
  <c r="AG32" i="20"/>
  <c r="AC32" i="20"/>
  <c r="Y32" i="20"/>
  <c r="U32" i="20"/>
  <c r="Q32" i="20"/>
  <c r="P32" i="20"/>
  <c r="M32" i="20"/>
  <c r="L32" i="20"/>
  <c r="ES32" i="20" s="1"/>
  <c r="J32" i="20"/>
  <c r="I32" i="20"/>
  <c r="H32" i="20"/>
  <c r="G32" i="20"/>
  <c r="HP31" i="20"/>
  <c r="HN31" i="20"/>
  <c r="HI31" i="20"/>
  <c r="HH31" i="20"/>
  <c r="HF31" i="20"/>
  <c r="HD31" i="20"/>
  <c r="HB31" i="20"/>
  <c r="HC31" i="20" s="1"/>
  <c r="HA31" i="20"/>
  <c r="GZ31" i="20"/>
  <c r="GT31" i="20"/>
  <c r="GS31" i="20"/>
  <c r="GR31" i="20"/>
  <c r="HQ31" i="20" s="1"/>
  <c r="GQ31" i="20"/>
  <c r="GP31" i="20"/>
  <c r="HO31" i="20" s="1"/>
  <c r="GO31" i="20"/>
  <c r="GK31" i="20"/>
  <c r="GE31" i="20"/>
  <c r="GD31" i="20"/>
  <c r="GC31" i="20"/>
  <c r="GB31" i="20"/>
  <c r="GA31" i="20"/>
  <c r="FZ31" i="20"/>
  <c r="GG31" i="20" s="1"/>
  <c r="FY31" i="20"/>
  <c r="FX31" i="20"/>
  <c r="FV31" i="20"/>
  <c r="FP31" i="20"/>
  <c r="FO31" i="20"/>
  <c r="FN31" i="20"/>
  <c r="FM31" i="20"/>
  <c r="FL31" i="20"/>
  <c r="FR31" i="20" s="1"/>
  <c r="FK31" i="20"/>
  <c r="FI31" i="20"/>
  <c r="FH31" i="20"/>
  <c r="FG31" i="20"/>
  <c r="FC31" i="20"/>
  <c r="FA31" i="20"/>
  <c r="EZ31" i="20"/>
  <c r="EY31" i="20"/>
  <c r="EX31" i="20"/>
  <c r="EW31" i="20"/>
  <c r="EV31" i="20"/>
  <c r="EU31" i="20"/>
  <c r="ER31" i="20"/>
  <c r="EL31" i="20"/>
  <c r="EK31" i="20"/>
  <c r="EJ31" i="20"/>
  <c r="EI31" i="20"/>
  <c r="EH31" i="20"/>
  <c r="EG31" i="20"/>
  <c r="EE31" i="20"/>
  <c r="ED31" i="20"/>
  <c r="EC31" i="20"/>
  <c r="DW31" i="20"/>
  <c r="DV31" i="20"/>
  <c r="DU31" i="20"/>
  <c r="DT31" i="20"/>
  <c r="DS31" i="20"/>
  <c r="DR31" i="20"/>
  <c r="DP31" i="20"/>
  <c r="DN31" i="20"/>
  <c r="DJ31" i="20"/>
  <c r="DH31" i="20"/>
  <c r="DG31" i="20"/>
  <c r="DF31" i="20"/>
  <c r="DE31" i="20"/>
  <c r="DD31" i="20"/>
  <c r="DC31" i="20"/>
  <c r="DB31" i="20"/>
  <c r="DA31" i="20"/>
  <c r="CZ31" i="20"/>
  <c r="DI31" i="20" s="1"/>
  <c r="CS31" i="20"/>
  <c r="CR31" i="20"/>
  <c r="CQ31" i="20"/>
  <c r="CP31" i="20"/>
  <c r="CO31" i="20"/>
  <c r="CN31" i="20"/>
  <c r="CU31" i="20" s="1"/>
  <c r="CM31" i="20"/>
  <c r="CK31" i="20"/>
  <c r="CD31" i="20"/>
  <c r="CC31" i="20"/>
  <c r="CB31" i="20"/>
  <c r="CA31" i="20"/>
  <c r="BZ31" i="20"/>
  <c r="BY31" i="20"/>
  <c r="BW31" i="20"/>
  <c r="BU31" i="20"/>
  <c r="BO31" i="20"/>
  <c r="BN31" i="20"/>
  <c r="BM31" i="20"/>
  <c r="BL31" i="20"/>
  <c r="BK31" i="20"/>
  <c r="BQ31" i="20" s="1"/>
  <c r="BS31" i="20" s="1"/>
  <c r="BJ31" i="20"/>
  <c r="BI31" i="20"/>
  <c r="BF31" i="20"/>
  <c r="AZ31" i="20"/>
  <c r="AY31" i="20"/>
  <c r="AX31" i="20"/>
  <c r="AW31" i="20"/>
  <c r="AV31" i="20"/>
  <c r="AR31" i="20"/>
  <c r="AQ31" i="20"/>
  <c r="AP31" i="20"/>
  <c r="AO31" i="20"/>
  <c r="AL31" i="20"/>
  <c r="AK31" i="20"/>
  <c r="AJ31" i="20"/>
  <c r="AI31" i="20"/>
  <c r="AG31" i="20"/>
  <c r="AC31" i="20"/>
  <c r="Y31" i="20"/>
  <c r="U31" i="20"/>
  <c r="Q31" i="20"/>
  <c r="P31" i="20"/>
  <c r="AU31" i="20" s="1"/>
  <c r="M31" i="20"/>
  <c r="L31" i="20"/>
  <c r="J31" i="20"/>
  <c r="I31" i="20"/>
  <c r="H31" i="20"/>
  <c r="G31" i="20"/>
  <c r="HQ30" i="20"/>
  <c r="HI30" i="20"/>
  <c r="HH30" i="20"/>
  <c r="HF30" i="20"/>
  <c r="HC30" i="20" s="1"/>
  <c r="HD30" i="20"/>
  <c r="HB30" i="20"/>
  <c r="GZ30" i="20"/>
  <c r="GV30" i="20"/>
  <c r="GT30" i="20"/>
  <c r="GS30" i="20"/>
  <c r="GR30" i="20"/>
  <c r="GQ30" i="20"/>
  <c r="HP30" i="20" s="1"/>
  <c r="GP30" i="20"/>
  <c r="HO30" i="20" s="1"/>
  <c r="GO30" i="20"/>
  <c r="HN30" i="20" s="1"/>
  <c r="GN30" i="20"/>
  <c r="HM30" i="20" s="1"/>
  <c r="GL30" i="20"/>
  <c r="GK30" i="20"/>
  <c r="GE30" i="20"/>
  <c r="GD30" i="20"/>
  <c r="GC30" i="20"/>
  <c r="GB30" i="20"/>
  <c r="GA30" i="20"/>
  <c r="FZ30" i="20"/>
  <c r="FW30" i="20"/>
  <c r="FV30" i="20"/>
  <c r="FP30" i="20"/>
  <c r="FO30" i="20"/>
  <c r="FN30" i="20"/>
  <c r="FM30" i="20"/>
  <c r="FL30" i="20"/>
  <c r="FK30" i="20"/>
  <c r="FI30" i="20"/>
  <c r="FH30" i="20"/>
  <c r="FG30" i="20"/>
  <c r="FA30" i="20"/>
  <c r="EZ30" i="20"/>
  <c r="EY30" i="20"/>
  <c r="EX30" i="20"/>
  <c r="EW30" i="20"/>
  <c r="EV30" i="20"/>
  <c r="FC30" i="20" s="1"/>
  <c r="ER30" i="20"/>
  <c r="EN30" i="20"/>
  <c r="EL30" i="20"/>
  <c r="EK30" i="20"/>
  <c r="EJ30" i="20"/>
  <c r="EI30" i="20"/>
  <c r="EH30" i="20"/>
  <c r="EG30" i="20"/>
  <c r="EF30" i="20"/>
  <c r="ED30" i="20"/>
  <c r="EC30" i="20"/>
  <c r="DW30" i="20"/>
  <c r="DV30" i="20"/>
  <c r="DU30" i="20"/>
  <c r="DT30" i="20"/>
  <c r="DS30" i="20"/>
  <c r="DR30" i="20"/>
  <c r="DO30" i="20"/>
  <c r="DN30" i="20"/>
  <c r="DH30" i="20"/>
  <c r="DG30" i="20"/>
  <c r="DF30" i="20"/>
  <c r="DE30" i="20"/>
  <c r="DD30" i="20"/>
  <c r="DC30" i="20"/>
  <c r="DJ30" i="20" s="1"/>
  <c r="DA30" i="20"/>
  <c r="CZ30" i="20"/>
  <c r="CY30" i="20"/>
  <c r="CS30" i="20"/>
  <c r="CR30" i="20"/>
  <c r="CQ30" i="20"/>
  <c r="CU30" i="20" s="1"/>
  <c r="CP30" i="20"/>
  <c r="CO30" i="20"/>
  <c r="CN30" i="20"/>
  <c r="CL30" i="20"/>
  <c r="CJ30" i="20"/>
  <c r="CD30" i="20"/>
  <c r="CC30" i="20"/>
  <c r="CB30" i="20"/>
  <c r="CA30" i="20"/>
  <c r="BZ30" i="20"/>
  <c r="BY30" i="20"/>
  <c r="BX30" i="20"/>
  <c r="BV30" i="20"/>
  <c r="BU30" i="20"/>
  <c r="BQ30" i="20"/>
  <c r="BO30" i="20"/>
  <c r="BN30" i="20"/>
  <c r="BM30" i="20"/>
  <c r="BL30" i="20"/>
  <c r="BK30" i="20"/>
  <c r="BJ30" i="20"/>
  <c r="BH30" i="20"/>
  <c r="BG30" i="20"/>
  <c r="BF30" i="20"/>
  <c r="AZ30" i="20"/>
  <c r="AY30" i="20"/>
  <c r="AX30" i="20"/>
  <c r="AW30" i="20"/>
  <c r="AV30" i="20"/>
  <c r="AU30" i="20"/>
  <c r="AR30" i="20"/>
  <c r="AQ30" i="20"/>
  <c r="AP30" i="20"/>
  <c r="AO30" i="20"/>
  <c r="AL30" i="20"/>
  <c r="AK30" i="20"/>
  <c r="AJ30" i="20"/>
  <c r="AI30" i="20"/>
  <c r="AG30" i="20"/>
  <c r="AC30" i="20"/>
  <c r="Y30" i="20"/>
  <c r="U30" i="20"/>
  <c r="Q30" i="20"/>
  <c r="P30" i="20"/>
  <c r="M30" i="20"/>
  <c r="L30" i="20"/>
  <c r="ES30" i="20" s="1"/>
  <c r="J30" i="20"/>
  <c r="I30" i="20"/>
  <c r="H30" i="20"/>
  <c r="G30" i="20"/>
  <c r="HP29" i="20"/>
  <c r="HI29" i="20"/>
  <c r="HH29" i="20"/>
  <c r="HF29" i="20"/>
  <c r="HD29" i="20"/>
  <c r="HB29" i="20"/>
  <c r="GZ29" i="20"/>
  <c r="GT29" i="20"/>
  <c r="GS29" i="20"/>
  <c r="GR29" i="20"/>
  <c r="HQ29" i="20" s="1"/>
  <c r="GQ29" i="20"/>
  <c r="GP29" i="20"/>
  <c r="HO29" i="20" s="1"/>
  <c r="GO29" i="20"/>
  <c r="GG29" i="20"/>
  <c r="GE29" i="20"/>
  <c r="GD29" i="20"/>
  <c r="GC29" i="20"/>
  <c r="GB29" i="20"/>
  <c r="GA29" i="20"/>
  <c r="FZ29" i="20"/>
  <c r="FY29" i="20"/>
  <c r="FV29" i="20"/>
  <c r="FP29" i="20"/>
  <c r="FO29" i="20"/>
  <c r="FN29" i="20"/>
  <c r="FM29" i="20"/>
  <c r="FL29" i="20"/>
  <c r="FK29" i="20"/>
  <c r="FC29" i="20"/>
  <c r="FA29" i="20"/>
  <c r="EZ29" i="20"/>
  <c r="EY29" i="20"/>
  <c r="EX29" i="20"/>
  <c r="EW29" i="20"/>
  <c r="EV29" i="20"/>
  <c r="EU29" i="20"/>
  <c r="FB29" i="20" s="1"/>
  <c r="ES29" i="20"/>
  <c r="ER29" i="20"/>
  <c r="EL29" i="20"/>
  <c r="EK29" i="20"/>
  <c r="EJ29" i="20"/>
  <c r="EI29" i="20"/>
  <c r="EH29" i="20"/>
  <c r="EG29" i="20"/>
  <c r="DY29" i="20"/>
  <c r="DW29" i="20"/>
  <c r="DV29" i="20"/>
  <c r="DU29" i="20"/>
  <c r="DT29" i="20"/>
  <c r="DS29" i="20"/>
  <c r="DR29" i="20"/>
  <c r="DQ29" i="20"/>
  <c r="DP29" i="20"/>
  <c r="DH29" i="20"/>
  <c r="DG29" i="20"/>
  <c r="DF29" i="20"/>
  <c r="DE29" i="20"/>
  <c r="DD29" i="20"/>
  <c r="DC29" i="20"/>
  <c r="DJ29" i="20" s="1"/>
  <c r="CZ29" i="20"/>
  <c r="CY29" i="20"/>
  <c r="CS29" i="20"/>
  <c r="CR29" i="20"/>
  <c r="CQ29" i="20"/>
  <c r="CP29" i="20"/>
  <c r="CO29" i="20"/>
  <c r="CN29" i="20"/>
  <c r="CU29" i="20" s="1"/>
  <c r="CL29" i="20"/>
  <c r="CK29" i="20"/>
  <c r="CJ29" i="20"/>
  <c r="CD29" i="20"/>
  <c r="CC29" i="20"/>
  <c r="CB29" i="20"/>
  <c r="CA29" i="20"/>
  <c r="BZ29" i="20"/>
  <c r="BY29" i="20"/>
  <c r="BU29" i="20"/>
  <c r="BO29" i="20"/>
  <c r="BN29" i="20"/>
  <c r="BM29" i="20"/>
  <c r="BL29" i="20"/>
  <c r="BK29" i="20"/>
  <c r="BJ29" i="20"/>
  <c r="BQ29" i="20" s="1"/>
  <c r="BS29" i="20" s="1"/>
  <c r="BF29" i="20"/>
  <c r="AZ29" i="20"/>
  <c r="AY29" i="20"/>
  <c r="AX29" i="20"/>
  <c r="AW29" i="20"/>
  <c r="AV29" i="20"/>
  <c r="AQ29" i="20"/>
  <c r="AP29" i="20"/>
  <c r="AO29" i="20"/>
  <c r="AL29" i="20"/>
  <c r="AK29" i="20"/>
  <c r="AJ29" i="20"/>
  <c r="AI29" i="20"/>
  <c r="AG29" i="20"/>
  <c r="AC29" i="20"/>
  <c r="Y29" i="20"/>
  <c r="U29" i="20"/>
  <c r="Q29" i="20"/>
  <c r="P29" i="20"/>
  <c r="FX29" i="20" s="1"/>
  <c r="M29" i="20"/>
  <c r="L29" i="20"/>
  <c r="GK29" i="20" s="1"/>
  <c r="J29" i="20"/>
  <c r="I29" i="20"/>
  <c r="H29" i="20"/>
  <c r="G29" i="20"/>
  <c r="HQ28" i="20"/>
  <c r="HI28" i="20"/>
  <c r="HH28" i="20"/>
  <c r="HF28" i="20"/>
  <c r="HE28" i="20" s="1"/>
  <c r="HD28" i="20"/>
  <c r="HB28" i="20"/>
  <c r="GZ28" i="20"/>
  <c r="GT28" i="20"/>
  <c r="GS28" i="20"/>
  <c r="GR28" i="20"/>
  <c r="GQ28" i="20"/>
  <c r="HP28" i="20" s="1"/>
  <c r="GP28" i="20"/>
  <c r="GO28" i="20"/>
  <c r="HN28" i="20" s="1"/>
  <c r="GN28" i="20"/>
  <c r="HM28" i="20" s="1"/>
  <c r="GM28" i="20"/>
  <c r="GG28" i="20"/>
  <c r="GF28" i="20"/>
  <c r="GE28" i="20"/>
  <c r="GD28" i="20"/>
  <c r="GC28" i="20"/>
  <c r="GB28" i="20"/>
  <c r="GA28" i="20"/>
  <c r="FZ28" i="20"/>
  <c r="FY28" i="20"/>
  <c r="FX28" i="20"/>
  <c r="FW28" i="20"/>
  <c r="FV28" i="20"/>
  <c r="FP28" i="20"/>
  <c r="FO28" i="20"/>
  <c r="FN28" i="20"/>
  <c r="FM28" i="20"/>
  <c r="FL28" i="20"/>
  <c r="FK28" i="20"/>
  <c r="FR28" i="20" s="1"/>
  <c r="FJ28" i="20"/>
  <c r="FI28" i="20"/>
  <c r="FG28" i="20"/>
  <c r="FA28" i="20"/>
  <c r="EZ28" i="20"/>
  <c r="EY28" i="20"/>
  <c r="EX28" i="20"/>
  <c r="EW28" i="20"/>
  <c r="EV28" i="20"/>
  <c r="FC28" i="20" s="1"/>
  <c r="ET28" i="20"/>
  <c r="ER28" i="20"/>
  <c r="EL28" i="20"/>
  <c r="EK28" i="20"/>
  <c r="EJ28" i="20"/>
  <c r="EI28" i="20"/>
  <c r="EH28" i="20"/>
  <c r="EG28" i="20"/>
  <c r="EF28" i="20"/>
  <c r="EE28" i="20"/>
  <c r="EC28" i="20"/>
  <c r="DW28" i="20"/>
  <c r="DV28" i="20"/>
  <c r="DU28" i="20"/>
  <c r="DT28" i="20"/>
  <c r="DY28" i="20" s="1"/>
  <c r="DS28" i="20"/>
  <c r="DR28" i="20"/>
  <c r="DQ28" i="20"/>
  <c r="DP28" i="20"/>
  <c r="DH28" i="20"/>
  <c r="DG28" i="20"/>
  <c r="DF28" i="20"/>
  <c r="DE28" i="20"/>
  <c r="DD28" i="20"/>
  <c r="DC28" i="20"/>
  <c r="DJ28" i="20" s="1"/>
  <c r="DB28" i="20"/>
  <c r="DA28" i="20"/>
  <c r="CZ28" i="20"/>
  <c r="CY28" i="20"/>
  <c r="CS28" i="20"/>
  <c r="CR28" i="20"/>
  <c r="CQ28" i="20"/>
  <c r="CP28" i="20"/>
  <c r="CO28" i="20"/>
  <c r="CN28" i="20"/>
  <c r="CL28" i="20"/>
  <c r="CJ28" i="20"/>
  <c r="CD28" i="20"/>
  <c r="CC28" i="20"/>
  <c r="CB28" i="20"/>
  <c r="CA28" i="20"/>
  <c r="BZ28" i="20"/>
  <c r="CF28" i="20" s="1"/>
  <c r="BY28" i="20"/>
  <c r="BX28" i="20"/>
  <c r="BW28" i="20"/>
  <c r="BQ28" i="20"/>
  <c r="BP28" i="20"/>
  <c r="BR28" i="20" s="1"/>
  <c r="BO28" i="20"/>
  <c r="BN28" i="20"/>
  <c r="BM28" i="20"/>
  <c r="BL28" i="20"/>
  <c r="BK28" i="20"/>
  <c r="BJ28" i="20"/>
  <c r="BI28" i="20"/>
  <c r="BH28" i="20"/>
  <c r="BG28" i="20"/>
  <c r="BF28" i="20"/>
  <c r="AZ28" i="20"/>
  <c r="AY28" i="20"/>
  <c r="AX28" i="20"/>
  <c r="AW28" i="20"/>
  <c r="AV28" i="20"/>
  <c r="AT28" i="20"/>
  <c r="AS28" i="20"/>
  <c r="AO28" i="20"/>
  <c r="AP28" i="20" s="1"/>
  <c r="AQ28" i="20" s="1"/>
  <c r="AL28" i="20"/>
  <c r="AK28" i="20"/>
  <c r="AJ28" i="20"/>
  <c r="AI28" i="20"/>
  <c r="AG28" i="20"/>
  <c r="AC28" i="20"/>
  <c r="Y28" i="20"/>
  <c r="U28" i="20"/>
  <c r="Q28" i="20"/>
  <c r="P28" i="20"/>
  <c r="EU28" i="20" s="1"/>
  <c r="M28" i="20"/>
  <c r="L28" i="20"/>
  <c r="J28" i="20"/>
  <c r="I28" i="20"/>
  <c r="H28" i="20"/>
  <c r="G28" i="20"/>
  <c r="HP27" i="20"/>
  <c r="HO27" i="20"/>
  <c r="HI27" i="20"/>
  <c r="HH27" i="20"/>
  <c r="HF27" i="20"/>
  <c r="HE27" i="20" s="1"/>
  <c r="HD27" i="20"/>
  <c r="HB27" i="20"/>
  <c r="GZ27" i="20"/>
  <c r="GV27" i="20"/>
  <c r="GT27" i="20"/>
  <c r="GS27" i="20"/>
  <c r="GR27" i="20"/>
  <c r="HQ27" i="20" s="1"/>
  <c r="GQ27" i="20"/>
  <c r="GP27" i="20"/>
  <c r="GO27" i="20"/>
  <c r="HN27" i="20" s="1"/>
  <c r="GN27" i="20"/>
  <c r="GL27" i="20"/>
  <c r="HL27" i="20" s="1"/>
  <c r="GE27" i="20"/>
  <c r="GD27" i="20"/>
  <c r="GC27" i="20"/>
  <c r="GB27" i="20"/>
  <c r="GA27" i="20"/>
  <c r="FZ27" i="20"/>
  <c r="FW27" i="20"/>
  <c r="FV27" i="20"/>
  <c r="FP27" i="20"/>
  <c r="FO27" i="20"/>
  <c r="FN27" i="20"/>
  <c r="FM27" i="20"/>
  <c r="FL27" i="20"/>
  <c r="FK27" i="20"/>
  <c r="FJ27" i="20"/>
  <c r="FA27" i="20"/>
  <c r="EZ27" i="20"/>
  <c r="EY27" i="20"/>
  <c r="EX27" i="20"/>
  <c r="EW27" i="20"/>
  <c r="EV27" i="20"/>
  <c r="FC27" i="20" s="1"/>
  <c r="ET27" i="20"/>
  <c r="ES27" i="20"/>
  <c r="ER27" i="20"/>
  <c r="EL27" i="20"/>
  <c r="EK27" i="20"/>
  <c r="EJ27" i="20"/>
  <c r="EI27" i="20"/>
  <c r="EH27" i="20"/>
  <c r="EG27" i="20"/>
  <c r="ED27" i="20"/>
  <c r="EC27" i="20"/>
  <c r="DW27" i="20"/>
  <c r="DV27" i="20"/>
  <c r="DU27" i="20"/>
  <c r="DT27" i="20"/>
  <c r="DS27" i="20"/>
  <c r="DR27" i="20"/>
  <c r="DO27" i="20"/>
  <c r="DH27" i="20"/>
  <c r="DG27" i="20"/>
  <c r="DF27" i="20"/>
  <c r="DJ27" i="20" s="1"/>
  <c r="DE27" i="20"/>
  <c r="DD27" i="20"/>
  <c r="DC27" i="20"/>
  <c r="CY27" i="20"/>
  <c r="CS27" i="20"/>
  <c r="CR27" i="20"/>
  <c r="CQ27" i="20"/>
  <c r="CP27" i="20"/>
  <c r="CO27" i="20"/>
  <c r="CN27" i="20"/>
  <c r="CU27" i="20" s="1"/>
  <c r="CJ27" i="20"/>
  <c r="CF27" i="20"/>
  <c r="CD27" i="20"/>
  <c r="CC27" i="20"/>
  <c r="CB27" i="20"/>
  <c r="CA27" i="20"/>
  <c r="BZ27" i="20"/>
  <c r="BY27" i="20"/>
  <c r="BX27" i="20"/>
  <c r="BV27" i="20"/>
  <c r="CE27" i="20" s="1"/>
  <c r="BO27" i="20"/>
  <c r="BN27" i="20"/>
  <c r="BM27" i="20"/>
  <c r="BL27" i="20"/>
  <c r="BK27" i="20"/>
  <c r="BJ27" i="20"/>
  <c r="BG27" i="20"/>
  <c r="BF27" i="20"/>
  <c r="AZ27" i="20"/>
  <c r="AY27" i="20"/>
  <c r="AX27" i="20"/>
  <c r="AW27" i="20"/>
  <c r="AV27" i="20"/>
  <c r="AT27" i="20"/>
  <c r="AS27" i="20"/>
  <c r="AP27" i="20"/>
  <c r="AQ27" i="20" s="1"/>
  <c r="AO27" i="20"/>
  <c r="AL27" i="20"/>
  <c r="AK27" i="20"/>
  <c r="AJ27" i="20"/>
  <c r="AI27" i="20"/>
  <c r="AG27" i="20"/>
  <c r="AC27" i="20"/>
  <c r="Y27" i="20"/>
  <c r="U27" i="20"/>
  <c r="Q27" i="20"/>
  <c r="P27" i="20"/>
  <c r="GM27" i="20" s="1"/>
  <c r="M27" i="20"/>
  <c r="L27" i="20"/>
  <c r="J27" i="20"/>
  <c r="I27" i="20"/>
  <c r="H27" i="20"/>
  <c r="G27" i="20"/>
  <c r="HQ26" i="20"/>
  <c r="HP26" i="20"/>
  <c r="HO26" i="20"/>
  <c r="HN26" i="20"/>
  <c r="HI26" i="20"/>
  <c r="HH26" i="20"/>
  <c r="HF26" i="20"/>
  <c r="HD26" i="20"/>
  <c r="HB26" i="20"/>
  <c r="GZ26" i="20"/>
  <c r="GV26" i="20"/>
  <c r="GT26" i="20"/>
  <c r="GS26" i="20"/>
  <c r="GR26" i="20"/>
  <c r="GQ26" i="20"/>
  <c r="GP26" i="20"/>
  <c r="GO26" i="20"/>
  <c r="GN26" i="20"/>
  <c r="HM26" i="20" s="1"/>
  <c r="GM26" i="20"/>
  <c r="GK26" i="20"/>
  <c r="GE26" i="20"/>
  <c r="GD26" i="20"/>
  <c r="GC26" i="20"/>
  <c r="GB26" i="20"/>
  <c r="GA26" i="20"/>
  <c r="GG26" i="20" s="1"/>
  <c r="FZ26" i="20"/>
  <c r="FY26" i="20"/>
  <c r="FX26" i="20"/>
  <c r="FW26" i="20"/>
  <c r="FP26" i="20"/>
  <c r="FO26" i="20"/>
  <c r="FN26" i="20"/>
  <c r="FM26" i="20"/>
  <c r="FR26" i="20" s="1"/>
  <c r="FL26" i="20"/>
  <c r="FK26" i="20"/>
  <c r="FJ26" i="20"/>
  <c r="FI26" i="20"/>
  <c r="FA26" i="20"/>
  <c r="EZ26" i="20"/>
  <c r="EY26" i="20"/>
  <c r="EX26" i="20"/>
  <c r="EW26" i="20"/>
  <c r="EV26" i="20"/>
  <c r="ET26" i="20"/>
  <c r="ES26" i="20"/>
  <c r="EL26" i="20"/>
  <c r="EK26" i="20"/>
  <c r="EJ26" i="20"/>
  <c r="EI26" i="20"/>
  <c r="EH26" i="20"/>
  <c r="EG26" i="20"/>
  <c r="EF26" i="20"/>
  <c r="EE26" i="20"/>
  <c r="DY26" i="20"/>
  <c r="DW26" i="20"/>
  <c r="DV26" i="20"/>
  <c r="DU26" i="20"/>
  <c r="DT26" i="20"/>
  <c r="DS26" i="20"/>
  <c r="DR26" i="20"/>
  <c r="DQ26" i="20"/>
  <c r="DP26" i="20"/>
  <c r="DO26" i="20"/>
  <c r="DH26" i="20"/>
  <c r="DG26" i="20"/>
  <c r="DF26" i="20"/>
  <c r="DE26" i="20"/>
  <c r="DD26" i="20"/>
  <c r="DC26" i="20"/>
  <c r="DB26" i="20"/>
  <c r="DA26" i="20"/>
  <c r="CZ26" i="20"/>
  <c r="CS26" i="20"/>
  <c r="CR26" i="20"/>
  <c r="CQ26" i="20"/>
  <c r="CP26" i="20"/>
  <c r="CO26" i="20"/>
  <c r="CN26" i="20"/>
  <c r="CL26" i="20"/>
  <c r="CF26" i="20"/>
  <c r="CD26" i="20"/>
  <c r="CC26" i="20"/>
  <c r="CB26" i="20"/>
  <c r="CA26" i="20"/>
  <c r="BZ26" i="20"/>
  <c r="BY26" i="20"/>
  <c r="BX26" i="20"/>
  <c r="BW26" i="20"/>
  <c r="BU26" i="20"/>
  <c r="BO26" i="20"/>
  <c r="BN26" i="20"/>
  <c r="BM26" i="20"/>
  <c r="BL26" i="20"/>
  <c r="BK26" i="20"/>
  <c r="BJ26" i="20"/>
  <c r="BI26" i="20"/>
  <c r="BH26" i="20"/>
  <c r="BG26" i="20"/>
  <c r="AZ26" i="20"/>
  <c r="AY26" i="20"/>
  <c r="AX26" i="20"/>
  <c r="AW26" i="20"/>
  <c r="AV26" i="20"/>
  <c r="AT26" i="20"/>
  <c r="AR26" i="20"/>
  <c r="AQ26" i="20"/>
  <c r="AO26" i="20"/>
  <c r="AP26" i="20" s="1"/>
  <c r="AL26" i="20"/>
  <c r="AK26" i="20"/>
  <c r="AJ26" i="20"/>
  <c r="AI26" i="20"/>
  <c r="AG26" i="20"/>
  <c r="AC26" i="20"/>
  <c r="Y26" i="20"/>
  <c r="U26" i="20"/>
  <c r="Q26" i="20"/>
  <c r="P26" i="20"/>
  <c r="EU26" i="20" s="1"/>
  <c r="M26" i="20"/>
  <c r="L26" i="20"/>
  <c r="AS26" i="20" s="1"/>
  <c r="J26" i="20"/>
  <c r="I26" i="20"/>
  <c r="H26" i="20"/>
  <c r="G26" i="20"/>
  <c r="HP25" i="20"/>
  <c r="HO25" i="20"/>
  <c r="HN25" i="20"/>
  <c r="HI25" i="20"/>
  <c r="HH25" i="20"/>
  <c r="HF25" i="20"/>
  <c r="HD25" i="20"/>
  <c r="HB25" i="20"/>
  <c r="GZ25" i="20"/>
  <c r="GV25" i="20"/>
  <c r="GT25" i="20"/>
  <c r="GS25" i="20"/>
  <c r="GR25" i="20"/>
  <c r="HQ25" i="20" s="1"/>
  <c r="GQ25" i="20"/>
  <c r="GP25" i="20"/>
  <c r="GO25" i="20"/>
  <c r="GN25" i="20"/>
  <c r="HM25" i="20" s="1"/>
  <c r="GM25" i="20"/>
  <c r="GL25" i="20"/>
  <c r="GK25" i="20"/>
  <c r="GE25" i="20"/>
  <c r="GD25" i="20"/>
  <c r="GC25" i="20"/>
  <c r="GB25" i="20"/>
  <c r="GA25" i="20"/>
  <c r="GG25" i="20" s="1"/>
  <c r="FZ25" i="20"/>
  <c r="FW25" i="20"/>
  <c r="FP25" i="20"/>
  <c r="FO25" i="20"/>
  <c r="FN25" i="20"/>
  <c r="FM25" i="20"/>
  <c r="FL25" i="20"/>
  <c r="FK25" i="20"/>
  <c r="FJ25" i="20"/>
  <c r="FC25" i="20"/>
  <c r="FA25" i="20"/>
  <c r="EZ25" i="20"/>
  <c r="EY25" i="20"/>
  <c r="EX25" i="20"/>
  <c r="EW25" i="20"/>
  <c r="EV25" i="20"/>
  <c r="EU25" i="20"/>
  <c r="ET25" i="20"/>
  <c r="ES25" i="20"/>
  <c r="FB25" i="20" s="1"/>
  <c r="EL25" i="20"/>
  <c r="EK25" i="20"/>
  <c r="EJ25" i="20"/>
  <c r="EN25" i="20" s="1"/>
  <c r="EI25" i="20"/>
  <c r="EH25" i="20"/>
  <c r="EG25" i="20"/>
  <c r="EE25" i="20"/>
  <c r="ED25" i="20"/>
  <c r="DW25" i="20"/>
  <c r="DV25" i="20"/>
  <c r="DU25" i="20"/>
  <c r="DT25" i="20"/>
  <c r="DS25" i="20"/>
  <c r="DY25" i="20" s="1"/>
  <c r="DR25" i="20"/>
  <c r="DN25" i="20"/>
  <c r="DH25" i="20"/>
  <c r="DG25" i="20"/>
  <c r="DF25" i="20"/>
  <c r="DE25" i="20"/>
  <c r="DD25" i="20"/>
  <c r="DC25" i="20"/>
  <c r="DB25" i="20"/>
  <c r="CS25" i="20"/>
  <c r="CR25" i="20"/>
  <c r="CQ25" i="20"/>
  <c r="CP25" i="20"/>
  <c r="CO25" i="20"/>
  <c r="CU25" i="20" s="1"/>
  <c r="CN25" i="20"/>
  <c r="CL25" i="20"/>
  <c r="CF25" i="20"/>
  <c r="CD25" i="20"/>
  <c r="CC25" i="20"/>
  <c r="CB25" i="20"/>
  <c r="CA25" i="20"/>
  <c r="BZ25" i="20"/>
  <c r="BY25" i="20"/>
  <c r="BX25" i="20"/>
  <c r="BW25" i="20"/>
  <c r="BV25" i="20"/>
  <c r="CE25" i="20" s="1"/>
  <c r="BU25" i="20"/>
  <c r="BO25" i="20"/>
  <c r="BN25" i="20"/>
  <c r="BM25" i="20"/>
  <c r="BL25" i="20"/>
  <c r="BK25" i="20"/>
  <c r="BJ25" i="20"/>
  <c r="BG25" i="20"/>
  <c r="AZ25" i="20"/>
  <c r="AY25" i="20"/>
  <c r="AX25" i="20"/>
  <c r="AW25" i="20"/>
  <c r="AV25" i="20"/>
  <c r="AU25" i="20"/>
  <c r="AT25" i="20"/>
  <c r="AO25" i="20"/>
  <c r="AP25" i="20" s="1"/>
  <c r="AQ25" i="20" s="1"/>
  <c r="AL25" i="20"/>
  <c r="AK25" i="20"/>
  <c r="AJ25" i="20"/>
  <c r="AI25" i="20"/>
  <c r="AG25" i="20"/>
  <c r="AC25" i="20"/>
  <c r="Y25" i="20"/>
  <c r="U25" i="20"/>
  <c r="Q25" i="20"/>
  <c r="P25" i="20"/>
  <c r="M25" i="20"/>
  <c r="L25" i="20"/>
  <c r="J25" i="20"/>
  <c r="I25" i="20"/>
  <c r="H25" i="20"/>
  <c r="G25" i="20"/>
  <c r="HP24" i="20"/>
  <c r="HI24" i="20"/>
  <c r="HH24" i="20"/>
  <c r="HF24" i="20"/>
  <c r="HC24" i="20" s="1"/>
  <c r="HD24" i="20"/>
  <c r="HB24" i="20"/>
  <c r="GZ24" i="20"/>
  <c r="GT24" i="20"/>
  <c r="GS24" i="20"/>
  <c r="GR24" i="20"/>
  <c r="HQ24" i="20" s="1"/>
  <c r="GQ24" i="20"/>
  <c r="GP24" i="20"/>
  <c r="HO24" i="20" s="1"/>
  <c r="GO24" i="20"/>
  <c r="GN24" i="20"/>
  <c r="HM24" i="20" s="1"/>
  <c r="GG24" i="20"/>
  <c r="GE24" i="20"/>
  <c r="GD24" i="20"/>
  <c r="GC24" i="20"/>
  <c r="GB24" i="20"/>
  <c r="GA24" i="20"/>
  <c r="FZ24" i="20"/>
  <c r="FY24" i="20"/>
  <c r="FX24" i="20"/>
  <c r="FP24" i="20"/>
  <c r="FO24" i="20"/>
  <c r="FN24" i="20"/>
  <c r="FR24" i="20" s="1"/>
  <c r="FM24" i="20"/>
  <c r="FL24" i="20"/>
  <c r="FK24" i="20"/>
  <c r="FJ24" i="20"/>
  <c r="FI24" i="20"/>
  <c r="FG24" i="20"/>
  <c r="FA24" i="20"/>
  <c r="EZ24" i="20"/>
  <c r="EY24" i="20"/>
  <c r="EX24" i="20"/>
  <c r="EW24" i="20"/>
  <c r="EV24" i="20"/>
  <c r="ES24" i="20"/>
  <c r="EL24" i="20"/>
  <c r="EK24" i="20"/>
  <c r="EJ24" i="20"/>
  <c r="EI24" i="20"/>
  <c r="EH24" i="20"/>
  <c r="EG24" i="20"/>
  <c r="EF24" i="20"/>
  <c r="DY24" i="20"/>
  <c r="DW24" i="20"/>
  <c r="DV24" i="20"/>
  <c r="DU24" i="20"/>
  <c r="DT24" i="20"/>
  <c r="DS24" i="20"/>
  <c r="DR24" i="20"/>
  <c r="DQ24" i="20"/>
  <c r="DP24" i="20"/>
  <c r="DH24" i="20"/>
  <c r="DG24" i="20"/>
  <c r="DF24" i="20"/>
  <c r="DJ24" i="20" s="1"/>
  <c r="DE24" i="20"/>
  <c r="DD24" i="20"/>
  <c r="DC24" i="20"/>
  <c r="DB24" i="20"/>
  <c r="DA24" i="20"/>
  <c r="CZ24" i="20"/>
  <c r="DI24" i="20" s="1"/>
  <c r="CS24" i="20"/>
  <c r="CR24" i="20"/>
  <c r="CQ24" i="20"/>
  <c r="CP24" i="20"/>
  <c r="CO24" i="20"/>
  <c r="CN24" i="20"/>
  <c r="CD24" i="20"/>
  <c r="CC24" i="20"/>
  <c r="CB24" i="20"/>
  <c r="CA24" i="20"/>
  <c r="BZ24" i="20"/>
  <c r="BY24" i="20"/>
  <c r="CF24" i="20" s="1"/>
  <c r="BX24" i="20"/>
  <c r="BQ24" i="20"/>
  <c r="BS24" i="20" s="1"/>
  <c r="CH24" i="20" s="1"/>
  <c r="BO24" i="20"/>
  <c r="BN24" i="20"/>
  <c r="BM24" i="20"/>
  <c r="BL24" i="20"/>
  <c r="BK24" i="20"/>
  <c r="BJ24" i="20"/>
  <c r="BI24" i="20"/>
  <c r="BH24" i="20"/>
  <c r="AZ24" i="20"/>
  <c r="AY24" i="20"/>
  <c r="AX24" i="20"/>
  <c r="AW24" i="20"/>
  <c r="AV24" i="20"/>
  <c r="AQ24" i="20"/>
  <c r="AP24" i="20"/>
  <c r="AO24" i="20"/>
  <c r="AL24" i="20"/>
  <c r="AK24" i="20"/>
  <c r="AJ24" i="20"/>
  <c r="AI24" i="20"/>
  <c r="AG24" i="20"/>
  <c r="AC24" i="20"/>
  <c r="Y24" i="20"/>
  <c r="U24" i="20"/>
  <c r="Q24" i="20"/>
  <c r="P24" i="20"/>
  <c r="GM24" i="20" s="1"/>
  <c r="M24" i="20"/>
  <c r="L24" i="20"/>
  <c r="DO24" i="20" s="1"/>
  <c r="J24" i="20"/>
  <c r="I24" i="20"/>
  <c r="H24" i="20"/>
  <c r="G24" i="20"/>
  <c r="HO23" i="20"/>
  <c r="HN23" i="20"/>
  <c r="HI23" i="20"/>
  <c r="HH23" i="20"/>
  <c r="HF23" i="20"/>
  <c r="HD23" i="20"/>
  <c r="HE23" i="20" s="1"/>
  <c r="HB23" i="20"/>
  <c r="HC23" i="20" s="1"/>
  <c r="HA23" i="20"/>
  <c r="GZ23" i="20"/>
  <c r="GV23" i="20"/>
  <c r="GT23" i="20"/>
  <c r="GS23" i="20"/>
  <c r="GR23" i="20"/>
  <c r="HQ23" i="20" s="1"/>
  <c r="GQ23" i="20"/>
  <c r="HP23" i="20" s="1"/>
  <c r="GP23" i="20"/>
  <c r="GO23" i="20"/>
  <c r="GN23" i="20"/>
  <c r="HM23" i="20" s="1"/>
  <c r="GE23" i="20"/>
  <c r="GD23" i="20"/>
  <c r="GC23" i="20"/>
  <c r="GB23" i="20"/>
  <c r="GA23" i="20"/>
  <c r="FZ23" i="20"/>
  <c r="FP23" i="20"/>
  <c r="FO23" i="20"/>
  <c r="FN23" i="20"/>
  <c r="FM23" i="20"/>
  <c r="FR23" i="20" s="1"/>
  <c r="FL23" i="20"/>
  <c r="FK23" i="20"/>
  <c r="FA23" i="20"/>
  <c r="EZ23" i="20"/>
  <c r="EY23" i="20"/>
  <c r="EX23" i="20"/>
  <c r="EW23" i="20"/>
  <c r="EV23" i="20"/>
  <c r="FC23" i="20" s="1"/>
  <c r="EN23" i="20"/>
  <c r="EL23" i="20"/>
  <c r="EK23" i="20"/>
  <c r="EJ23" i="20"/>
  <c r="EI23" i="20"/>
  <c r="EH23" i="20"/>
  <c r="EG23" i="20"/>
  <c r="EF23" i="20"/>
  <c r="EE23" i="20"/>
  <c r="DW23" i="20"/>
  <c r="DV23" i="20"/>
  <c r="DU23" i="20"/>
  <c r="DT23" i="20"/>
  <c r="DS23" i="20"/>
  <c r="DY23" i="20" s="1"/>
  <c r="DR23" i="20"/>
  <c r="DH23" i="20"/>
  <c r="DG23" i="20"/>
  <c r="DF23" i="20"/>
  <c r="DE23" i="20"/>
  <c r="DD23" i="20"/>
  <c r="DJ23" i="20" s="1"/>
  <c r="DC23" i="20"/>
  <c r="CS23" i="20"/>
  <c r="CR23" i="20"/>
  <c r="CQ23" i="20"/>
  <c r="CP23" i="20"/>
  <c r="CO23" i="20"/>
  <c r="CN23" i="20"/>
  <c r="CU23" i="20" s="1"/>
  <c r="CK23" i="20"/>
  <c r="CF23" i="20"/>
  <c r="CD23" i="20"/>
  <c r="CC23" i="20"/>
  <c r="CB23" i="20"/>
  <c r="CA23" i="20"/>
  <c r="BZ23" i="20"/>
  <c r="BY23" i="20"/>
  <c r="BX23" i="20"/>
  <c r="BO23" i="20"/>
  <c r="BN23" i="20"/>
  <c r="BM23" i="20"/>
  <c r="BL23" i="20"/>
  <c r="BK23" i="20"/>
  <c r="BJ23" i="20"/>
  <c r="BF23" i="20"/>
  <c r="AZ23" i="20"/>
  <c r="AY23" i="20"/>
  <c r="AX23" i="20"/>
  <c r="AW23" i="20"/>
  <c r="AV23" i="20"/>
  <c r="AU23" i="20"/>
  <c r="AO23" i="20"/>
  <c r="AP23" i="20" s="1"/>
  <c r="AQ23" i="20" s="1"/>
  <c r="AL23" i="20"/>
  <c r="AK23" i="20"/>
  <c r="AJ23" i="20"/>
  <c r="AI23" i="20"/>
  <c r="AG23" i="20"/>
  <c r="AC23" i="20"/>
  <c r="Y23" i="20"/>
  <c r="U23" i="20"/>
  <c r="Q23" i="20"/>
  <c r="P23" i="20"/>
  <c r="DB23" i="20" s="1"/>
  <c r="M23" i="20"/>
  <c r="L23" i="20"/>
  <c r="DO23" i="20" s="1"/>
  <c r="J23" i="20"/>
  <c r="I23" i="20"/>
  <c r="H23" i="20"/>
  <c r="G23" i="20"/>
  <c r="HQ22" i="20"/>
  <c r="HO22" i="20"/>
  <c r="HI22" i="20"/>
  <c r="HH22" i="20"/>
  <c r="HF22" i="20"/>
  <c r="HD22" i="20"/>
  <c r="HB22" i="20"/>
  <c r="GZ22" i="20"/>
  <c r="GT22" i="20"/>
  <c r="GS22" i="20"/>
  <c r="GR22" i="20"/>
  <c r="GQ22" i="20"/>
  <c r="HP22" i="20" s="1"/>
  <c r="GP22" i="20"/>
  <c r="GO22" i="20"/>
  <c r="HN22" i="20" s="1"/>
  <c r="GN22" i="20"/>
  <c r="HM22" i="20" s="1"/>
  <c r="GE22" i="20"/>
  <c r="GD22" i="20"/>
  <c r="GC22" i="20"/>
  <c r="GB22" i="20"/>
  <c r="GA22" i="20"/>
  <c r="GG22" i="20" s="1"/>
  <c r="FZ22" i="20"/>
  <c r="FY22" i="20"/>
  <c r="FX22" i="20"/>
  <c r="FR22" i="20"/>
  <c r="FP22" i="20"/>
  <c r="FO22" i="20"/>
  <c r="FN22" i="20"/>
  <c r="FM22" i="20"/>
  <c r="FL22" i="20"/>
  <c r="FK22" i="20"/>
  <c r="FJ22" i="20"/>
  <c r="FI22" i="20"/>
  <c r="FH22" i="20"/>
  <c r="FG22" i="20"/>
  <c r="FA22" i="20"/>
  <c r="EZ22" i="20"/>
  <c r="EY22" i="20"/>
  <c r="EX22" i="20"/>
  <c r="EW22" i="20"/>
  <c r="EV22" i="20"/>
  <c r="ES22" i="20"/>
  <c r="EL22" i="20"/>
  <c r="EK22" i="20"/>
  <c r="EJ22" i="20"/>
  <c r="EI22" i="20"/>
  <c r="EN22" i="20" s="1"/>
  <c r="EH22" i="20"/>
  <c r="EG22" i="20"/>
  <c r="EF22" i="20"/>
  <c r="DW22" i="20"/>
  <c r="DV22" i="20"/>
  <c r="DU22" i="20"/>
  <c r="DT22" i="20"/>
  <c r="DS22" i="20"/>
  <c r="DR22" i="20"/>
  <c r="DQ22" i="20"/>
  <c r="DP22" i="20"/>
  <c r="DH22" i="20"/>
  <c r="DG22" i="20"/>
  <c r="DF22" i="20"/>
  <c r="DJ22" i="20" s="1"/>
  <c r="DI22" i="20" s="1"/>
  <c r="DE22" i="20"/>
  <c r="DD22" i="20"/>
  <c r="DC22" i="20"/>
  <c r="DB22" i="20"/>
  <c r="DA22" i="20"/>
  <c r="CZ22" i="20"/>
  <c r="CY22" i="20"/>
  <c r="CS22" i="20"/>
  <c r="CR22" i="20"/>
  <c r="CQ22" i="20"/>
  <c r="CP22" i="20"/>
  <c r="CO22" i="20"/>
  <c r="CU22" i="20" s="1"/>
  <c r="CN22" i="20"/>
  <c r="CK22" i="20"/>
  <c r="CJ22" i="20"/>
  <c r="CD22" i="20"/>
  <c r="CC22" i="20"/>
  <c r="CB22" i="20"/>
  <c r="CA22" i="20"/>
  <c r="BZ22" i="20"/>
  <c r="BY22" i="20"/>
  <c r="CF22" i="20" s="1"/>
  <c r="BX22" i="20"/>
  <c r="BO22" i="20"/>
  <c r="BN22" i="20"/>
  <c r="BM22" i="20"/>
  <c r="BL22" i="20"/>
  <c r="BK22" i="20"/>
  <c r="BQ22" i="20" s="1"/>
  <c r="BJ22" i="20"/>
  <c r="BI22" i="20"/>
  <c r="BH22" i="20"/>
  <c r="BG22" i="20"/>
  <c r="BP22" i="20" s="1"/>
  <c r="BR22" i="20" s="1"/>
  <c r="AZ22" i="20"/>
  <c r="AY22" i="20"/>
  <c r="AX22" i="20"/>
  <c r="AW22" i="20"/>
  <c r="AV22" i="20"/>
  <c r="AR22" i="20"/>
  <c r="AO22" i="20"/>
  <c r="AP22" i="20" s="1"/>
  <c r="AQ22" i="20" s="1"/>
  <c r="AL22" i="20"/>
  <c r="AK22" i="20"/>
  <c r="AJ22" i="20"/>
  <c r="AI22" i="20"/>
  <c r="AG22" i="20"/>
  <c r="AC22" i="20"/>
  <c r="Y22" i="20"/>
  <c r="U22" i="20"/>
  <c r="Q22" i="20"/>
  <c r="P22" i="20"/>
  <c r="GM22" i="20" s="1"/>
  <c r="M22" i="20"/>
  <c r="L22" i="20"/>
  <c r="J22" i="20"/>
  <c r="I22" i="20"/>
  <c r="H22" i="20"/>
  <c r="G22" i="20"/>
  <c r="HO21" i="20"/>
  <c r="HN21" i="20"/>
  <c r="HI21" i="20"/>
  <c r="HH21" i="20"/>
  <c r="HF21" i="20"/>
  <c r="HA21" i="20" s="1"/>
  <c r="HE21" i="20"/>
  <c r="HD21" i="20"/>
  <c r="HB21" i="20"/>
  <c r="HC21" i="20" s="1"/>
  <c r="GZ21" i="20"/>
  <c r="GV21" i="20"/>
  <c r="GT21" i="20"/>
  <c r="GS21" i="20"/>
  <c r="GR21" i="20"/>
  <c r="HQ21" i="20" s="1"/>
  <c r="GQ21" i="20"/>
  <c r="HP21" i="20" s="1"/>
  <c r="GP21" i="20"/>
  <c r="GO21" i="20"/>
  <c r="GN21" i="20"/>
  <c r="HM21" i="20" s="1"/>
  <c r="GM21" i="20"/>
  <c r="GE21" i="20"/>
  <c r="GD21" i="20"/>
  <c r="GC21" i="20"/>
  <c r="GB21" i="20"/>
  <c r="GA21" i="20"/>
  <c r="FZ21" i="20"/>
  <c r="GG21" i="20" s="1"/>
  <c r="FP21" i="20"/>
  <c r="FO21" i="20"/>
  <c r="FN21" i="20"/>
  <c r="FM21" i="20"/>
  <c r="FL21" i="20"/>
  <c r="FK21" i="20"/>
  <c r="FA21" i="20"/>
  <c r="EZ21" i="20"/>
  <c r="EY21" i="20"/>
  <c r="EX21" i="20"/>
  <c r="EW21" i="20"/>
  <c r="EV21" i="20"/>
  <c r="FC21" i="20" s="1"/>
  <c r="ET21" i="20"/>
  <c r="EN21" i="20"/>
  <c r="EL21" i="20"/>
  <c r="EK21" i="20"/>
  <c r="EJ21" i="20"/>
  <c r="EI21" i="20"/>
  <c r="EH21" i="20"/>
  <c r="EG21" i="20"/>
  <c r="EE21" i="20"/>
  <c r="DW21" i="20"/>
  <c r="DV21" i="20"/>
  <c r="DU21" i="20"/>
  <c r="DT21" i="20"/>
  <c r="DS21" i="20"/>
  <c r="DR21" i="20"/>
  <c r="DH21" i="20"/>
  <c r="DG21" i="20"/>
  <c r="DF21" i="20"/>
  <c r="DE21" i="20"/>
  <c r="DD21" i="20"/>
  <c r="DC21" i="20"/>
  <c r="CU21" i="20"/>
  <c r="CS21" i="20"/>
  <c r="CR21" i="20"/>
  <c r="CQ21" i="20"/>
  <c r="CP21" i="20"/>
  <c r="CO21" i="20"/>
  <c r="CN21" i="20"/>
  <c r="CM21" i="20"/>
  <c r="CF21" i="20"/>
  <c r="CD21" i="20"/>
  <c r="CC21" i="20"/>
  <c r="CB21" i="20"/>
  <c r="CA21" i="20"/>
  <c r="BZ21" i="20"/>
  <c r="BY21" i="20"/>
  <c r="BX21" i="20"/>
  <c r="BO21" i="20"/>
  <c r="BN21" i="20"/>
  <c r="BM21" i="20"/>
  <c r="BL21" i="20"/>
  <c r="BK21" i="20"/>
  <c r="BJ21" i="20"/>
  <c r="AZ21" i="20"/>
  <c r="AY21" i="20"/>
  <c r="AX21" i="20"/>
  <c r="AW21" i="20"/>
  <c r="AV21" i="20"/>
  <c r="AU21" i="20"/>
  <c r="AT21" i="20"/>
  <c r="AS21" i="20"/>
  <c r="HJ21" i="20" s="1"/>
  <c r="AO21" i="20"/>
  <c r="AP21" i="20" s="1"/>
  <c r="AQ21" i="20" s="1"/>
  <c r="AL21" i="20"/>
  <c r="AK21" i="20"/>
  <c r="AJ21" i="20"/>
  <c r="AI21" i="20"/>
  <c r="AG21" i="20"/>
  <c r="AC21" i="20"/>
  <c r="Y21" i="20"/>
  <c r="U21" i="20"/>
  <c r="Q21" i="20"/>
  <c r="P21" i="20"/>
  <c r="EF21" i="20" s="1"/>
  <c r="M21" i="20"/>
  <c r="L21" i="20"/>
  <c r="J21" i="20"/>
  <c r="I21" i="20"/>
  <c r="H21" i="20"/>
  <c r="G21" i="20"/>
  <c r="HP20" i="20"/>
  <c r="HI20" i="20"/>
  <c r="HH20" i="20"/>
  <c r="HF20" i="20"/>
  <c r="HC20" i="20" s="1"/>
  <c r="HD20" i="20"/>
  <c r="HE20" i="20" s="1"/>
  <c r="HB20" i="20"/>
  <c r="HA20" i="20"/>
  <c r="GZ20" i="20"/>
  <c r="GT20" i="20"/>
  <c r="GS20" i="20"/>
  <c r="GR20" i="20"/>
  <c r="HQ20" i="20" s="1"/>
  <c r="GQ20" i="20"/>
  <c r="GP20" i="20"/>
  <c r="HO20" i="20" s="1"/>
  <c r="GO20" i="20"/>
  <c r="GM20" i="20"/>
  <c r="GG20" i="20"/>
  <c r="GE20" i="20"/>
  <c r="GD20" i="20"/>
  <c r="GC20" i="20"/>
  <c r="GB20" i="20"/>
  <c r="GA20" i="20"/>
  <c r="FZ20" i="20"/>
  <c r="FY20" i="20"/>
  <c r="FX20" i="20"/>
  <c r="FW20" i="20"/>
  <c r="GF20" i="20" s="1"/>
  <c r="FV20" i="20"/>
  <c r="FP20" i="20"/>
  <c r="FO20" i="20"/>
  <c r="FN20" i="20"/>
  <c r="FM20" i="20"/>
  <c r="FR20" i="20" s="1"/>
  <c r="FL20" i="20"/>
  <c r="FK20" i="20"/>
  <c r="FI20" i="20"/>
  <c r="FH20" i="20"/>
  <c r="FG20" i="20"/>
  <c r="FA20" i="20"/>
  <c r="EZ20" i="20"/>
  <c r="EY20" i="20"/>
  <c r="EX20" i="20"/>
  <c r="EW20" i="20"/>
  <c r="EV20" i="20"/>
  <c r="FC20" i="20" s="1"/>
  <c r="EL20" i="20"/>
  <c r="EK20" i="20"/>
  <c r="EJ20" i="20"/>
  <c r="EI20" i="20"/>
  <c r="EH20" i="20"/>
  <c r="EG20" i="20"/>
  <c r="EN20" i="20" s="1"/>
  <c r="EE20" i="20"/>
  <c r="DW20" i="20"/>
  <c r="DV20" i="20"/>
  <c r="DU20" i="20"/>
  <c r="DT20" i="20"/>
  <c r="DS20" i="20"/>
  <c r="DR20" i="20"/>
  <c r="DY20" i="20" s="1"/>
  <c r="DQ20" i="20"/>
  <c r="DP20" i="20"/>
  <c r="DN20" i="20"/>
  <c r="DH20" i="20"/>
  <c r="DG20" i="20"/>
  <c r="DF20" i="20"/>
  <c r="DE20" i="20"/>
  <c r="DJ20" i="20" s="1"/>
  <c r="DD20" i="20"/>
  <c r="DC20" i="20"/>
  <c r="DA20" i="20"/>
  <c r="CZ20" i="20"/>
  <c r="CY20" i="20"/>
  <c r="CS20" i="20"/>
  <c r="CR20" i="20"/>
  <c r="CQ20" i="20"/>
  <c r="CP20" i="20"/>
  <c r="CO20" i="20"/>
  <c r="CN20" i="20"/>
  <c r="CM20" i="20"/>
  <c r="CK20" i="20"/>
  <c r="CJ20" i="20"/>
  <c r="CD20" i="20"/>
  <c r="CC20" i="20"/>
  <c r="CB20" i="20"/>
  <c r="CA20" i="20"/>
  <c r="BZ20" i="20"/>
  <c r="BY20" i="20"/>
  <c r="BX20" i="20"/>
  <c r="BW20" i="20"/>
  <c r="BV20" i="20"/>
  <c r="BO20" i="20"/>
  <c r="BN20" i="20"/>
  <c r="BM20" i="20"/>
  <c r="BL20" i="20"/>
  <c r="BK20" i="20"/>
  <c r="BJ20" i="20"/>
  <c r="BQ20" i="20" s="1"/>
  <c r="BS20" i="20" s="1"/>
  <c r="BI20" i="20"/>
  <c r="BH20" i="20"/>
  <c r="BF20" i="20"/>
  <c r="AZ20" i="20"/>
  <c r="AY20" i="20"/>
  <c r="AX20" i="20"/>
  <c r="AW20" i="20"/>
  <c r="AV20" i="20"/>
  <c r="AU20" i="20"/>
  <c r="AR20" i="20"/>
  <c r="AQ20" i="20"/>
  <c r="AO20" i="20"/>
  <c r="AP20" i="20" s="1"/>
  <c r="AL20" i="20"/>
  <c r="AK20" i="20"/>
  <c r="AJ20" i="20"/>
  <c r="AI20" i="20"/>
  <c r="AG20" i="20"/>
  <c r="AC20" i="20"/>
  <c r="Y20" i="20"/>
  <c r="U20" i="20"/>
  <c r="Q20" i="20"/>
  <c r="P20" i="20"/>
  <c r="M20" i="20"/>
  <c r="L20" i="20"/>
  <c r="ER20" i="20" s="1"/>
  <c r="J20" i="20"/>
  <c r="I20" i="20"/>
  <c r="H20" i="20"/>
  <c r="G20" i="20"/>
  <c r="HN19" i="20"/>
  <c r="HI19" i="20"/>
  <c r="HH19" i="20"/>
  <c r="HF19" i="20"/>
  <c r="HD19" i="20"/>
  <c r="HB19" i="20"/>
  <c r="HC19" i="20" s="1"/>
  <c r="HA19" i="20"/>
  <c r="GZ19" i="20"/>
  <c r="GT19" i="20"/>
  <c r="GS19" i="20"/>
  <c r="GR19" i="20"/>
  <c r="HQ19" i="20" s="1"/>
  <c r="GQ19" i="20"/>
  <c r="HP19" i="20" s="1"/>
  <c r="GP19" i="20"/>
  <c r="GV19" i="20" s="1"/>
  <c r="GO19" i="20"/>
  <c r="GM19" i="20"/>
  <c r="GL19" i="20"/>
  <c r="HL19" i="20" s="1"/>
  <c r="GK19" i="20"/>
  <c r="GE19" i="20"/>
  <c r="GD19" i="20"/>
  <c r="GC19" i="20"/>
  <c r="GB19" i="20"/>
  <c r="GA19" i="20"/>
  <c r="FZ19" i="20"/>
  <c r="GG19" i="20" s="1"/>
  <c r="FV19" i="20"/>
  <c r="FR19" i="20"/>
  <c r="FQ19" i="20"/>
  <c r="FP19" i="20"/>
  <c r="FO19" i="20"/>
  <c r="FN19" i="20"/>
  <c r="FM19" i="20"/>
  <c r="FL19" i="20"/>
  <c r="FK19" i="20"/>
  <c r="FJ19" i="20"/>
  <c r="FI19" i="20"/>
  <c r="FH19" i="20"/>
  <c r="FA19" i="20"/>
  <c r="EZ19" i="20"/>
  <c r="EY19" i="20"/>
  <c r="EX19" i="20"/>
  <c r="EW19" i="20"/>
  <c r="EV19" i="20"/>
  <c r="ER19" i="20"/>
  <c r="EM19" i="20"/>
  <c r="EL19" i="20"/>
  <c r="EK19" i="20"/>
  <c r="EJ19" i="20"/>
  <c r="EI19" i="20"/>
  <c r="EH19" i="20"/>
  <c r="EN19" i="20" s="1"/>
  <c r="EG19" i="20"/>
  <c r="EF19" i="20"/>
  <c r="EE19" i="20"/>
  <c r="ED19" i="20"/>
  <c r="EC19" i="20"/>
  <c r="DW19" i="20"/>
  <c r="DV19" i="20"/>
  <c r="DU19" i="20"/>
  <c r="DT19" i="20"/>
  <c r="DS19" i="20"/>
  <c r="DR19" i="20"/>
  <c r="DN19" i="20"/>
  <c r="DH19" i="20"/>
  <c r="DG19" i="20"/>
  <c r="DF19" i="20"/>
  <c r="DE19" i="20"/>
  <c r="DD19" i="20"/>
  <c r="DC19" i="20"/>
  <c r="DJ19" i="20" s="1"/>
  <c r="DB19" i="20"/>
  <c r="DA19" i="20"/>
  <c r="CS19" i="20"/>
  <c r="CR19" i="20"/>
  <c r="CQ19" i="20"/>
  <c r="CP19" i="20"/>
  <c r="CO19" i="20"/>
  <c r="CN19" i="20"/>
  <c r="CL19" i="20"/>
  <c r="CJ19" i="20"/>
  <c r="CD19" i="20"/>
  <c r="CC19" i="20"/>
  <c r="CB19" i="20"/>
  <c r="CA19" i="20"/>
  <c r="BZ19" i="20"/>
  <c r="BY19" i="20"/>
  <c r="BW19" i="20"/>
  <c r="BV19" i="20"/>
  <c r="BU19" i="20"/>
  <c r="BO19" i="20"/>
  <c r="BN19" i="20"/>
  <c r="BM19" i="20"/>
  <c r="BQ19" i="20" s="1"/>
  <c r="BS19" i="20" s="1"/>
  <c r="BL19" i="20"/>
  <c r="BK19" i="20"/>
  <c r="BJ19" i="20"/>
  <c r="BG19" i="20"/>
  <c r="AZ19" i="20"/>
  <c r="AY19" i="20"/>
  <c r="AX19" i="20"/>
  <c r="AW19" i="20"/>
  <c r="AV19" i="20"/>
  <c r="AT19" i="20"/>
  <c r="AS19" i="20"/>
  <c r="AR19" i="20"/>
  <c r="AO19" i="20"/>
  <c r="AP19" i="20" s="1"/>
  <c r="AQ19" i="20" s="1"/>
  <c r="AL19" i="20"/>
  <c r="AK19" i="20"/>
  <c r="AJ19" i="20"/>
  <c r="AI19" i="20"/>
  <c r="AG19" i="20"/>
  <c r="AC19" i="20"/>
  <c r="Y19" i="20"/>
  <c r="U19" i="20"/>
  <c r="Q19" i="20"/>
  <c r="P19" i="20"/>
  <c r="M19" i="20"/>
  <c r="L19" i="20"/>
  <c r="FW19" i="20" s="1"/>
  <c r="J19" i="20"/>
  <c r="I19" i="20"/>
  <c r="H19" i="20"/>
  <c r="G19" i="20"/>
  <c r="HI18" i="20"/>
  <c r="HH18" i="20"/>
  <c r="HF18" i="20"/>
  <c r="HD18" i="20"/>
  <c r="HE18" i="20" s="1"/>
  <c r="HC18" i="20"/>
  <c r="HB18" i="20"/>
  <c r="GZ18" i="20"/>
  <c r="HA18" i="20" s="1"/>
  <c r="GT18" i="20"/>
  <c r="GS18" i="20"/>
  <c r="GR18" i="20"/>
  <c r="HQ18" i="20" s="1"/>
  <c r="GQ18" i="20"/>
  <c r="HP18" i="20" s="1"/>
  <c r="GP18" i="20"/>
  <c r="HO18" i="20" s="1"/>
  <c r="GO18" i="20"/>
  <c r="GM18" i="20"/>
  <c r="GE18" i="20"/>
  <c r="GD18" i="20"/>
  <c r="GC18" i="20"/>
  <c r="GB18" i="20"/>
  <c r="GA18" i="20"/>
  <c r="FZ18" i="20"/>
  <c r="GG18" i="20" s="1"/>
  <c r="FX18" i="20"/>
  <c r="FP18" i="20"/>
  <c r="FO18" i="20"/>
  <c r="FN18" i="20"/>
  <c r="FM18" i="20"/>
  <c r="FR18" i="20" s="1"/>
  <c r="FL18" i="20"/>
  <c r="FK18" i="20"/>
  <c r="FG18" i="20"/>
  <c r="FA18" i="20"/>
  <c r="EZ18" i="20"/>
  <c r="EY18" i="20"/>
  <c r="EX18" i="20"/>
  <c r="EW18" i="20"/>
  <c r="EV18" i="20"/>
  <c r="ER18" i="20"/>
  <c r="EN18" i="20"/>
  <c r="EL18" i="20"/>
  <c r="EK18" i="20"/>
  <c r="EJ18" i="20"/>
  <c r="EI18" i="20"/>
  <c r="EH18" i="20"/>
  <c r="EG18" i="20"/>
  <c r="DW18" i="20"/>
  <c r="DV18" i="20"/>
  <c r="DU18" i="20"/>
  <c r="DY18" i="20" s="1"/>
  <c r="DT18" i="20"/>
  <c r="DS18" i="20"/>
  <c r="DR18" i="20"/>
  <c r="DP18" i="20"/>
  <c r="DO18" i="20"/>
  <c r="DN18" i="20"/>
  <c r="DH18" i="20"/>
  <c r="DG18" i="20"/>
  <c r="DF18" i="20"/>
  <c r="DE18" i="20"/>
  <c r="DD18" i="20"/>
  <c r="DJ18" i="20" s="1"/>
  <c r="DC18" i="20"/>
  <c r="CY18" i="20"/>
  <c r="CS18" i="20"/>
  <c r="CR18" i="20"/>
  <c r="CQ18" i="20"/>
  <c r="CP18" i="20"/>
  <c r="CO18" i="20"/>
  <c r="CU18" i="20" s="1"/>
  <c r="CN18" i="20"/>
  <c r="CJ18" i="20"/>
  <c r="CD18" i="20"/>
  <c r="CC18" i="20"/>
  <c r="CB18" i="20"/>
  <c r="CA18" i="20"/>
  <c r="BZ18" i="20"/>
  <c r="BY18" i="20"/>
  <c r="BQ18" i="20"/>
  <c r="BO18" i="20"/>
  <c r="BS18" i="20" s="1"/>
  <c r="BN18" i="20"/>
  <c r="BM18" i="20"/>
  <c r="BL18" i="20"/>
  <c r="BK18" i="20"/>
  <c r="BJ18" i="20"/>
  <c r="BG18" i="20"/>
  <c r="AZ18" i="20"/>
  <c r="AY18" i="20"/>
  <c r="AX18" i="20"/>
  <c r="AW18" i="20"/>
  <c r="AV18" i="20"/>
  <c r="AR18" i="20"/>
  <c r="AO18" i="20"/>
  <c r="AP18" i="20" s="1"/>
  <c r="AQ18" i="20" s="1"/>
  <c r="AL18" i="20"/>
  <c r="AK18" i="20"/>
  <c r="AJ18" i="20"/>
  <c r="AI18" i="20"/>
  <c r="AG18" i="20"/>
  <c r="AC18" i="20"/>
  <c r="Y18" i="20"/>
  <c r="U18" i="20"/>
  <c r="Q18" i="20"/>
  <c r="P18" i="20"/>
  <c r="FJ18" i="20" s="1"/>
  <c r="M18" i="20"/>
  <c r="L18" i="20"/>
  <c r="J18" i="20"/>
  <c r="I18" i="20"/>
  <c r="H18" i="20"/>
  <c r="G18" i="20"/>
  <c r="HN17" i="20"/>
  <c r="HI17" i="20"/>
  <c r="HH17" i="20"/>
  <c r="HF17" i="20"/>
  <c r="HC17" i="20" s="1"/>
  <c r="HD17" i="20"/>
  <c r="HB17" i="20"/>
  <c r="GZ17" i="20"/>
  <c r="GT17" i="20"/>
  <c r="GS17" i="20"/>
  <c r="GR17" i="20"/>
  <c r="HQ17" i="20" s="1"/>
  <c r="GQ17" i="20"/>
  <c r="HP17" i="20" s="1"/>
  <c r="GP17" i="20"/>
  <c r="HO17" i="20" s="1"/>
  <c r="GO17" i="20"/>
  <c r="GL17" i="20"/>
  <c r="HL17" i="20" s="1"/>
  <c r="GK17" i="20"/>
  <c r="GE17" i="20"/>
  <c r="GD17" i="20"/>
  <c r="GC17" i="20"/>
  <c r="GB17" i="20"/>
  <c r="GG17" i="20" s="1"/>
  <c r="GA17" i="20"/>
  <c r="FZ17" i="20"/>
  <c r="FW17" i="20"/>
  <c r="FV17" i="20"/>
  <c r="FP17" i="20"/>
  <c r="FO17" i="20"/>
  <c r="FN17" i="20"/>
  <c r="FM17" i="20"/>
  <c r="FR17" i="20" s="1"/>
  <c r="FL17" i="20"/>
  <c r="FK17" i="20"/>
  <c r="FH17" i="20"/>
  <c r="FC17" i="20"/>
  <c r="FA17" i="20"/>
  <c r="EZ17" i="20"/>
  <c r="EY17" i="20"/>
  <c r="EX17" i="20"/>
  <c r="EW17" i="20"/>
  <c r="EV17" i="20"/>
  <c r="ER17" i="20"/>
  <c r="EN17" i="20"/>
  <c r="EL17" i="20"/>
  <c r="EK17" i="20"/>
  <c r="EJ17" i="20"/>
  <c r="EI17" i="20"/>
  <c r="EH17" i="20"/>
  <c r="EG17" i="20"/>
  <c r="EF17" i="20"/>
  <c r="EM17" i="20" s="1"/>
  <c r="ED17" i="20"/>
  <c r="EC17" i="20"/>
  <c r="DW17" i="20"/>
  <c r="DV17" i="20"/>
  <c r="DU17" i="20"/>
  <c r="DT17" i="20"/>
  <c r="DS17" i="20"/>
  <c r="DY17" i="20" s="1"/>
  <c r="DR17" i="20"/>
  <c r="DO17" i="20"/>
  <c r="DN17" i="20"/>
  <c r="DJ17" i="20"/>
  <c r="DH17" i="20"/>
  <c r="DG17" i="20"/>
  <c r="DF17" i="20"/>
  <c r="DE17" i="20"/>
  <c r="DD17" i="20"/>
  <c r="DC17" i="20"/>
  <c r="DB17" i="20"/>
  <c r="CS17" i="20"/>
  <c r="CR17" i="20"/>
  <c r="CQ17" i="20"/>
  <c r="CP17" i="20"/>
  <c r="CO17" i="20"/>
  <c r="CN17" i="20"/>
  <c r="CU17" i="20" s="1"/>
  <c r="CK17" i="20"/>
  <c r="CJ17" i="20"/>
  <c r="CD17" i="20"/>
  <c r="CC17" i="20"/>
  <c r="CB17" i="20"/>
  <c r="CA17" i="20"/>
  <c r="BZ17" i="20"/>
  <c r="CF17" i="20" s="1"/>
  <c r="BY17" i="20"/>
  <c r="BV17" i="20"/>
  <c r="BU17" i="20"/>
  <c r="BO17" i="20"/>
  <c r="BN17" i="20"/>
  <c r="BM17" i="20"/>
  <c r="BL17" i="20"/>
  <c r="BK17" i="20"/>
  <c r="BJ17" i="20"/>
  <c r="BQ17" i="20" s="1"/>
  <c r="BS17" i="20" s="1"/>
  <c r="CH17" i="20" s="1"/>
  <c r="CW17" i="20" s="1"/>
  <c r="DL17" i="20" s="1"/>
  <c r="EA17" i="20" s="1"/>
  <c r="EP17" i="20" s="1"/>
  <c r="FE17" i="20" s="1"/>
  <c r="FT17" i="20" s="1"/>
  <c r="GI17" i="20" s="1"/>
  <c r="GX17" i="20" s="1"/>
  <c r="BC17" i="20" s="1"/>
  <c r="BG17" i="20"/>
  <c r="BF17" i="20"/>
  <c r="AZ17" i="20"/>
  <c r="AY17" i="20"/>
  <c r="AX17" i="20"/>
  <c r="AW17" i="20"/>
  <c r="AV17" i="20"/>
  <c r="AS17" i="20"/>
  <c r="AR17" i="20"/>
  <c r="AQ17" i="20"/>
  <c r="AO17" i="20"/>
  <c r="AP17" i="20" s="1"/>
  <c r="AL17" i="20"/>
  <c r="AK17" i="20"/>
  <c r="AJ17" i="20"/>
  <c r="AI17" i="20"/>
  <c r="AG17" i="20"/>
  <c r="AC17" i="20"/>
  <c r="Y17" i="20"/>
  <c r="U17" i="20"/>
  <c r="Q17" i="20"/>
  <c r="P17" i="20"/>
  <c r="M17" i="20"/>
  <c r="L17" i="20"/>
  <c r="J17" i="20"/>
  <c r="I17" i="20"/>
  <c r="H17" i="20"/>
  <c r="G17" i="20"/>
  <c r="HN16" i="20"/>
  <c r="HI16" i="20"/>
  <c r="HH16" i="20"/>
  <c r="HF16" i="20"/>
  <c r="HD16" i="20"/>
  <c r="HE16" i="20" s="1"/>
  <c r="HC16" i="20"/>
  <c r="HB16" i="20"/>
  <c r="HA16" i="20"/>
  <c r="GZ16" i="20"/>
  <c r="GT16" i="20"/>
  <c r="GS16" i="20"/>
  <c r="GR16" i="20"/>
  <c r="HQ16" i="20" s="1"/>
  <c r="GQ16" i="20"/>
  <c r="HP16" i="20" s="1"/>
  <c r="GP16" i="20"/>
  <c r="HO16" i="20" s="1"/>
  <c r="GO16" i="20"/>
  <c r="GE16" i="20"/>
  <c r="GD16" i="20"/>
  <c r="GC16" i="20"/>
  <c r="GB16" i="20"/>
  <c r="GA16" i="20"/>
  <c r="GG16" i="20" s="1"/>
  <c r="FZ16" i="20"/>
  <c r="FW16" i="20"/>
  <c r="FP16" i="20"/>
  <c r="FO16" i="20"/>
  <c r="FN16" i="20"/>
  <c r="FM16" i="20"/>
  <c r="FR16" i="20" s="1"/>
  <c r="FL16" i="20"/>
  <c r="FK16" i="20"/>
  <c r="FH16" i="20"/>
  <c r="FA16" i="20"/>
  <c r="EZ16" i="20"/>
  <c r="EY16" i="20"/>
  <c r="EX16" i="20"/>
  <c r="EW16" i="20"/>
  <c r="EV16" i="20"/>
  <c r="ER16" i="20"/>
  <c r="EL16" i="20"/>
  <c r="EK16" i="20"/>
  <c r="EJ16" i="20"/>
  <c r="EI16" i="20"/>
  <c r="EH16" i="20"/>
  <c r="EG16" i="20"/>
  <c r="ED16" i="20"/>
  <c r="DW16" i="20"/>
  <c r="DV16" i="20"/>
  <c r="DU16" i="20"/>
  <c r="DT16" i="20"/>
  <c r="DS16" i="20"/>
  <c r="DY16" i="20" s="1"/>
  <c r="DR16" i="20"/>
  <c r="DO16" i="20"/>
  <c r="DN16" i="20"/>
  <c r="DH16" i="20"/>
  <c r="DG16" i="20"/>
  <c r="DF16" i="20"/>
  <c r="DE16" i="20"/>
  <c r="DD16" i="20"/>
  <c r="DC16" i="20"/>
  <c r="CU16" i="20"/>
  <c r="CS16" i="20"/>
  <c r="CR16" i="20"/>
  <c r="CQ16" i="20"/>
  <c r="CP16" i="20"/>
  <c r="CO16" i="20"/>
  <c r="CN16" i="20"/>
  <c r="CJ16" i="20"/>
  <c r="CD16" i="20"/>
  <c r="CC16" i="20"/>
  <c r="CB16" i="20"/>
  <c r="CA16" i="20"/>
  <c r="BZ16" i="20"/>
  <c r="BY16" i="20"/>
  <c r="BV16" i="20"/>
  <c r="BQ16" i="20"/>
  <c r="BS16" i="20" s="1"/>
  <c r="BO16" i="20"/>
  <c r="BN16" i="20"/>
  <c r="BM16" i="20"/>
  <c r="BL16" i="20"/>
  <c r="BK16" i="20"/>
  <c r="BJ16" i="20"/>
  <c r="BG16" i="20"/>
  <c r="AZ16" i="20"/>
  <c r="AY16" i="20"/>
  <c r="AX16" i="20"/>
  <c r="AW16" i="20"/>
  <c r="AV16" i="20"/>
  <c r="AS16" i="20"/>
  <c r="AP16" i="20"/>
  <c r="AQ16" i="20" s="1"/>
  <c r="AO16" i="20"/>
  <c r="AL16" i="20"/>
  <c r="AK16" i="20"/>
  <c r="AJ16" i="20"/>
  <c r="AI16" i="20"/>
  <c r="AG16" i="20"/>
  <c r="AC16" i="20"/>
  <c r="Y16" i="20"/>
  <c r="U16" i="20"/>
  <c r="Q16" i="20"/>
  <c r="P16" i="20"/>
  <c r="DP16" i="20" s="1"/>
  <c r="M16" i="20"/>
  <c r="L16" i="20"/>
  <c r="J16" i="20"/>
  <c r="I16" i="20"/>
  <c r="H16" i="20"/>
  <c r="G16" i="20"/>
  <c r="HI15" i="20"/>
  <c r="HH15" i="20"/>
  <c r="HF15" i="20"/>
  <c r="HD15" i="20"/>
  <c r="HB15" i="20"/>
  <c r="HC15" i="20" s="1"/>
  <c r="AC15" i="20" s="1"/>
  <c r="GZ15" i="20"/>
  <c r="HA15" i="20" s="1"/>
  <c r="Y15" i="20" s="1"/>
  <c r="GT15" i="20"/>
  <c r="GS15" i="20"/>
  <c r="GR15" i="20"/>
  <c r="HQ15" i="20" s="1"/>
  <c r="GE15" i="20"/>
  <c r="GD15" i="20"/>
  <c r="GC15" i="20"/>
  <c r="FP15" i="20"/>
  <c r="FO15" i="20"/>
  <c r="FN15" i="20"/>
  <c r="FA15" i="20"/>
  <c r="EZ15" i="20"/>
  <c r="EY15" i="20"/>
  <c r="EL15" i="20"/>
  <c r="EK15" i="20"/>
  <c r="EJ15" i="20"/>
  <c r="DW15" i="20"/>
  <c r="DV15" i="20"/>
  <c r="DU15" i="20"/>
  <c r="DH15" i="20"/>
  <c r="DG15" i="20"/>
  <c r="DF15" i="20"/>
  <c r="CS15" i="20"/>
  <c r="CR15" i="20"/>
  <c r="CQ15" i="20"/>
  <c r="CD15" i="20"/>
  <c r="CC15" i="20"/>
  <c r="CB15" i="20"/>
  <c r="BO15" i="20"/>
  <c r="BN15" i="20"/>
  <c r="BM15" i="20"/>
  <c r="BL15" i="20"/>
  <c r="CA15" i="20" s="1"/>
  <c r="CP15" i="20" s="1"/>
  <c r="DE15" i="20" s="1"/>
  <c r="DT15" i="20" s="1"/>
  <c r="EI15" i="20" s="1"/>
  <c r="EX15" i="20" s="1"/>
  <c r="FM15" i="20" s="1"/>
  <c r="GB15" i="20" s="1"/>
  <c r="GQ15" i="20" s="1"/>
  <c r="HP15" i="20" s="1"/>
  <c r="BK15" i="20"/>
  <c r="BZ15" i="20" s="1"/>
  <c r="CO15" i="20" s="1"/>
  <c r="BJ15" i="20"/>
  <c r="BY15" i="20" s="1"/>
  <c r="CN15" i="20" s="1"/>
  <c r="DC15" i="20" s="1"/>
  <c r="DR15" i="20" s="1"/>
  <c r="EG15" i="20" s="1"/>
  <c r="EV15" i="20" s="1"/>
  <c r="FK15" i="20" s="1"/>
  <c r="FZ15" i="20" s="1"/>
  <c r="GO15" i="20" s="1"/>
  <c r="HN15" i="20" s="1"/>
  <c r="AY15" i="20"/>
  <c r="AX15" i="20"/>
  <c r="AW15" i="20"/>
  <c r="AV15" i="20"/>
  <c r="AO15" i="20"/>
  <c r="AP15" i="20" s="1"/>
  <c r="AQ15" i="20" s="1"/>
  <c r="AG15" i="20"/>
  <c r="U15" i="20"/>
  <c r="P15" i="20"/>
  <c r="L15" i="20"/>
  <c r="H15" i="20"/>
  <c r="G15" i="20"/>
  <c r="HQ14" i="20"/>
  <c r="HP14" i="20"/>
  <c r="HM14" i="20"/>
  <c r="HI14" i="20"/>
  <c r="HH14" i="20"/>
  <c r="HF14" i="20"/>
  <c r="HC14" i="20" s="1"/>
  <c r="HD14" i="20"/>
  <c r="HB14" i="20"/>
  <c r="GZ14" i="20"/>
  <c r="GV14" i="20"/>
  <c r="GT14" i="20"/>
  <c r="GS14" i="20"/>
  <c r="GR14" i="20"/>
  <c r="GQ14" i="20"/>
  <c r="GP14" i="20"/>
  <c r="HO14" i="20" s="1"/>
  <c r="GO14" i="20"/>
  <c r="HN14" i="20" s="1"/>
  <c r="GN14" i="20"/>
  <c r="GL14" i="20"/>
  <c r="GG14" i="20"/>
  <c r="GE14" i="20"/>
  <c r="GD14" i="20"/>
  <c r="GC14" i="20"/>
  <c r="GB14" i="20"/>
  <c r="GA14" i="20"/>
  <c r="FZ14" i="20"/>
  <c r="FY14" i="20"/>
  <c r="FW14" i="20"/>
  <c r="GF14" i="20" s="1"/>
  <c r="FV14" i="20"/>
  <c r="FR14" i="20"/>
  <c r="FQ14" i="20"/>
  <c r="FP14" i="20"/>
  <c r="FO14" i="20"/>
  <c r="FN14" i="20"/>
  <c r="FM14" i="20"/>
  <c r="FL14" i="20"/>
  <c r="FK14" i="20"/>
  <c r="FJ14" i="20"/>
  <c r="FI14" i="20"/>
  <c r="FH14" i="20"/>
  <c r="FG14" i="20"/>
  <c r="FA14" i="20"/>
  <c r="EZ14" i="20"/>
  <c r="EY14" i="20"/>
  <c r="EX14" i="20"/>
  <c r="EW14" i="20"/>
  <c r="EV14" i="20"/>
  <c r="FC14" i="20" s="1"/>
  <c r="ES14" i="20"/>
  <c r="EN14" i="20"/>
  <c r="EL14" i="20"/>
  <c r="EK14" i="20"/>
  <c r="EJ14" i="20"/>
  <c r="EI14" i="20"/>
  <c r="EH14" i="20"/>
  <c r="EG14" i="20"/>
  <c r="EF14" i="20"/>
  <c r="EE14" i="20"/>
  <c r="ED14" i="20"/>
  <c r="DW14" i="20"/>
  <c r="DV14" i="20"/>
  <c r="DU14" i="20"/>
  <c r="DT14" i="20"/>
  <c r="DS14" i="20"/>
  <c r="DR14" i="20"/>
  <c r="DY14" i="20" s="1"/>
  <c r="DO14" i="20"/>
  <c r="DN14" i="20"/>
  <c r="DJ14" i="20"/>
  <c r="DH14" i="20"/>
  <c r="DG14" i="20"/>
  <c r="DF14" i="20"/>
  <c r="DE14" i="20"/>
  <c r="DD14" i="20"/>
  <c r="DC14" i="20"/>
  <c r="DB14" i="20"/>
  <c r="DA14" i="20"/>
  <c r="CZ14" i="20"/>
  <c r="CS14" i="20"/>
  <c r="CR14" i="20"/>
  <c r="CQ14" i="20"/>
  <c r="CP14" i="20"/>
  <c r="CO14" i="20"/>
  <c r="CN14" i="20"/>
  <c r="CU14" i="20" s="1"/>
  <c r="CK14" i="20"/>
  <c r="CJ14" i="20"/>
  <c r="CD14" i="20"/>
  <c r="CC14" i="20"/>
  <c r="CB14" i="20"/>
  <c r="CA14" i="20"/>
  <c r="BZ14" i="20"/>
  <c r="BY14" i="20"/>
  <c r="BX14" i="20"/>
  <c r="BV14" i="20"/>
  <c r="BO14" i="20"/>
  <c r="BN14" i="20"/>
  <c r="BM14" i="20"/>
  <c r="BL14" i="20"/>
  <c r="BK14" i="20"/>
  <c r="BJ14" i="20"/>
  <c r="BQ14" i="20" s="1"/>
  <c r="BS14" i="20" s="1"/>
  <c r="BH14" i="20"/>
  <c r="BG14" i="20"/>
  <c r="BF14" i="20"/>
  <c r="AZ14" i="20"/>
  <c r="AY14" i="20"/>
  <c r="AX14" i="20"/>
  <c r="AW14" i="20"/>
  <c r="AV14" i="20"/>
  <c r="AU14" i="20"/>
  <c r="AR14" i="20"/>
  <c r="AQ14" i="20"/>
  <c r="AP14" i="20"/>
  <c r="AO14" i="20"/>
  <c r="AL14" i="20"/>
  <c r="AK14" i="20"/>
  <c r="AJ14" i="20"/>
  <c r="AI14" i="20"/>
  <c r="AG14" i="20"/>
  <c r="AC14" i="20"/>
  <c r="Y14" i="20"/>
  <c r="U14" i="20"/>
  <c r="Q14" i="20"/>
  <c r="P14" i="20"/>
  <c r="M14" i="20"/>
  <c r="L14" i="20"/>
  <c r="J14" i="20"/>
  <c r="I14" i="20"/>
  <c r="H14" i="20"/>
  <c r="G14" i="20"/>
  <c r="HO13" i="20"/>
  <c r="HN13" i="20"/>
  <c r="HI13" i="20"/>
  <c r="HH13" i="20"/>
  <c r="HF13" i="20"/>
  <c r="HE13" i="20" s="1"/>
  <c r="HD13" i="20"/>
  <c r="HC13" i="20"/>
  <c r="HB13" i="20"/>
  <c r="HA13" i="20"/>
  <c r="GZ13" i="20"/>
  <c r="GT13" i="20"/>
  <c r="GS13" i="20"/>
  <c r="GR13" i="20"/>
  <c r="HQ13" i="20" s="1"/>
  <c r="GQ13" i="20"/>
  <c r="HP13" i="20" s="1"/>
  <c r="GP13" i="20"/>
  <c r="GO13" i="20"/>
  <c r="GK13" i="20"/>
  <c r="GE13" i="20"/>
  <c r="GD13" i="20"/>
  <c r="GC13" i="20"/>
  <c r="GB13" i="20"/>
  <c r="GA13" i="20"/>
  <c r="FZ13" i="20"/>
  <c r="GG13" i="20" s="1"/>
  <c r="FY13" i="20"/>
  <c r="FW13" i="20"/>
  <c r="FV13" i="20"/>
  <c r="FP13" i="20"/>
  <c r="FO13" i="20"/>
  <c r="FN13" i="20"/>
  <c r="FM13" i="20"/>
  <c r="FL13" i="20"/>
  <c r="FK13" i="20"/>
  <c r="FH13" i="20"/>
  <c r="FA13" i="20"/>
  <c r="EZ13" i="20"/>
  <c r="EY13" i="20"/>
  <c r="EX13" i="20"/>
  <c r="EW13" i="20"/>
  <c r="EV13" i="20"/>
  <c r="FC13" i="20" s="1"/>
  <c r="EU13" i="20"/>
  <c r="ET13" i="20"/>
  <c r="ES13" i="20"/>
  <c r="EL13" i="20"/>
  <c r="EK13" i="20"/>
  <c r="EJ13" i="20"/>
  <c r="EI13" i="20"/>
  <c r="EN13" i="20" s="1"/>
  <c r="EH13" i="20"/>
  <c r="EG13" i="20"/>
  <c r="ED13" i="20"/>
  <c r="EC13" i="20"/>
  <c r="DW13" i="20"/>
  <c r="DV13" i="20"/>
  <c r="DU13" i="20"/>
  <c r="DT13" i="20"/>
  <c r="DS13" i="20"/>
  <c r="DR13" i="20"/>
  <c r="DQ13" i="20"/>
  <c r="DN13" i="20"/>
  <c r="DH13" i="20"/>
  <c r="DG13" i="20"/>
  <c r="DF13" i="20"/>
  <c r="DE13" i="20"/>
  <c r="DD13" i="20"/>
  <c r="DC13" i="20"/>
  <c r="DJ13" i="20" s="1"/>
  <c r="CZ13" i="20"/>
  <c r="CS13" i="20"/>
  <c r="CR13" i="20"/>
  <c r="CQ13" i="20"/>
  <c r="CP13" i="20"/>
  <c r="CO13" i="20"/>
  <c r="CU13" i="20" s="1"/>
  <c r="CN13" i="20"/>
  <c r="CM13" i="20"/>
  <c r="CL13" i="20"/>
  <c r="CK13" i="20"/>
  <c r="CJ13" i="20"/>
  <c r="CD13" i="20"/>
  <c r="CC13" i="20"/>
  <c r="CB13" i="20"/>
  <c r="CA13" i="20"/>
  <c r="BZ13" i="20"/>
  <c r="CF13" i="20" s="1"/>
  <c r="BY13" i="20"/>
  <c r="BW13" i="20"/>
  <c r="BU13" i="20"/>
  <c r="BO13" i="20"/>
  <c r="BN13" i="20"/>
  <c r="BM13" i="20"/>
  <c r="BL13" i="20"/>
  <c r="BK13" i="20"/>
  <c r="BJ13" i="20"/>
  <c r="BQ13" i="20" s="1"/>
  <c r="BS13" i="20" s="1"/>
  <c r="CH13" i="20" s="1"/>
  <c r="CW13" i="20" s="1"/>
  <c r="DL13" i="20" s="1"/>
  <c r="BI13" i="20"/>
  <c r="BG13" i="20"/>
  <c r="BF13" i="20"/>
  <c r="AZ13" i="20"/>
  <c r="AY13" i="20"/>
  <c r="AX13" i="20"/>
  <c r="AW13" i="20"/>
  <c r="AV13" i="20"/>
  <c r="AU13" i="20"/>
  <c r="AR13" i="20"/>
  <c r="AP13" i="20"/>
  <c r="AQ13" i="20" s="1"/>
  <c r="AO13" i="20"/>
  <c r="AL13" i="20"/>
  <c r="AK13" i="20"/>
  <c r="AJ13" i="20"/>
  <c r="AI13" i="20"/>
  <c r="AG13" i="20"/>
  <c r="AC13" i="20"/>
  <c r="Y13" i="20"/>
  <c r="U13" i="20"/>
  <c r="Q13" i="20"/>
  <c r="P13" i="20"/>
  <c r="M13" i="20"/>
  <c r="L13" i="20"/>
  <c r="J13" i="20"/>
  <c r="I13" i="20"/>
  <c r="H13" i="20"/>
  <c r="G13" i="20"/>
  <c r="HI12" i="20"/>
  <c r="HH12" i="20"/>
  <c r="HF12" i="20"/>
  <c r="HD12" i="20"/>
  <c r="HE12" i="20" s="1"/>
  <c r="HB12" i="20"/>
  <c r="HC12" i="20" s="1"/>
  <c r="GZ12" i="20"/>
  <c r="HA12" i="20" s="1"/>
  <c r="GT12" i="20"/>
  <c r="GS12" i="20"/>
  <c r="GR12" i="20"/>
  <c r="HQ12" i="20" s="1"/>
  <c r="GQ12" i="20"/>
  <c r="HP12" i="20" s="1"/>
  <c r="GP12" i="20"/>
  <c r="HO12" i="20" s="1"/>
  <c r="GO12" i="20"/>
  <c r="GG12" i="20"/>
  <c r="GE12" i="20"/>
  <c r="GD12" i="20"/>
  <c r="GC12" i="20"/>
  <c r="GB12" i="20"/>
  <c r="GA12" i="20"/>
  <c r="FZ12" i="20"/>
  <c r="FY12" i="20"/>
  <c r="FX12" i="20"/>
  <c r="FR12" i="20"/>
  <c r="FP12" i="20"/>
  <c r="FO12" i="20"/>
  <c r="FN12" i="20"/>
  <c r="FM12" i="20"/>
  <c r="FL12" i="20"/>
  <c r="FK12" i="20"/>
  <c r="FJ12" i="20"/>
  <c r="FA12" i="20"/>
  <c r="EZ12" i="20"/>
  <c r="EY12" i="20"/>
  <c r="EX12" i="20"/>
  <c r="EW12" i="20"/>
  <c r="EV12" i="20"/>
  <c r="FC12" i="20" s="1"/>
  <c r="EU12" i="20"/>
  <c r="EL12" i="20"/>
  <c r="EK12" i="20"/>
  <c r="EJ12" i="20"/>
  <c r="EI12" i="20"/>
  <c r="EH12" i="20"/>
  <c r="EG12" i="20"/>
  <c r="DW12" i="20"/>
  <c r="DV12" i="20"/>
  <c r="DU12" i="20"/>
  <c r="DT12" i="20"/>
  <c r="DS12" i="20"/>
  <c r="DR12" i="20"/>
  <c r="DP12" i="20"/>
  <c r="DH12" i="20"/>
  <c r="DG12" i="20"/>
  <c r="DF12" i="20"/>
  <c r="DE12" i="20"/>
  <c r="DD12" i="20"/>
  <c r="DC12" i="20"/>
  <c r="DJ12" i="20" s="1"/>
  <c r="DB12" i="20"/>
  <c r="DA12" i="20"/>
  <c r="CS12" i="20"/>
  <c r="CR12" i="20"/>
  <c r="CQ12" i="20"/>
  <c r="CP12" i="20"/>
  <c r="CO12" i="20"/>
  <c r="CN12" i="20"/>
  <c r="CU12" i="20" s="1"/>
  <c r="CD12" i="20"/>
  <c r="CC12" i="20"/>
  <c r="CB12" i="20"/>
  <c r="CA12" i="20"/>
  <c r="BZ12" i="20"/>
  <c r="BY12" i="20"/>
  <c r="BQ12" i="20"/>
  <c r="BS12" i="20" s="1"/>
  <c r="BO12" i="20"/>
  <c r="BN12" i="20"/>
  <c r="BM12" i="20"/>
  <c r="BL12" i="20"/>
  <c r="BK12" i="20"/>
  <c r="BJ12" i="20"/>
  <c r="BI12" i="20"/>
  <c r="BH12" i="20"/>
  <c r="AZ12" i="20"/>
  <c r="AY12" i="20"/>
  <c r="AX12" i="20"/>
  <c r="AW12" i="20"/>
  <c r="AV12" i="20"/>
  <c r="AP12" i="20"/>
  <c r="AQ12" i="20" s="1"/>
  <c r="AO12" i="20"/>
  <c r="AL12" i="20"/>
  <c r="AK12" i="20"/>
  <c r="AJ12" i="20"/>
  <c r="AI12" i="20"/>
  <c r="AG12" i="20"/>
  <c r="AC12" i="20"/>
  <c r="Y12" i="20"/>
  <c r="U12" i="20"/>
  <c r="Q12" i="20"/>
  <c r="P12" i="20"/>
  <c r="DQ12" i="20" s="1"/>
  <c r="M12" i="20"/>
  <c r="L12" i="20"/>
  <c r="ER12" i="20" s="1"/>
  <c r="J12" i="20"/>
  <c r="I12" i="20"/>
  <c r="H12" i="20"/>
  <c r="G12" i="20"/>
  <c r="HQ11" i="20"/>
  <c r="HL11" i="20"/>
  <c r="HI11" i="20"/>
  <c r="HH11" i="20"/>
  <c r="HF11" i="20"/>
  <c r="HD11" i="20"/>
  <c r="HB11" i="20"/>
  <c r="GZ11" i="20"/>
  <c r="GT11" i="20"/>
  <c r="GS11" i="20"/>
  <c r="GR11" i="20"/>
  <c r="GQ11" i="20"/>
  <c r="HP11" i="20" s="1"/>
  <c r="GP11" i="20"/>
  <c r="HO11" i="20" s="1"/>
  <c r="GO11" i="20"/>
  <c r="GL11" i="20"/>
  <c r="GE11" i="20"/>
  <c r="GD11" i="20"/>
  <c r="GC11" i="20"/>
  <c r="GB11" i="20"/>
  <c r="GG11" i="20" s="1"/>
  <c r="GA11" i="20"/>
  <c r="FZ11" i="20"/>
  <c r="FX11" i="20"/>
  <c r="FW11" i="20"/>
  <c r="FV11" i="20"/>
  <c r="FP11" i="20"/>
  <c r="FO11" i="20"/>
  <c r="FN11" i="20"/>
  <c r="FM11" i="20"/>
  <c r="FL11" i="20"/>
  <c r="FK11" i="20"/>
  <c r="FG11" i="20"/>
  <c r="FA11" i="20"/>
  <c r="EZ11" i="20"/>
  <c r="EY11" i="20"/>
  <c r="EX11" i="20"/>
  <c r="EW11" i="20"/>
  <c r="EV11" i="20"/>
  <c r="FC11" i="20" s="1"/>
  <c r="EL11" i="20"/>
  <c r="EK11" i="20"/>
  <c r="EJ11" i="20"/>
  <c r="EI11" i="20"/>
  <c r="EH11" i="20"/>
  <c r="EN11" i="20" s="1"/>
  <c r="EG11" i="20"/>
  <c r="ED11" i="20"/>
  <c r="EC11" i="20"/>
  <c r="DW11" i="20"/>
  <c r="DV11" i="20"/>
  <c r="DU11" i="20"/>
  <c r="DT11" i="20"/>
  <c r="DS11" i="20"/>
  <c r="DR11" i="20"/>
  <c r="DP11" i="20"/>
  <c r="DN11" i="20"/>
  <c r="DH11" i="20"/>
  <c r="DG11" i="20"/>
  <c r="DF11" i="20"/>
  <c r="DE11" i="20"/>
  <c r="DD11" i="20"/>
  <c r="DC11" i="20"/>
  <c r="CZ11" i="20"/>
  <c r="CY11" i="20"/>
  <c r="CS11" i="20"/>
  <c r="CR11" i="20"/>
  <c r="CQ11" i="20"/>
  <c r="CP11" i="20"/>
  <c r="CO11" i="20"/>
  <c r="CN11" i="20"/>
  <c r="CU11" i="20" s="1"/>
  <c r="CJ11" i="20"/>
  <c r="CD11" i="20"/>
  <c r="CC11" i="20"/>
  <c r="CB11" i="20"/>
  <c r="CA11" i="20"/>
  <c r="BZ11" i="20"/>
  <c r="BY11" i="20"/>
  <c r="BV11" i="20"/>
  <c r="BO11" i="20"/>
  <c r="BN11" i="20"/>
  <c r="BM11" i="20"/>
  <c r="BL11" i="20"/>
  <c r="BQ11" i="20" s="1"/>
  <c r="BS11" i="20" s="1"/>
  <c r="BK11" i="20"/>
  <c r="BJ11" i="20"/>
  <c r="BH11" i="20"/>
  <c r="BG11" i="20"/>
  <c r="BF11" i="20"/>
  <c r="AZ11" i="20"/>
  <c r="AY11" i="20"/>
  <c r="AX11" i="20"/>
  <c r="AW11" i="20"/>
  <c r="AV11" i="20"/>
  <c r="AR11" i="20"/>
  <c r="AO11" i="20"/>
  <c r="AP11" i="20" s="1"/>
  <c r="AQ11" i="20" s="1"/>
  <c r="AL11" i="20"/>
  <c r="AK11" i="20"/>
  <c r="AJ11" i="20"/>
  <c r="AI11" i="20"/>
  <c r="AG11" i="20"/>
  <c r="AC11" i="20"/>
  <c r="Y11" i="20"/>
  <c r="U11" i="20"/>
  <c r="Q11" i="20"/>
  <c r="P11" i="20"/>
  <c r="M11" i="20"/>
  <c r="L11" i="20"/>
  <c r="J11" i="20"/>
  <c r="I11" i="20"/>
  <c r="H11" i="20"/>
  <c r="G11" i="20"/>
  <c r="HQ10" i="20"/>
  <c r="HN10" i="20"/>
  <c r="HI10" i="20"/>
  <c r="HH10" i="20"/>
  <c r="HF10" i="20"/>
  <c r="HA10" i="20" s="1"/>
  <c r="HD10" i="20"/>
  <c r="HE10" i="20" s="1"/>
  <c r="HB10" i="20"/>
  <c r="HC10" i="20" s="1"/>
  <c r="GZ10" i="20"/>
  <c r="GT10" i="20"/>
  <c r="GS10" i="20"/>
  <c r="GR10" i="20"/>
  <c r="GQ10" i="20"/>
  <c r="HP10" i="20" s="1"/>
  <c r="GP10" i="20"/>
  <c r="HO10" i="20" s="1"/>
  <c r="GO10" i="20"/>
  <c r="GN10" i="20"/>
  <c r="HM10" i="20" s="1"/>
  <c r="GM10" i="20"/>
  <c r="GE10" i="20"/>
  <c r="GD10" i="20"/>
  <c r="GC10" i="20"/>
  <c r="GB10" i="20"/>
  <c r="GA10" i="20"/>
  <c r="FZ10" i="20"/>
  <c r="GG10" i="20" s="1"/>
  <c r="FY10" i="20"/>
  <c r="FX10" i="20"/>
  <c r="FR10" i="20"/>
  <c r="FP10" i="20"/>
  <c r="FO10" i="20"/>
  <c r="FN10" i="20"/>
  <c r="FM10" i="20"/>
  <c r="FL10" i="20"/>
  <c r="FK10" i="20"/>
  <c r="FJ10" i="20"/>
  <c r="FI10" i="20"/>
  <c r="FA10" i="20"/>
  <c r="EZ10" i="20"/>
  <c r="EY10" i="20"/>
  <c r="EX10" i="20"/>
  <c r="EW10" i="20"/>
  <c r="EV10" i="20"/>
  <c r="FC10" i="20" s="1"/>
  <c r="ET10" i="20"/>
  <c r="ER10" i="20"/>
  <c r="EL10" i="20"/>
  <c r="EK10" i="20"/>
  <c r="EJ10" i="20"/>
  <c r="EI10" i="20"/>
  <c r="EH10" i="20"/>
  <c r="EG10" i="20"/>
  <c r="EN10" i="20" s="1"/>
  <c r="EF10" i="20"/>
  <c r="EE10" i="20"/>
  <c r="DW10" i="20"/>
  <c r="DV10" i="20"/>
  <c r="DU10" i="20"/>
  <c r="DT10" i="20"/>
  <c r="DS10" i="20"/>
  <c r="DR10" i="20"/>
  <c r="DY10" i="20" s="1"/>
  <c r="DQ10" i="20"/>
  <c r="DP10" i="20"/>
  <c r="DH10" i="20"/>
  <c r="DG10" i="20"/>
  <c r="DF10" i="20"/>
  <c r="DE10" i="20"/>
  <c r="DJ10" i="20" s="1"/>
  <c r="DD10" i="20"/>
  <c r="DC10" i="20"/>
  <c r="DB10" i="20"/>
  <c r="DA10" i="20"/>
  <c r="CS10" i="20"/>
  <c r="CR10" i="20"/>
  <c r="CQ10" i="20"/>
  <c r="CP10" i="20"/>
  <c r="CO10" i="20"/>
  <c r="CN10" i="20"/>
  <c r="CL10" i="20"/>
  <c r="CD10" i="20"/>
  <c r="CC10" i="20"/>
  <c r="CB10" i="20"/>
  <c r="CA10" i="20"/>
  <c r="BZ10" i="20"/>
  <c r="BY10" i="20"/>
  <c r="BX10" i="20"/>
  <c r="BW10" i="20"/>
  <c r="BO10" i="20"/>
  <c r="BN10" i="20"/>
  <c r="BM10" i="20"/>
  <c r="BL10" i="20"/>
  <c r="BK10" i="20"/>
  <c r="BJ10" i="20"/>
  <c r="BQ10" i="20" s="1"/>
  <c r="BS10" i="20" s="1"/>
  <c r="BI10" i="20"/>
  <c r="BH10" i="20"/>
  <c r="AZ10" i="20"/>
  <c r="AY10" i="20"/>
  <c r="AX10" i="20"/>
  <c r="AW10" i="20"/>
  <c r="AV10" i="20"/>
  <c r="AT10" i="20"/>
  <c r="AP10" i="20"/>
  <c r="AQ10" i="20" s="1"/>
  <c r="AO10" i="20"/>
  <c r="AL10" i="20"/>
  <c r="AK10" i="20"/>
  <c r="AJ10" i="20"/>
  <c r="AI10" i="20"/>
  <c r="AG10" i="20"/>
  <c r="AC10" i="20"/>
  <c r="Y10" i="20"/>
  <c r="U10" i="20"/>
  <c r="Q10" i="20"/>
  <c r="P10" i="20"/>
  <c r="EU10" i="20" s="1"/>
  <c r="M10" i="20"/>
  <c r="L10" i="20"/>
  <c r="J10" i="20"/>
  <c r="I10" i="20"/>
  <c r="H10" i="20"/>
  <c r="G10" i="20"/>
  <c r="HO9" i="20"/>
  <c r="HN9" i="20"/>
  <c r="HM9" i="20"/>
  <c r="HI9" i="20"/>
  <c r="HH9" i="20"/>
  <c r="HF9" i="20"/>
  <c r="HD9" i="20"/>
  <c r="HB9" i="20"/>
  <c r="HC9" i="20" s="1"/>
  <c r="GZ9" i="20"/>
  <c r="HA9" i="20" s="1"/>
  <c r="GT9" i="20"/>
  <c r="GS9" i="20"/>
  <c r="GR9" i="20"/>
  <c r="HQ9" i="20" s="1"/>
  <c r="GQ9" i="20"/>
  <c r="HP9" i="20" s="1"/>
  <c r="GP9" i="20"/>
  <c r="GO9" i="20"/>
  <c r="GN9" i="20"/>
  <c r="GM9" i="20"/>
  <c r="GL9" i="20"/>
  <c r="HL9" i="20" s="1"/>
  <c r="HR9" i="20" s="1"/>
  <c r="GK9" i="20"/>
  <c r="GE9" i="20"/>
  <c r="GD9" i="20"/>
  <c r="GC9" i="20"/>
  <c r="GB9" i="20"/>
  <c r="GA9" i="20"/>
  <c r="FZ9" i="20"/>
  <c r="GG9" i="20" s="1"/>
  <c r="FW9" i="20"/>
  <c r="FV9" i="20"/>
  <c r="FP9" i="20"/>
  <c r="FO9" i="20"/>
  <c r="FN9" i="20"/>
  <c r="FM9" i="20"/>
  <c r="FL9" i="20"/>
  <c r="FK9" i="20"/>
  <c r="FI9" i="20"/>
  <c r="FG9" i="20"/>
  <c r="FC9" i="20"/>
  <c r="FA9" i="20"/>
  <c r="EZ9" i="20"/>
  <c r="EY9" i="20"/>
  <c r="EX9" i="20"/>
  <c r="EW9" i="20"/>
  <c r="EV9" i="20"/>
  <c r="EU9" i="20"/>
  <c r="ER9" i="20"/>
  <c r="EL9" i="20"/>
  <c r="EK9" i="20"/>
  <c r="EJ9" i="20"/>
  <c r="EI9" i="20"/>
  <c r="EN9" i="20" s="1"/>
  <c r="EM9" i="20" s="1"/>
  <c r="EH9" i="20"/>
  <c r="EG9" i="20"/>
  <c r="EF9" i="20"/>
  <c r="EE9" i="20"/>
  <c r="ED9" i="20"/>
  <c r="EC9" i="20"/>
  <c r="DW9" i="20"/>
  <c r="DV9" i="20"/>
  <c r="DU9" i="20"/>
  <c r="DT9" i="20"/>
  <c r="DS9" i="20"/>
  <c r="DR9" i="20"/>
  <c r="DO9" i="20"/>
  <c r="DN9" i="20"/>
  <c r="DH9" i="20"/>
  <c r="DG9" i="20"/>
  <c r="DF9" i="20"/>
  <c r="DE9" i="20"/>
  <c r="DD9" i="20"/>
  <c r="DC9" i="20"/>
  <c r="DJ9" i="20" s="1"/>
  <c r="CY9" i="20"/>
  <c r="CS9" i="20"/>
  <c r="CR9" i="20"/>
  <c r="CQ9" i="20"/>
  <c r="CP9" i="20"/>
  <c r="CO9" i="20"/>
  <c r="CN9" i="20"/>
  <c r="CU9" i="20" s="1"/>
  <c r="CM9" i="20"/>
  <c r="CL9" i="20"/>
  <c r="CJ9" i="20"/>
  <c r="CF9" i="20"/>
  <c r="CD9" i="20"/>
  <c r="CC9" i="20"/>
  <c r="CB9" i="20"/>
  <c r="CA9" i="20"/>
  <c r="BZ9" i="20"/>
  <c r="BY9" i="20"/>
  <c r="BX9" i="20"/>
  <c r="BV9" i="20"/>
  <c r="CE9" i="20" s="1"/>
  <c r="BU9" i="20"/>
  <c r="BO9" i="20"/>
  <c r="BN9" i="20"/>
  <c r="BM9" i="20"/>
  <c r="BL9" i="20"/>
  <c r="BK9" i="20"/>
  <c r="BJ9" i="20"/>
  <c r="BG9" i="20"/>
  <c r="BF9" i="20"/>
  <c r="AZ9" i="20"/>
  <c r="AY9" i="20"/>
  <c r="AX9" i="20"/>
  <c r="AW9" i="20"/>
  <c r="AV9" i="20"/>
  <c r="AU9" i="20"/>
  <c r="AT9" i="20"/>
  <c r="AR9" i="20"/>
  <c r="AO9" i="20"/>
  <c r="AP9" i="20" s="1"/>
  <c r="AQ9" i="20" s="1"/>
  <c r="AL9" i="20"/>
  <c r="AK9" i="20"/>
  <c r="AJ9" i="20"/>
  <c r="AI9" i="20"/>
  <c r="AG9" i="20"/>
  <c r="AC9" i="20"/>
  <c r="Y9" i="20"/>
  <c r="U9" i="20"/>
  <c r="Q9" i="20"/>
  <c r="P9" i="20"/>
  <c r="M9" i="20"/>
  <c r="L9" i="20"/>
  <c r="FH9" i="20" s="1"/>
  <c r="J9" i="20"/>
  <c r="I9" i="20"/>
  <c r="H9" i="20"/>
  <c r="G9" i="20"/>
  <c r="HI8" i="20"/>
  <c r="HH8" i="20"/>
  <c r="HF8" i="20"/>
  <c r="HD8" i="20"/>
  <c r="HE8" i="20" s="1"/>
  <c r="HB8" i="20"/>
  <c r="GZ8" i="20"/>
  <c r="GT8" i="20"/>
  <c r="GS8" i="20"/>
  <c r="GR8" i="20"/>
  <c r="HQ8" i="20" s="1"/>
  <c r="GQ8" i="20"/>
  <c r="HP8" i="20" s="1"/>
  <c r="GP8" i="20"/>
  <c r="HO8" i="20" s="1"/>
  <c r="GO8" i="20"/>
  <c r="GV8" i="20" s="1"/>
  <c r="GN8" i="20"/>
  <c r="HM8" i="20" s="1"/>
  <c r="GM8" i="20"/>
  <c r="GE8" i="20"/>
  <c r="GD8" i="20"/>
  <c r="GC8" i="20"/>
  <c r="GB8" i="20"/>
  <c r="GA8" i="20"/>
  <c r="FZ8" i="20"/>
  <c r="GG8" i="20" s="1"/>
  <c r="FY8" i="20"/>
  <c r="FX8" i="20"/>
  <c r="FR8" i="20"/>
  <c r="FP8" i="20"/>
  <c r="FO8" i="20"/>
  <c r="FN8" i="20"/>
  <c r="FM8" i="20"/>
  <c r="FL8" i="20"/>
  <c r="FK8" i="20"/>
  <c r="FJ8" i="20"/>
  <c r="FI8" i="20"/>
  <c r="FA8" i="20"/>
  <c r="EZ8" i="20"/>
  <c r="EY8" i="20"/>
  <c r="EX8" i="20"/>
  <c r="EW8" i="20"/>
  <c r="EV8" i="20"/>
  <c r="ET8" i="20"/>
  <c r="ES8" i="20"/>
  <c r="EL8" i="20"/>
  <c r="EK8" i="20"/>
  <c r="EJ8" i="20"/>
  <c r="EI8" i="20"/>
  <c r="EH8" i="20"/>
  <c r="EG8" i="20"/>
  <c r="EF8" i="20"/>
  <c r="EE8" i="20"/>
  <c r="DY8" i="20"/>
  <c r="DW8" i="20"/>
  <c r="DV8" i="20"/>
  <c r="DU8" i="20"/>
  <c r="DT8" i="20"/>
  <c r="DS8" i="20"/>
  <c r="DR8" i="20"/>
  <c r="DQ8" i="20"/>
  <c r="DP8" i="20"/>
  <c r="DH8" i="20"/>
  <c r="DG8" i="20"/>
  <c r="DF8" i="20"/>
  <c r="DE8" i="20"/>
  <c r="DJ8" i="20" s="1"/>
  <c r="DD8" i="20"/>
  <c r="DC8" i="20"/>
  <c r="DB8" i="20"/>
  <c r="DA8" i="20"/>
  <c r="CZ8" i="20"/>
  <c r="CS8" i="20"/>
  <c r="CR8" i="20"/>
  <c r="CQ8" i="20"/>
  <c r="CP8" i="20"/>
  <c r="CO8" i="20"/>
  <c r="CN8" i="20"/>
  <c r="CU8" i="20" s="1"/>
  <c r="CL8" i="20"/>
  <c r="CD8" i="20"/>
  <c r="CC8" i="20"/>
  <c r="CB8" i="20"/>
  <c r="CA8" i="20"/>
  <c r="BZ8" i="20"/>
  <c r="BY8" i="20"/>
  <c r="CF8" i="20" s="1"/>
  <c r="BX8" i="20"/>
  <c r="BW8" i="20"/>
  <c r="BO8" i="20"/>
  <c r="BN8" i="20"/>
  <c r="BM8" i="20"/>
  <c r="BL8" i="20"/>
  <c r="BK8" i="20"/>
  <c r="BJ8" i="20"/>
  <c r="BQ8" i="20" s="1"/>
  <c r="BS8" i="20" s="1"/>
  <c r="CH8" i="20" s="1"/>
  <c r="CW8" i="20" s="1"/>
  <c r="BI8" i="20"/>
  <c r="BH8" i="20"/>
  <c r="AZ8" i="20"/>
  <c r="AY8" i="20"/>
  <c r="AX8" i="20"/>
  <c r="AW8" i="20"/>
  <c r="AV8" i="20"/>
  <c r="AT8" i="20"/>
  <c r="AR8" i="20"/>
  <c r="AP8" i="20"/>
  <c r="AQ8" i="20" s="1"/>
  <c r="AO8" i="20"/>
  <c r="AL8" i="20"/>
  <c r="AK8" i="20"/>
  <c r="AJ8" i="20"/>
  <c r="AI8" i="20"/>
  <c r="AG8" i="20"/>
  <c r="AC8" i="20"/>
  <c r="Y8" i="20"/>
  <c r="U8" i="20"/>
  <c r="Q8" i="20"/>
  <c r="P8" i="20"/>
  <c r="EU8" i="20" s="1"/>
  <c r="M8" i="20"/>
  <c r="L8" i="20"/>
  <c r="FH8" i="20" s="1"/>
  <c r="FQ8" i="20" s="1"/>
  <c r="J8" i="20"/>
  <c r="I8" i="20"/>
  <c r="H8" i="20"/>
  <c r="G8" i="20"/>
  <c r="HO7" i="20"/>
  <c r="HN7" i="20"/>
  <c r="HL7" i="20"/>
  <c r="HI7" i="20"/>
  <c r="HH7" i="20"/>
  <c r="HF7" i="20"/>
  <c r="HE7" i="20"/>
  <c r="HD7" i="20"/>
  <c r="HB7" i="20"/>
  <c r="HC7" i="20" s="1"/>
  <c r="GZ7" i="20"/>
  <c r="GT7" i="20"/>
  <c r="GS7" i="20"/>
  <c r="GR7" i="20"/>
  <c r="HQ7" i="20" s="1"/>
  <c r="GQ7" i="20"/>
  <c r="HP7" i="20" s="1"/>
  <c r="GP7" i="20"/>
  <c r="GO7" i="20"/>
  <c r="GL7" i="20"/>
  <c r="GK7" i="20"/>
  <c r="GE7" i="20"/>
  <c r="GD7" i="20"/>
  <c r="GC7" i="20"/>
  <c r="GB7" i="20"/>
  <c r="GA7" i="20"/>
  <c r="FZ7" i="20"/>
  <c r="FW7" i="20"/>
  <c r="FV7" i="20"/>
  <c r="FP7" i="20"/>
  <c r="FO7" i="20"/>
  <c r="FN7" i="20"/>
  <c r="FM7" i="20"/>
  <c r="FL7" i="20"/>
  <c r="FK7" i="20"/>
  <c r="FG7" i="20"/>
  <c r="FC7" i="20"/>
  <c r="FA7" i="20"/>
  <c r="EZ7" i="20"/>
  <c r="EY7" i="20"/>
  <c r="EX7" i="20"/>
  <c r="EW7" i="20"/>
  <c r="EV7" i="20"/>
  <c r="ET7" i="20"/>
  <c r="ER7" i="20"/>
  <c r="EL7" i="20"/>
  <c r="EK7" i="20"/>
  <c r="EJ7" i="20"/>
  <c r="EI7" i="20"/>
  <c r="EN7" i="20" s="1"/>
  <c r="EH7" i="20"/>
  <c r="EG7" i="20"/>
  <c r="ED7" i="20"/>
  <c r="EM7" i="20" s="1"/>
  <c r="EC7" i="20"/>
  <c r="DW7" i="20"/>
  <c r="DV7" i="20"/>
  <c r="DU7" i="20"/>
  <c r="DT7" i="20"/>
  <c r="DS7" i="20"/>
  <c r="DR7" i="20"/>
  <c r="DY7" i="20" s="1"/>
  <c r="DO7" i="20"/>
  <c r="DN7" i="20"/>
  <c r="DH7" i="20"/>
  <c r="DG7" i="20"/>
  <c r="DF7" i="20"/>
  <c r="DE7" i="20"/>
  <c r="DD7" i="20"/>
  <c r="DC7" i="20"/>
  <c r="DA7" i="20"/>
  <c r="CY7" i="20"/>
  <c r="CU7" i="20"/>
  <c r="CS7" i="20"/>
  <c r="CR7" i="20"/>
  <c r="CQ7" i="20"/>
  <c r="CP7" i="20"/>
  <c r="CO7" i="20"/>
  <c r="CN7" i="20"/>
  <c r="CM7" i="20"/>
  <c r="CJ7" i="20"/>
  <c r="CD7" i="20"/>
  <c r="CC7" i="20"/>
  <c r="CB7" i="20"/>
  <c r="CA7" i="20"/>
  <c r="CF7" i="20" s="1"/>
  <c r="BZ7" i="20"/>
  <c r="BY7" i="20"/>
  <c r="BW7" i="20"/>
  <c r="BV7" i="20"/>
  <c r="BU7" i="20"/>
  <c r="BO7" i="20"/>
  <c r="BN7" i="20"/>
  <c r="BM7" i="20"/>
  <c r="BL7" i="20"/>
  <c r="BK7" i="20"/>
  <c r="BJ7" i="20"/>
  <c r="BG7" i="20"/>
  <c r="BF7" i="20"/>
  <c r="AZ7" i="20"/>
  <c r="AY7" i="20"/>
  <c r="AX7" i="20"/>
  <c r="AW7" i="20"/>
  <c r="AV7" i="20"/>
  <c r="AR7" i="20"/>
  <c r="AP7" i="20"/>
  <c r="AQ7" i="20" s="1"/>
  <c r="AO7" i="20"/>
  <c r="AL7" i="20"/>
  <c r="AK7" i="20"/>
  <c r="AJ7" i="20"/>
  <c r="AI7" i="20"/>
  <c r="AG7" i="20"/>
  <c r="AC7" i="20"/>
  <c r="Y7" i="20"/>
  <c r="U7" i="20"/>
  <c r="Q7" i="20"/>
  <c r="P7" i="20"/>
  <c r="EF7" i="20" s="1"/>
  <c r="M7" i="20"/>
  <c r="L7" i="20"/>
  <c r="FH7" i="20" s="1"/>
  <c r="J7" i="20"/>
  <c r="I7" i="20"/>
  <c r="H7" i="20"/>
  <c r="G7" i="20"/>
  <c r="HP6" i="20"/>
  <c r="HI6" i="20"/>
  <c r="HH6" i="20"/>
  <c r="HF6" i="20"/>
  <c r="HD6" i="20"/>
  <c r="HE6" i="20" s="1"/>
  <c r="HB6" i="20"/>
  <c r="HC6" i="20" s="1"/>
  <c r="GZ6" i="20"/>
  <c r="HA6" i="20" s="1"/>
  <c r="GT6" i="20"/>
  <c r="GS6" i="20"/>
  <c r="GR6" i="20"/>
  <c r="HQ6" i="20" s="1"/>
  <c r="GQ6" i="20"/>
  <c r="GP6" i="20"/>
  <c r="HO6" i="20" s="1"/>
  <c r="GO6" i="20"/>
  <c r="GN6" i="20"/>
  <c r="HM6" i="20" s="1"/>
  <c r="GM6" i="20"/>
  <c r="GE6" i="20"/>
  <c r="GD6" i="20"/>
  <c r="GC6" i="20"/>
  <c r="GB6" i="20"/>
  <c r="GA6" i="20"/>
  <c r="FZ6" i="20"/>
  <c r="GG6" i="20" s="1"/>
  <c r="FY6" i="20"/>
  <c r="FX6" i="20"/>
  <c r="FV6" i="20"/>
  <c r="FP6" i="20"/>
  <c r="FO6" i="20"/>
  <c r="FN6" i="20"/>
  <c r="FM6" i="20"/>
  <c r="FL6" i="20"/>
  <c r="FK6" i="20"/>
  <c r="FR6" i="20" s="1"/>
  <c r="FJ6" i="20"/>
  <c r="FI6" i="20"/>
  <c r="FH6" i="20"/>
  <c r="FQ6" i="20" s="1"/>
  <c r="FG6" i="20"/>
  <c r="FA6" i="20"/>
  <c r="EZ6" i="20"/>
  <c r="EY6" i="20"/>
  <c r="EX6" i="20"/>
  <c r="EW6" i="20"/>
  <c r="EV6" i="20"/>
  <c r="FC6" i="20" s="1"/>
  <c r="ET6" i="20"/>
  <c r="ER6" i="20"/>
  <c r="EL6" i="20"/>
  <c r="EK6" i="20"/>
  <c r="EJ6" i="20"/>
  <c r="EI6" i="20"/>
  <c r="EH6" i="20"/>
  <c r="EG6" i="20"/>
  <c r="EN6" i="20" s="1"/>
  <c r="EF6" i="20"/>
  <c r="EE6" i="20"/>
  <c r="EC6" i="20"/>
  <c r="DW6" i="20"/>
  <c r="DV6" i="20"/>
  <c r="DU6" i="20"/>
  <c r="DT6" i="20"/>
  <c r="DS6" i="20"/>
  <c r="DY6" i="20" s="1"/>
  <c r="DR6" i="20"/>
  <c r="DQ6" i="20"/>
  <c r="DP6" i="20"/>
  <c r="DN6" i="20"/>
  <c r="DH6" i="20"/>
  <c r="DG6" i="20"/>
  <c r="DF6" i="20"/>
  <c r="DE6" i="20"/>
  <c r="DD6" i="20"/>
  <c r="DC6" i="20"/>
  <c r="DJ6" i="20" s="1"/>
  <c r="DB6" i="20"/>
  <c r="DA6" i="20"/>
  <c r="CZ6" i="20"/>
  <c r="DI6" i="20" s="1"/>
  <c r="CS6" i="20"/>
  <c r="CR6" i="20"/>
  <c r="CQ6" i="20"/>
  <c r="CP6" i="20"/>
  <c r="CO6" i="20"/>
  <c r="CN6" i="20"/>
  <c r="CL6" i="20"/>
  <c r="CK6" i="20"/>
  <c r="CJ6" i="20"/>
  <c r="CD6" i="20"/>
  <c r="CC6" i="20"/>
  <c r="CB6" i="20"/>
  <c r="CA6" i="20"/>
  <c r="BZ6" i="20"/>
  <c r="BY6" i="20"/>
  <c r="BX6" i="20"/>
  <c r="BW6" i="20"/>
  <c r="BU6" i="20"/>
  <c r="BO6" i="20"/>
  <c r="BN6" i="20"/>
  <c r="BM6" i="20"/>
  <c r="BL6" i="20"/>
  <c r="BQ6" i="20" s="1"/>
  <c r="BS6" i="20" s="1"/>
  <c r="BK6" i="20"/>
  <c r="BJ6" i="20"/>
  <c r="BI6" i="20"/>
  <c r="BH6" i="20"/>
  <c r="BF6" i="20"/>
  <c r="AZ6" i="20"/>
  <c r="AY6" i="20"/>
  <c r="AX6" i="20"/>
  <c r="AW6" i="20"/>
  <c r="AV6" i="20"/>
  <c r="AT6" i="20"/>
  <c r="AR6" i="20"/>
  <c r="AQ6" i="20"/>
  <c r="AP6" i="20"/>
  <c r="AO6" i="20"/>
  <c r="AL6" i="20"/>
  <c r="AK6" i="20"/>
  <c r="AJ6" i="20"/>
  <c r="AI6" i="20"/>
  <c r="AG6" i="20"/>
  <c r="AC6" i="20"/>
  <c r="Y6" i="20"/>
  <c r="U6" i="20"/>
  <c r="Q6" i="20"/>
  <c r="P6" i="20"/>
  <c r="EU6" i="20" s="1"/>
  <c r="M6" i="20"/>
  <c r="L6" i="20"/>
  <c r="CY6" i="20" s="1"/>
  <c r="J6" i="20"/>
  <c r="I6" i="20"/>
  <c r="H6" i="20"/>
  <c r="G6" i="20"/>
  <c r="GK3" i="20"/>
  <c r="FV3" i="20"/>
  <c r="FG3" i="20"/>
  <c r="ER3" i="20"/>
  <c r="EC3" i="20"/>
  <c r="DN3" i="20"/>
  <c r="CY3" i="20"/>
  <c r="CJ3" i="20"/>
  <c r="BU3" i="20"/>
  <c r="BF3" i="20"/>
  <c r="J2" i="20"/>
  <c r="HO59" i="19"/>
  <c r="HN59" i="19"/>
  <c r="HI59" i="19"/>
  <c r="HH59" i="19"/>
  <c r="HF59" i="19"/>
  <c r="HE59" i="19" s="1"/>
  <c r="HD59" i="19"/>
  <c r="HB59" i="19"/>
  <c r="HC59" i="19" s="1"/>
  <c r="HA59" i="19"/>
  <c r="GZ59" i="19"/>
  <c r="GV59" i="19"/>
  <c r="GT59" i="19"/>
  <c r="GS59" i="19"/>
  <c r="GR59" i="19"/>
  <c r="HQ59" i="19" s="1"/>
  <c r="GQ59" i="19"/>
  <c r="HP59" i="19" s="1"/>
  <c r="GP59" i="19"/>
  <c r="GO59" i="19"/>
  <c r="GN59" i="19"/>
  <c r="HM59" i="19" s="1"/>
  <c r="GM59" i="19"/>
  <c r="GK59" i="19"/>
  <c r="GE59" i="19"/>
  <c r="GD59" i="19"/>
  <c r="GC59" i="19"/>
  <c r="GB59" i="19"/>
  <c r="GA59" i="19"/>
  <c r="FZ59" i="19"/>
  <c r="GG59" i="19" s="1"/>
  <c r="FY59" i="19"/>
  <c r="FX59" i="19"/>
  <c r="FR59" i="19"/>
  <c r="FP59" i="19"/>
  <c r="FO59" i="19"/>
  <c r="FN59" i="19"/>
  <c r="FM59" i="19"/>
  <c r="FL59" i="19"/>
  <c r="FK59" i="19"/>
  <c r="FJ59" i="19"/>
  <c r="FI59" i="19"/>
  <c r="FA59" i="19"/>
  <c r="EZ59" i="19"/>
  <c r="EY59" i="19"/>
  <c r="EX59" i="19"/>
  <c r="EW59" i="19"/>
  <c r="EV59" i="19"/>
  <c r="FC59" i="19" s="1"/>
  <c r="ET59" i="19"/>
  <c r="EL59" i="19"/>
  <c r="EK59" i="19"/>
  <c r="EJ59" i="19"/>
  <c r="EI59" i="19"/>
  <c r="EH59" i="19"/>
  <c r="EG59" i="19"/>
  <c r="EF59" i="19"/>
  <c r="EE59" i="19"/>
  <c r="EC59" i="19"/>
  <c r="DW59" i="19"/>
  <c r="DV59" i="19"/>
  <c r="DU59" i="19"/>
  <c r="DT59" i="19"/>
  <c r="DS59" i="19"/>
  <c r="DR59" i="19"/>
  <c r="DQ59" i="19"/>
  <c r="DP59" i="19"/>
  <c r="DO59" i="19"/>
  <c r="DH59" i="19"/>
  <c r="DG59" i="19"/>
  <c r="DF59" i="19"/>
  <c r="DE59" i="19"/>
  <c r="DD59" i="19"/>
  <c r="DC59" i="19"/>
  <c r="DJ59" i="19" s="1"/>
  <c r="DB59" i="19"/>
  <c r="DA59" i="19"/>
  <c r="CY59" i="19"/>
  <c r="CS59" i="19"/>
  <c r="CR59" i="19"/>
  <c r="CQ59" i="19"/>
  <c r="CP59" i="19"/>
  <c r="CO59" i="19"/>
  <c r="CN59" i="19"/>
  <c r="CL59" i="19"/>
  <c r="CK59" i="19"/>
  <c r="CD59" i="19"/>
  <c r="CC59" i="19"/>
  <c r="CB59" i="19"/>
  <c r="CA59" i="19"/>
  <c r="BZ59" i="19"/>
  <c r="BY59" i="19"/>
  <c r="CF59" i="19" s="1"/>
  <c r="BX59" i="19"/>
  <c r="BW59" i="19"/>
  <c r="BU59" i="19"/>
  <c r="BO59" i="19"/>
  <c r="BN59" i="19"/>
  <c r="BM59" i="19"/>
  <c r="BL59" i="19"/>
  <c r="BK59" i="19"/>
  <c r="BJ59" i="19"/>
  <c r="BI59" i="19"/>
  <c r="BH59" i="19"/>
  <c r="AZ59" i="19"/>
  <c r="AY59" i="19"/>
  <c r="AX59" i="19"/>
  <c r="AW59" i="19"/>
  <c r="AV59" i="19"/>
  <c r="AT59" i="19"/>
  <c r="AR59" i="19"/>
  <c r="AP59" i="19"/>
  <c r="AQ59" i="19" s="1"/>
  <c r="AO59" i="19"/>
  <c r="AL59" i="19"/>
  <c r="AK59" i="19"/>
  <c r="AJ59" i="19"/>
  <c r="AI59" i="19"/>
  <c r="AG59" i="19"/>
  <c r="AC59" i="19"/>
  <c r="Y59" i="19"/>
  <c r="U59" i="19"/>
  <c r="Q59" i="19"/>
  <c r="P59" i="19"/>
  <c r="EU59" i="19" s="1"/>
  <c r="M59" i="19"/>
  <c r="L59" i="19"/>
  <c r="FV59" i="19" s="1"/>
  <c r="J59" i="19"/>
  <c r="I59" i="19"/>
  <c r="H59" i="19"/>
  <c r="G59" i="19"/>
  <c r="HP58" i="19"/>
  <c r="HO58" i="19"/>
  <c r="HI58" i="19"/>
  <c r="HH58" i="19"/>
  <c r="HF58" i="19"/>
  <c r="HE58" i="19" s="1"/>
  <c r="HD58" i="19"/>
  <c r="HB58" i="19"/>
  <c r="GZ58" i="19"/>
  <c r="GT58" i="19"/>
  <c r="GS58" i="19"/>
  <c r="GR58" i="19"/>
  <c r="HQ58" i="19" s="1"/>
  <c r="GQ58" i="19"/>
  <c r="GP58" i="19"/>
  <c r="GO58" i="19"/>
  <c r="GN58" i="19"/>
  <c r="HM58" i="19" s="1"/>
  <c r="GM58" i="19"/>
  <c r="GE58" i="19"/>
  <c r="GD58" i="19"/>
  <c r="GC58" i="19"/>
  <c r="GB58" i="19"/>
  <c r="GA58" i="19"/>
  <c r="FZ58" i="19"/>
  <c r="FX58" i="19"/>
  <c r="FP58" i="19"/>
  <c r="FO58" i="19"/>
  <c r="FN58" i="19"/>
  <c r="FM58" i="19"/>
  <c r="FL58" i="19"/>
  <c r="FK58" i="19"/>
  <c r="FR58" i="19" s="1"/>
  <c r="FJ58" i="19"/>
  <c r="FI58" i="19"/>
  <c r="FA58" i="19"/>
  <c r="EZ58" i="19"/>
  <c r="EY58" i="19"/>
  <c r="EX58" i="19"/>
  <c r="EW58" i="19"/>
  <c r="EV58" i="19"/>
  <c r="ET58" i="19"/>
  <c r="EL58" i="19"/>
  <c r="EK58" i="19"/>
  <c r="EJ58" i="19"/>
  <c r="EI58" i="19"/>
  <c r="EH58" i="19"/>
  <c r="EG58" i="19"/>
  <c r="EN58" i="19" s="1"/>
  <c r="EF58" i="19"/>
  <c r="EE58" i="19"/>
  <c r="DW58" i="19"/>
  <c r="DV58" i="19"/>
  <c r="DU58" i="19"/>
  <c r="DT58" i="19"/>
  <c r="DS58" i="19"/>
  <c r="DR58" i="19"/>
  <c r="DP58" i="19"/>
  <c r="DH58" i="19"/>
  <c r="DG58" i="19"/>
  <c r="DF58" i="19"/>
  <c r="DE58" i="19"/>
  <c r="DD58" i="19"/>
  <c r="DC58" i="19"/>
  <c r="DJ58" i="19" s="1"/>
  <c r="DB58" i="19"/>
  <c r="DA58" i="19"/>
  <c r="CS58" i="19"/>
  <c r="CR58" i="19"/>
  <c r="CQ58" i="19"/>
  <c r="CP58" i="19"/>
  <c r="CO58" i="19"/>
  <c r="CN58" i="19"/>
  <c r="CL58" i="19"/>
  <c r="CD58" i="19"/>
  <c r="CC58" i="19"/>
  <c r="CB58" i="19"/>
  <c r="CA58" i="19"/>
  <c r="BZ58" i="19"/>
  <c r="BY58" i="19"/>
  <c r="CF58" i="19" s="1"/>
  <c r="BX58" i="19"/>
  <c r="BW58" i="19"/>
  <c r="BO58" i="19"/>
  <c r="BN58" i="19"/>
  <c r="BM58" i="19"/>
  <c r="BL58" i="19"/>
  <c r="BK58" i="19"/>
  <c r="BJ58" i="19"/>
  <c r="BH58" i="19"/>
  <c r="AZ58" i="19"/>
  <c r="AY58" i="19"/>
  <c r="AX58" i="19"/>
  <c r="AW58" i="19"/>
  <c r="AV58" i="19"/>
  <c r="AT58" i="19"/>
  <c r="AP58" i="19"/>
  <c r="AQ58" i="19" s="1"/>
  <c r="AO58" i="19"/>
  <c r="AL58" i="19"/>
  <c r="AK58" i="19"/>
  <c r="AJ58" i="19"/>
  <c r="AI58" i="19"/>
  <c r="AG58" i="19"/>
  <c r="AC58" i="19"/>
  <c r="Y58" i="19"/>
  <c r="U58" i="19"/>
  <c r="Q58" i="19"/>
  <c r="P58" i="19"/>
  <c r="EU58" i="19" s="1"/>
  <c r="M58" i="19"/>
  <c r="L58" i="19"/>
  <c r="GK58" i="19" s="1"/>
  <c r="J58" i="19"/>
  <c r="I58" i="19"/>
  <c r="H58" i="19"/>
  <c r="G58" i="19"/>
  <c r="HO57" i="19"/>
  <c r="HN57" i="19"/>
  <c r="HI57" i="19"/>
  <c r="HH57" i="19"/>
  <c r="HF57" i="19"/>
  <c r="HE57" i="19"/>
  <c r="HD57" i="19"/>
  <c r="HB57" i="19"/>
  <c r="HA57" i="19"/>
  <c r="GZ57" i="19"/>
  <c r="GT57" i="19"/>
  <c r="GS57" i="19"/>
  <c r="GR57" i="19"/>
  <c r="HQ57" i="19" s="1"/>
  <c r="GQ57" i="19"/>
  <c r="GP57" i="19"/>
  <c r="GO57" i="19"/>
  <c r="GN57" i="19"/>
  <c r="HM57" i="19" s="1"/>
  <c r="GM57" i="19"/>
  <c r="GK57" i="19"/>
  <c r="GE57" i="19"/>
  <c r="GD57" i="19"/>
  <c r="GC57" i="19"/>
  <c r="GB57" i="19"/>
  <c r="GA57" i="19"/>
  <c r="FZ57" i="19"/>
  <c r="FY57" i="19"/>
  <c r="FX57" i="19"/>
  <c r="FV57" i="19"/>
  <c r="FP57" i="19"/>
  <c r="FO57" i="19"/>
  <c r="FN57" i="19"/>
  <c r="FM57" i="19"/>
  <c r="FL57" i="19"/>
  <c r="FK57" i="19"/>
  <c r="FJ57" i="19"/>
  <c r="FI57" i="19"/>
  <c r="FA57" i="19"/>
  <c r="EZ57" i="19"/>
  <c r="EY57" i="19"/>
  <c r="EX57" i="19"/>
  <c r="EW57" i="19"/>
  <c r="EV57" i="19"/>
  <c r="FC57" i="19" s="1"/>
  <c r="ET57" i="19"/>
  <c r="ER57" i="19"/>
  <c r="EL57" i="19"/>
  <c r="EK57" i="19"/>
  <c r="EJ57" i="19"/>
  <c r="EI57" i="19"/>
  <c r="EH57" i="19"/>
  <c r="EG57" i="19"/>
  <c r="EF57" i="19"/>
  <c r="EE57" i="19"/>
  <c r="DW57" i="19"/>
  <c r="DV57" i="19"/>
  <c r="DU57" i="19"/>
  <c r="DT57" i="19"/>
  <c r="DS57" i="19"/>
  <c r="DR57" i="19"/>
  <c r="DY57" i="19" s="1"/>
  <c r="DQ57" i="19"/>
  <c r="DP57" i="19"/>
  <c r="DO57" i="19"/>
  <c r="DN57" i="19"/>
  <c r="DH57" i="19"/>
  <c r="DG57" i="19"/>
  <c r="DF57" i="19"/>
  <c r="DE57" i="19"/>
  <c r="DJ57" i="19" s="1"/>
  <c r="DD57" i="19"/>
  <c r="DC57" i="19"/>
  <c r="DB57" i="19"/>
  <c r="DA57" i="19"/>
  <c r="CY57" i="19"/>
  <c r="CS57" i="19"/>
  <c r="CR57" i="19"/>
  <c r="CQ57" i="19"/>
  <c r="CP57" i="19"/>
  <c r="CO57" i="19"/>
  <c r="CN57" i="19"/>
  <c r="CL57" i="19"/>
  <c r="CK57" i="19"/>
  <c r="CJ57" i="19"/>
  <c r="CD57" i="19"/>
  <c r="CC57" i="19"/>
  <c r="CB57" i="19"/>
  <c r="CA57" i="19"/>
  <c r="CF57" i="19" s="1"/>
  <c r="BZ57" i="19"/>
  <c r="BY57" i="19"/>
  <c r="BX57" i="19"/>
  <c r="BW57" i="19"/>
  <c r="BU57" i="19"/>
  <c r="BO57" i="19"/>
  <c r="BN57" i="19"/>
  <c r="BM57" i="19"/>
  <c r="BL57" i="19"/>
  <c r="BK57" i="19"/>
  <c r="BJ57" i="19"/>
  <c r="BI57" i="19"/>
  <c r="BH57" i="19"/>
  <c r="BG57" i="19"/>
  <c r="AZ57" i="19"/>
  <c r="AY57" i="19"/>
  <c r="AX57" i="19"/>
  <c r="AW57" i="19"/>
  <c r="AV57" i="19"/>
  <c r="AT57" i="19"/>
  <c r="AS57" i="19"/>
  <c r="AO57" i="19"/>
  <c r="AP57" i="19" s="1"/>
  <c r="AQ57" i="19" s="1"/>
  <c r="AL57" i="19"/>
  <c r="AK57" i="19"/>
  <c r="AJ57" i="19"/>
  <c r="AI57" i="19"/>
  <c r="AG57" i="19"/>
  <c r="AC57" i="19"/>
  <c r="Y57" i="19"/>
  <c r="U57" i="19"/>
  <c r="Q57" i="19"/>
  <c r="P57" i="19"/>
  <c r="EU57" i="19" s="1"/>
  <c r="M57" i="19"/>
  <c r="L57" i="19"/>
  <c r="FG57" i="19" s="1"/>
  <c r="J57" i="19"/>
  <c r="I57" i="19"/>
  <c r="H57" i="19"/>
  <c r="G57" i="19"/>
  <c r="HP56" i="19"/>
  <c r="HO56" i="19"/>
  <c r="HI56" i="19"/>
  <c r="HH56" i="19"/>
  <c r="HF56" i="19"/>
  <c r="HA56" i="19" s="1"/>
  <c r="HD56" i="19"/>
  <c r="HB56" i="19"/>
  <c r="GZ56" i="19"/>
  <c r="GT56" i="19"/>
  <c r="GS56" i="19"/>
  <c r="GR56" i="19"/>
  <c r="HQ56" i="19" s="1"/>
  <c r="GQ56" i="19"/>
  <c r="GP56" i="19"/>
  <c r="GO56" i="19"/>
  <c r="GN56" i="19"/>
  <c r="HM56" i="19" s="1"/>
  <c r="GM56" i="19"/>
  <c r="GK56" i="19"/>
  <c r="GE56" i="19"/>
  <c r="GD56" i="19"/>
  <c r="GC56" i="19"/>
  <c r="GB56" i="19"/>
  <c r="GA56" i="19"/>
  <c r="FZ56" i="19"/>
  <c r="FX56" i="19"/>
  <c r="FW56" i="19"/>
  <c r="FR56" i="19"/>
  <c r="FP56" i="19"/>
  <c r="FO56" i="19"/>
  <c r="FN56" i="19"/>
  <c r="FM56" i="19"/>
  <c r="FL56" i="19"/>
  <c r="FK56" i="19"/>
  <c r="FJ56" i="19"/>
  <c r="FI56" i="19"/>
  <c r="FG56" i="19"/>
  <c r="FA56" i="19"/>
  <c r="EZ56" i="19"/>
  <c r="EY56" i="19"/>
  <c r="EX56" i="19"/>
  <c r="EW56" i="19"/>
  <c r="EV56" i="19"/>
  <c r="FC56" i="19" s="1"/>
  <c r="ET56" i="19"/>
  <c r="ES56" i="19"/>
  <c r="FB56" i="19" s="1"/>
  <c r="EL56" i="19"/>
  <c r="EK56" i="19"/>
  <c r="EJ56" i="19"/>
  <c r="EI56" i="19"/>
  <c r="EH56" i="19"/>
  <c r="EG56" i="19"/>
  <c r="EN56" i="19" s="1"/>
  <c r="EF56" i="19"/>
  <c r="EE56" i="19"/>
  <c r="EC56" i="19"/>
  <c r="DW56" i="19"/>
  <c r="DV56" i="19"/>
  <c r="DU56" i="19"/>
  <c r="DT56" i="19"/>
  <c r="DS56" i="19"/>
  <c r="DR56" i="19"/>
  <c r="DP56" i="19"/>
  <c r="DO56" i="19"/>
  <c r="DJ56" i="19"/>
  <c r="DH56" i="19"/>
  <c r="DG56" i="19"/>
  <c r="DF56" i="19"/>
  <c r="DE56" i="19"/>
  <c r="DD56" i="19"/>
  <c r="DC56" i="19"/>
  <c r="DB56" i="19"/>
  <c r="DA56" i="19"/>
  <c r="CY56" i="19"/>
  <c r="CS56" i="19"/>
  <c r="CR56" i="19"/>
  <c r="CQ56" i="19"/>
  <c r="CP56" i="19"/>
  <c r="CO56" i="19"/>
  <c r="CN56" i="19"/>
  <c r="CL56" i="19"/>
  <c r="CK56" i="19"/>
  <c r="CD56" i="19"/>
  <c r="CC56" i="19"/>
  <c r="CB56" i="19"/>
  <c r="CA56" i="19"/>
  <c r="BZ56" i="19"/>
  <c r="BY56" i="19"/>
  <c r="CF56" i="19" s="1"/>
  <c r="BX56" i="19"/>
  <c r="BW56" i="19"/>
  <c r="BU56" i="19"/>
  <c r="BO56" i="19"/>
  <c r="BN56" i="19"/>
  <c r="BM56" i="19"/>
  <c r="BL56" i="19"/>
  <c r="BK56" i="19"/>
  <c r="BJ56" i="19"/>
  <c r="BH56" i="19"/>
  <c r="BG56" i="19"/>
  <c r="AZ56" i="19"/>
  <c r="AY56" i="19"/>
  <c r="AX56" i="19"/>
  <c r="AW56" i="19"/>
  <c r="AV56" i="19"/>
  <c r="AT56" i="19"/>
  <c r="AS56" i="19"/>
  <c r="AR56" i="19"/>
  <c r="AO56" i="19"/>
  <c r="AP56" i="19" s="1"/>
  <c r="AQ56" i="19" s="1"/>
  <c r="AL56" i="19"/>
  <c r="AK56" i="19"/>
  <c r="AJ56" i="19"/>
  <c r="AI56" i="19"/>
  <c r="AG56" i="19"/>
  <c r="AC56" i="19"/>
  <c r="Y56" i="19"/>
  <c r="U56" i="19"/>
  <c r="Q56" i="19"/>
  <c r="P56" i="19"/>
  <c r="EU56" i="19" s="1"/>
  <c r="M56" i="19"/>
  <c r="L56" i="19"/>
  <c r="J56" i="19"/>
  <c r="I56" i="19"/>
  <c r="H56" i="19"/>
  <c r="G56" i="19"/>
  <c r="HO55" i="19"/>
  <c r="HI55" i="19"/>
  <c r="HH55" i="19"/>
  <c r="HF55" i="19"/>
  <c r="HA55" i="19" s="1"/>
  <c r="HD55" i="19"/>
  <c r="HB55" i="19"/>
  <c r="GZ55" i="19"/>
  <c r="GT55" i="19"/>
  <c r="GS55" i="19"/>
  <c r="GR55" i="19"/>
  <c r="HQ55" i="19" s="1"/>
  <c r="GQ55" i="19"/>
  <c r="GP55" i="19"/>
  <c r="GO55" i="19"/>
  <c r="HN55" i="19" s="1"/>
  <c r="GN55" i="19"/>
  <c r="HM55" i="19" s="1"/>
  <c r="GM55" i="19"/>
  <c r="GK55" i="19"/>
  <c r="GE55" i="19"/>
  <c r="GD55" i="19"/>
  <c r="GC55" i="19"/>
  <c r="GB55" i="19"/>
  <c r="GA55" i="19"/>
  <c r="FZ55" i="19"/>
  <c r="FY55" i="19"/>
  <c r="FX55" i="19"/>
  <c r="FW55" i="19"/>
  <c r="FR55" i="19"/>
  <c r="FP55" i="19"/>
  <c r="FO55" i="19"/>
  <c r="FN55" i="19"/>
  <c r="FM55" i="19"/>
  <c r="FL55" i="19"/>
  <c r="FK55" i="19"/>
  <c r="FJ55" i="19"/>
  <c r="FI55" i="19"/>
  <c r="FG55" i="19"/>
  <c r="FA55" i="19"/>
  <c r="EZ55" i="19"/>
  <c r="EY55" i="19"/>
  <c r="EX55" i="19"/>
  <c r="EW55" i="19"/>
  <c r="EV55" i="19"/>
  <c r="ET55" i="19"/>
  <c r="ES55" i="19"/>
  <c r="EL55" i="19"/>
  <c r="EK55" i="19"/>
  <c r="EJ55" i="19"/>
  <c r="EI55" i="19"/>
  <c r="EH55" i="19"/>
  <c r="EG55" i="19"/>
  <c r="EN55" i="19" s="1"/>
  <c r="EF55" i="19"/>
  <c r="EE55" i="19"/>
  <c r="DW55" i="19"/>
  <c r="DV55" i="19"/>
  <c r="DU55" i="19"/>
  <c r="DT55" i="19"/>
  <c r="DS55" i="19"/>
  <c r="DR55" i="19"/>
  <c r="DY55" i="19" s="1"/>
  <c r="DQ55" i="19"/>
  <c r="DP55" i="19"/>
  <c r="DO55" i="19"/>
  <c r="DN55" i="19"/>
  <c r="DH55" i="19"/>
  <c r="DG55" i="19"/>
  <c r="DF55" i="19"/>
  <c r="DE55" i="19"/>
  <c r="DD55" i="19"/>
  <c r="DC55" i="19"/>
  <c r="DB55" i="19"/>
  <c r="DA55" i="19"/>
  <c r="CZ55" i="19"/>
  <c r="CS55" i="19"/>
  <c r="CR55" i="19"/>
  <c r="CQ55" i="19"/>
  <c r="CP55" i="19"/>
  <c r="CO55" i="19"/>
  <c r="CN55" i="19"/>
  <c r="CL55" i="19"/>
  <c r="CK55" i="19"/>
  <c r="CJ55" i="19"/>
  <c r="CD55" i="19"/>
  <c r="CC55" i="19"/>
  <c r="CB55" i="19"/>
  <c r="CA55" i="19"/>
  <c r="BZ55" i="19"/>
  <c r="BY55" i="19"/>
  <c r="BX55" i="19"/>
  <c r="BW55" i="19"/>
  <c r="BU55" i="19"/>
  <c r="BQ55" i="19"/>
  <c r="BS55" i="19" s="1"/>
  <c r="BO55" i="19"/>
  <c r="BN55" i="19"/>
  <c r="BM55" i="19"/>
  <c r="BL55" i="19"/>
  <c r="BK55" i="19"/>
  <c r="BJ55" i="19"/>
  <c r="BI55" i="19"/>
  <c r="BH55" i="19"/>
  <c r="BG55" i="19"/>
  <c r="BF55" i="19"/>
  <c r="AZ55" i="19"/>
  <c r="AY55" i="19"/>
  <c r="AX55" i="19"/>
  <c r="AW55" i="19"/>
  <c r="AV55" i="19"/>
  <c r="AT55" i="19"/>
  <c r="AR55" i="19"/>
  <c r="AP55" i="19"/>
  <c r="AQ55" i="19" s="1"/>
  <c r="AO55" i="19"/>
  <c r="AL55" i="19"/>
  <c r="AK55" i="19"/>
  <c r="AJ55" i="19"/>
  <c r="AI55" i="19"/>
  <c r="AG55" i="19"/>
  <c r="AC55" i="19"/>
  <c r="Y55" i="19"/>
  <c r="U55" i="19"/>
  <c r="Q55" i="19"/>
  <c r="P55" i="19"/>
  <c r="EU55" i="19" s="1"/>
  <c r="M55" i="19"/>
  <c r="L55" i="19"/>
  <c r="J55" i="19"/>
  <c r="I55" i="19"/>
  <c r="H55" i="19"/>
  <c r="G55" i="19"/>
  <c r="HO54" i="19"/>
  <c r="HI54" i="19"/>
  <c r="HH54" i="19"/>
  <c r="HF54" i="19"/>
  <c r="HE54" i="19"/>
  <c r="HD54" i="19"/>
  <c r="HB54" i="19"/>
  <c r="HC54" i="19" s="1"/>
  <c r="GZ54" i="19"/>
  <c r="HA54" i="19" s="1"/>
  <c r="GT54" i="19"/>
  <c r="GS54" i="19"/>
  <c r="GR54" i="19"/>
  <c r="HQ54" i="19" s="1"/>
  <c r="GQ54" i="19"/>
  <c r="HP54" i="19" s="1"/>
  <c r="GP54" i="19"/>
  <c r="GO54" i="19"/>
  <c r="HN54" i="19" s="1"/>
  <c r="GN54" i="19"/>
  <c r="HM54" i="19" s="1"/>
  <c r="GM54" i="19"/>
  <c r="GE54" i="19"/>
  <c r="GD54" i="19"/>
  <c r="GC54" i="19"/>
  <c r="GB54" i="19"/>
  <c r="GA54" i="19"/>
  <c r="FZ54" i="19"/>
  <c r="FX54" i="19"/>
  <c r="FP54" i="19"/>
  <c r="FO54" i="19"/>
  <c r="FN54" i="19"/>
  <c r="FM54" i="19"/>
  <c r="FL54" i="19"/>
  <c r="FK54" i="19"/>
  <c r="FJ54" i="19"/>
  <c r="FI54" i="19"/>
  <c r="FA54" i="19"/>
  <c r="EZ54" i="19"/>
  <c r="EY54" i="19"/>
  <c r="EX54" i="19"/>
  <c r="EW54" i="19"/>
  <c r="EV54" i="19"/>
  <c r="ET54" i="19"/>
  <c r="EL54" i="19"/>
  <c r="EK54" i="19"/>
  <c r="EJ54" i="19"/>
  <c r="EI54" i="19"/>
  <c r="EH54" i="19"/>
  <c r="EG54" i="19"/>
  <c r="EF54" i="19"/>
  <c r="EE54" i="19"/>
  <c r="DW54" i="19"/>
  <c r="DV54" i="19"/>
  <c r="DU54" i="19"/>
  <c r="DT54" i="19"/>
  <c r="DS54" i="19"/>
  <c r="DR54" i="19"/>
  <c r="DP54" i="19"/>
  <c r="DH54" i="19"/>
  <c r="DG54" i="19"/>
  <c r="DF54" i="19"/>
  <c r="DE54" i="19"/>
  <c r="DD54" i="19"/>
  <c r="DC54" i="19"/>
  <c r="DB54" i="19"/>
  <c r="CS54" i="19"/>
  <c r="CR54" i="19"/>
  <c r="CQ54" i="19"/>
  <c r="CP54" i="19"/>
  <c r="CO54" i="19"/>
  <c r="CN54" i="19"/>
  <c r="CU54" i="19" s="1"/>
  <c r="CM54" i="19"/>
  <c r="CL54" i="19"/>
  <c r="CD54" i="19"/>
  <c r="CC54" i="19"/>
  <c r="CB54" i="19"/>
  <c r="CA54" i="19"/>
  <c r="BZ54" i="19"/>
  <c r="CF54" i="19" s="1"/>
  <c r="BY54" i="19"/>
  <c r="BX54" i="19"/>
  <c r="BW54" i="19"/>
  <c r="BO54" i="19"/>
  <c r="BN54" i="19"/>
  <c r="BM54" i="19"/>
  <c r="BL54" i="19"/>
  <c r="BK54" i="19"/>
  <c r="BJ54" i="19"/>
  <c r="BH54" i="19"/>
  <c r="AZ54" i="19"/>
  <c r="AY54" i="19"/>
  <c r="AX54" i="19"/>
  <c r="AW54" i="19"/>
  <c r="AV54" i="19"/>
  <c r="AU54" i="19"/>
  <c r="AT54" i="19"/>
  <c r="AO54" i="19"/>
  <c r="AP54" i="19" s="1"/>
  <c r="AQ54" i="19" s="1"/>
  <c r="AL54" i="19"/>
  <c r="AK54" i="19"/>
  <c r="AJ54" i="19"/>
  <c r="AI54" i="19"/>
  <c r="AG54" i="19"/>
  <c r="AC54" i="19"/>
  <c r="Y54" i="19"/>
  <c r="U54" i="19"/>
  <c r="Q54" i="19"/>
  <c r="P54" i="19"/>
  <c r="M54" i="19"/>
  <c r="L54" i="19"/>
  <c r="J54" i="19"/>
  <c r="I54" i="19"/>
  <c r="H54" i="19"/>
  <c r="G54" i="19"/>
  <c r="HI53" i="19"/>
  <c r="HH53" i="19"/>
  <c r="HF53" i="19"/>
  <c r="HA53" i="19" s="1"/>
  <c r="HD53" i="19"/>
  <c r="HB53" i="19"/>
  <c r="HC53" i="19" s="1"/>
  <c r="GZ53" i="19"/>
  <c r="GT53" i="19"/>
  <c r="GS53" i="19"/>
  <c r="GR53" i="19"/>
  <c r="HQ53" i="19" s="1"/>
  <c r="GQ53" i="19"/>
  <c r="HP53" i="19" s="1"/>
  <c r="GP53" i="19"/>
  <c r="HO53" i="19" s="1"/>
  <c r="GM53" i="19"/>
  <c r="GE53" i="19"/>
  <c r="GD53" i="19"/>
  <c r="GC53" i="19"/>
  <c r="GB53" i="19"/>
  <c r="GA53" i="19"/>
  <c r="FY53" i="19"/>
  <c r="FX53" i="19"/>
  <c r="FP53" i="19"/>
  <c r="FO53" i="19"/>
  <c r="FN53" i="19"/>
  <c r="FM53" i="19"/>
  <c r="FL53" i="19"/>
  <c r="FJ53" i="19"/>
  <c r="FI53" i="19"/>
  <c r="FA53" i="19"/>
  <c r="EZ53" i="19"/>
  <c r="EY53" i="19"/>
  <c r="EX53" i="19"/>
  <c r="EW53" i="19"/>
  <c r="ET53" i="19"/>
  <c r="ER53" i="19"/>
  <c r="EL53" i="19"/>
  <c r="EK53" i="19"/>
  <c r="EJ53" i="19"/>
  <c r="EI53" i="19"/>
  <c r="EH53" i="19"/>
  <c r="EF53" i="19"/>
  <c r="EE53" i="19"/>
  <c r="DW53" i="19"/>
  <c r="DV53" i="19"/>
  <c r="DU53" i="19"/>
  <c r="DT53" i="19"/>
  <c r="DS53" i="19"/>
  <c r="DQ53" i="19"/>
  <c r="DP53" i="19"/>
  <c r="DH53" i="19"/>
  <c r="DG53" i="19"/>
  <c r="DF53" i="19"/>
  <c r="DE53" i="19"/>
  <c r="DD53" i="19"/>
  <c r="DB53" i="19"/>
  <c r="CS53" i="19"/>
  <c r="CR53" i="19"/>
  <c r="CQ53" i="19"/>
  <c r="CP53" i="19"/>
  <c r="CO53" i="19"/>
  <c r="CL53" i="19"/>
  <c r="CD53" i="19"/>
  <c r="CC53" i="19"/>
  <c r="CB53" i="19"/>
  <c r="CA53" i="19"/>
  <c r="BZ53" i="19"/>
  <c r="BW53" i="19"/>
  <c r="BO53" i="19"/>
  <c r="BN53" i="19"/>
  <c r="BM53" i="19"/>
  <c r="BL53" i="19"/>
  <c r="BK53" i="19"/>
  <c r="BJ53" i="19"/>
  <c r="BY53" i="19" s="1"/>
  <c r="CN53" i="19" s="1"/>
  <c r="DC53" i="19" s="1"/>
  <c r="DR53" i="19" s="1"/>
  <c r="EG53" i="19" s="1"/>
  <c r="EV53" i="19" s="1"/>
  <c r="FK53" i="19" s="1"/>
  <c r="FZ53" i="19" s="1"/>
  <c r="GO53" i="19" s="1"/>
  <c r="BI53" i="19"/>
  <c r="BH53" i="19"/>
  <c r="AY53" i="19"/>
  <c r="AX53" i="19"/>
  <c r="AW53" i="19"/>
  <c r="AV53" i="19"/>
  <c r="AZ53" i="19" s="1"/>
  <c r="AI53" i="19" s="1"/>
  <c r="AU53" i="19"/>
  <c r="AT53" i="19"/>
  <c r="AO53" i="19"/>
  <c r="AP53" i="19" s="1"/>
  <c r="AQ53" i="19" s="1"/>
  <c r="AG53" i="19"/>
  <c r="AC53" i="19"/>
  <c r="Y53" i="19"/>
  <c r="U53" i="19"/>
  <c r="Q53" i="19"/>
  <c r="P53" i="19"/>
  <c r="CM53" i="19" s="1"/>
  <c r="M53" i="19"/>
  <c r="L53" i="19"/>
  <c r="BV53" i="19" s="1"/>
  <c r="H53" i="19"/>
  <c r="G53" i="19"/>
  <c r="HI52" i="19"/>
  <c r="HH52" i="19"/>
  <c r="HF52" i="19"/>
  <c r="HE52" i="19"/>
  <c r="HD52" i="19"/>
  <c r="HB52" i="19"/>
  <c r="HC52" i="19" s="1"/>
  <c r="GZ52" i="19"/>
  <c r="HA52" i="19" s="1"/>
  <c r="Y52" i="19" s="1"/>
  <c r="GT52" i="19"/>
  <c r="GS52" i="19"/>
  <c r="GR52" i="19"/>
  <c r="HQ52" i="19" s="1"/>
  <c r="GQ52" i="19"/>
  <c r="HP52" i="19" s="1"/>
  <c r="GE52" i="19"/>
  <c r="GD52" i="19"/>
  <c r="GC52" i="19"/>
  <c r="GB52" i="19"/>
  <c r="FP52" i="19"/>
  <c r="FO52" i="19"/>
  <c r="FN52" i="19"/>
  <c r="FM52" i="19"/>
  <c r="FA52" i="19"/>
  <c r="EZ52" i="19"/>
  <c r="EY52" i="19"/>
  <c r="EX52" i="19"/>
  <c r="EL52" i="19"/>
  <c r="EK52" i="19"/>
  <c r="EJ52" i="19"/>
  <c r="EI52" i="19"/>
  <c r="DW52" i="19"/>
  <c r="DV52" i="19"/>
  <c r="DU52" i="19"/>
  <c r="DT52" i="19"/>
  <c r="DH52" i="19"/>
  <c r="DG52" i="19"/>
  <c r="DF52" i="19"/>
  <c r="DE52" i="19"/>
  <c r="CS52" i="19"/>
  <c r="CR52" i="19"/>
  <c r="CQ52" i="19"/>
  <c r="CP52" i="19"/>
  <c r="CL52" i="19"/>
  <c r="CD52" i="19"/>
  <c r="CC52" i="19"/>
  <c r="CB52" i="19"/>
  <c r="CA52" i="19"/>
  <c r="BO52" i="19"/>
  <c r="BN52" i="19"/>
  <c r="BM52" i="19"/>
  <c r="BL52" i="19"/>
  <c r="BK52" i="19"/>
  <c r="BZ52" i="19" s="1"/>
  <c r="CO52" i="19" s="1"/>
  <c r="DD52" i="19" s="1"/>
  <c r="DS52" i="19" s="1"/>
  <c r="EH52" i="19" s="1"/>
  <c r="EW52" i="19" s="1"/>
  <c r="FL52" i="19" s="1"/>
  <c r="GA52" i="19" s="1"/>
  <c r="GP52" i="19" s="1"/>
  <c r="BJ52" i="19"/>
  <c r="BY52" i="19" s="1"/>
  <c r="CN52" i="19" s="1"/>
  <c r="DC52" i="19" s="1"/>
  <c r="DR52" i="19" s="1"/>
  <c r="AY52" i="19"/>
  <c r="AX52" i="19"/>
  <c r="AW52" i="19"/>
  <c r="AV52" i="19"/>
  <c r="AO52" i="19"/>
  <c r="AP52" i="19" s="1"/>
  <c r="AQ52" i="19" s="1"/>
  <c r="AG52" i="19"/>
  <c r="AC52" i="19"/>
  <c r="U52" i="19"/>
  <c r="P52" i="19"/>
  <c r="FI52" i="19" s="1"/>
  <c r="L52" i="19"/>
  <c r="CY52" i="19" s="1"/>
  <c r="H52" i="19"/>
  <c r="G52" i="19"/>
  <c r="HI51" i="19"/>
  <c r="HH51" i="19"/>
  <c r="HF51" i="19"/>
  <c r="HA51" i="19" s="1"/>
  <c r="HD51" i="19"/>
  <c r="HE51" i="19" s="1"/>
  <c r="HB51" i="19"/>
  <c r="HC51" i="19" s="1"/>
  <c r="GZ51" i="19"/>
  <c r="GT51" i="19"/>
  <c r="GS51" i="19"/>
  <c r="GR51" i="19"/>
  <c r="GQ51" i="19"/>
  <c r="HP51" i="19" s="1"/>
  <c r="GP51" i="19"/>
  <c r="HO51" i="19" s="1"/>
  <c r="GE51" i="19"/>
  <c r="GD51" i="19"/>
  <c r="GC51" i="19"/>
  <c r="GB51" i="19"/>
  <c r="GA51" i="19"/>
  <c r="FP51" i="19"/>
  <c r="FO51" i="19"/>
  <c r="FN51" i="19"/>
  <c r="FM51" i="19"/>
  <c r="FL51" i="19"/>
  <c r="FA51" i="19"/>
  <c r="EZ51" i="19"/>
  <c r="EY51" i="19"/>
  <c r="EX51" i="19"/>
  <c r="EW51" i="19"/>
  <c r="EL51" i="19"/>
  <c r="EK51" i="19"/>
  <c r="EJ51" i="19"/>
  <c r="EI51" i="19"/>
  <c r="EH51" i="19"/>
  <c r="DW51" i="19"/>
  <c r="DV51" i="19"/>
  <c r="DU51" i="19"/>
  <c r="DT51" i="19"/>
  <c r="DS51" i="19"/>
  <c r="DH51" i="19"/>
  <c r="DG51" i="19"/>
  <c r="DF51" i="19"/>
  <c r="DE51" i="19"/>
  <c r="DD51" i="19"/>
  <c r="CS51" i="19"/>
  <c r="CR51" i="19"/>
  <c r="CQ51" i="19"/>
  <c r="CP51" i="19"/>
  <c r="CO51" i="19"/>
  <c r="CD51" i="19"/>
  <c r="CC51" i="19"/>
  <c r="CB51" i="19"/>
  <c r="CA51" i="19"/>
  <c r="BZ51" i="19"/>
  <c r="BO51" i="19"/>
  <c r="BN51" i="19"/>
  <c r="BM51" i="19"/>
  <c r="BL51" i="19"/>
  <c r="BK51" i="19"/>
  <c r="BJ51" i="19"/>
  <c r="BY51" i="19" s="1"/>
  <c r="CN51" i="19" s="1"/>
  <c r="DC51" i="19" s="1"/>
  <c r="DR51" i="19" s="1"/>
  <c r="EG51" i="19" s="1"/>
  <c r="EV51" i="19" s="1"/>
  <c r="FK51" i="19" s="1"/>
  <c r="FZ51" i="19" s="1"/>
  <c r="GO51" i="19" s="1"/>
  <c r="HN51" i="19" s="1"/>
  <c r="AY51" i="19"/>
  <c r="AX51" i="19"/>
  <c r="AW51" i="19"/>
  <c r="AV51" i="19"/>
  <c r="AO51" i="19"/>
  <c r="AP51" i="19" s="1"/>
  <c r="AQ51" i="19" s="1"/>
  <c r="AG51" i="19"/>
  <c r="AC51" i="19"/>
  <c r="Y51" i="19"/>
  <c r="U51" i="19"/>
  <c r="P51" i="19"/>
  <c r="L51" i="19"/>
  <c r="DN51" i="19" s="1"/>
  <c r="H51" i="19"/>
  <c r="G51" i="19"/>
  <c r="HQ50" i="19"/>
  <c r="HP50" i="19"/>
  <c r="HO50" i="19"/>
  <c r="HI50" i="19"/>
  <c r="HH50" i="19"/>
  <c r="HF50" i="19"/>
  <c r="HA50" i="19" s="1"/>
  <c r="HD50" i="19"/>
  <c r="HB50" i="19"/>
  <c r="GZ50" i="19"/>
  <c r="GV50" i="19"/>
  <c r="GT50" i="19"/>
  <c r="GS50" i="19"/>
  <c r="GR50" i="19"/>
  <c r="GQ50" i="19"/>
  <c r="GP50" i="19"/>
  <c r="GO50" i="19"/>
  <c r="HN50" i="19" s="1"/>
  <c r="GN50" i="19"/>
  <c r="HM50" i="19" s="1"/>
  <c r="GM50" i="19"/>
  <c r="GK50" i="19"/>
  <c r="GE50" i="19"/>
  <c r="GD50" i="19"/>
  <c r="GC50" i="19"/>
  <c r="GB50" i="19"/>
  <c r="GA50" i="19"/>
  <c r="FZ50" i="19"/>
  <c r="FY50" i="19"/>
  <c r="FX50" i="19"/>
  <c r="FV50" i="19"/>
  <c r="FR50" i="19"/>
  <c r="FP50" i="19"/>
  <c r="FO50" i="19"/>
  <c r="FN50" i="19"/>
  <c r="FM50" i="19"/>
  <c r="FL50" i="19"/>
  <c r="FK50" i="19"/>
  <c r="FJ50" i="19"/>
  <c r="FI50" i="19"/>
  <c r="FH50" i="19"/>
  <c r="FQ50" i="19" s="1"/>
  <c r="FG50" i="19"/>
  <c r="FA50" i="19"/>
  <c r="EZ50" i="19"/>
  <c r="EY50" i="19"/>
  <c r="EX50" i="19"/>
  <c r="EW50" i="19"/>
  <c r="EV50" i="19"/>
  <c r="ET50" i="19"/>
  <c r="EL50" i="19"/>
  <c r="EK50" i="19"/>
  <c r="EJ50" i="19"/>
  <c r="EI50" i="19"/>
  <c r="EH50" i="19"/>
  <c r="EG50" i="19"/>
  <c r="EN50" i="19" s="1"/>
  <c r="EF50" i="19"/>
  <c r="EE50" i="19"/>
  <c r="EC50" i="19"/>
  <c r="DW50" i="19"/>
  <c r="DV50" i="19"/>
  <c r="DU50" i="19"/>
  <c r="DT50" i="19"/>
  <c r="DS50" i="19"/>
  <c r="DY50" i="19" s="1"/>
  <c r="DR50" i="19"/>
  <c r="DQ50" i="19"/>
  <c r="DP50" i="19"/>
  <c r="DO50" i="19"/>
  <c r="DN50" i="19"/>
  <c r="DH50" i="19"/>
  <c r="DG50" i="19"/>
  <c r="DF50" i="19"/>
  <c r="DE50" i="19"/>
  <c r="DD50" i="19"/>
  <c r="DC50" i="19"/>
  <c r="DJ50" i="19" s="1"/>
  <c r="DB50" i="19"/>
  <c r="DA50" i="19"/>
  <c r="CZ50" i="19"/>
  <c r="CS50" i="19"/>
  <c r="CR50" i="19"/>
  <c r="CQ50" i="19"/>
  <c r="CP50" i="19"/>
  <c r="CO50" i="19"/>
  <c r="CN50" i="19"/>
  <c r="CL50" i="19"/>
  <c r="CK50" i="19"/>
  <c r="CF50" i="19"/>
  <c r="CD50" i="19"/>
  <c r="CC50" i="19"/>
  <c r="CB50" i="19"/>
  <c r="CA50" i="19"/>
  <c r="BZ50" i="19"/>
  <c r="BY50" i="19"/>
  <c r="BX50" i="19"/>
  <c r="BW50" i="19"/>
  <c r="BO50" i="19"/>
  <c r="BN50" i="19"/>
  <c r="BM50" i="19"/>
  <c r="BL50" i="19"/>
  <c r="BQ50" i="19" s="1"/>
  <c r="BS50" i="19" s="1"/>
  <c r="BK50" i="19"/>
  <c r="BJ50" i="19"/>
  <c r="BI50" i="19"/>
  <c r="BH50" i="19"/>
  <c r="BF50" i="19"/>
  <c r="AZ50" i="19"/>
  <c r="AY50" i="19"/>
  <c r="AX50" i="19"/>
  <c r="AW50" i="19"/>
  <c r="AV50" i="19"/>
  <c r="AT50" i="19"/>
  <c r="AO50" i="19"/>
  <c r="AP50" i="19" s="1"/>
  <c r="AQ50" i="19" s="1"/>
  <c r="AL50" i="19"/>
  <c r="AK50" i="19"/>
  <c r="AJ50" i="19"/>
  <c r="AI50" i="19"/>
  <c r="AG50" i="19"/>
  <c r="AC50" i="19"/>
  <c r="Y50" i="19"/>
  <c r="U50" i="19"/>
  <c r="Q50" i="19"/>
  <c r="P50" i="19"/>
  <c r="EU50" i="19" s="1"/>
  <c r="M50" i="19"/>
  <c r="L50" i="19"/>
  <c r="AS50" i="19" s="1"/>
  <c r="J50" i="19"/>
  <c r="I50" i="19"/>
  <c r="H50" i="19"/>
  <c r="G50" i="19"/>
  <c r="HP49" i="19"/>
  <c r="HO49" i="19"/>
  <c r="HI49" i="19"/>
  <c r="HH49" i="19"/>
  <c r="HF49" i="19"/>
  <c r="HE49" i="19" s="1"/>
  <c r="HD49" i="19"/>
  <c r="HC49" i="19"/>
  <c r="HB49" i="19"/>
  <c r="HA49" i="19"/>
  <c r="GZ49" i="19"/>
  <c r="GT49" i="19"/>
  <c r="GS49" i="19"/>
  <c r="GR49" i="19"/>
  <c r="HQ49" i="19" s="1"/>
  <c r="GQ49" i="19"/>
  <c r="GP49" i="19"/>
  <c r="GO49" i="19"/>
  <c r="GM49" i="19"/>
  <c r="GL49" i="19"/>
  <c r="HL49" i="19" s="1"/>
  <c r="GE49" i="19"/>
  <c r="GD49" i="19"/>
  <c r="GC49" i="19"/>
  <c r="GB49" i="19"/>
  <c r="GA49" i="19"/>
  <c r="FZ49" i="19"/>
  <c r="GG49" i="19" s="1"/>
  <c r="FX49" i="19"/>
  <c r="FP49" i="19"/>
  <c r="FO49" i="19"/>
  <c r="FN49" i="19"/>
  <c r="FM49" i="19"/>
  <c r="FR49" i="19" s="1"/>
  <c r="FL49" i="19"/>
  <c r="FK49" i="19"/>
  <c r="FJ49" i="19"/>
  <c r="FC49" i="19"/>
  <c r="FA49" i="19"/>
  <c r="EZ49" i="19"/>
  <c r="EY49" i="19"/>
  <c r="EX49" i="19"/>
  <c r="EW49" i="19"/>
  <c r="EV49" i="19"/>
  <c r="EU49" i="19"/>
  <c r="EL49" i="19"/>
  <c r="EK49" i="19"/>
  <c r="EJ49" i="19"/>
  <c r="EI49" i="19"/>
  <c r="EH49" i="19"/>
  <c r="EG49" i="19"/>
  <c r="EE49" i="19"/>
  <c r="DW49" i="19"/>
  <c r="DV49" i="19"/>
  <c r="DU49" i="19"/>
  <c r="DT49" i="19"/>
  <c r="DS49" i="19"/>
  <c r="DR49" i="19"/>
  <c r="DP49" i="19"/>
  <c r="DH49" i="19"/>
  <c r="DG49" i="19"/>
  <c r="DF49" i="19"/>
  <c r="DE49" i="19"/>
  <c r="DD49" i="19"/>
  <c r="DC49" i="19"/>
  <c r="DJ49" i="19" s="1"/>
  <c r="CS49" i="19"/>
  <c r="CR49" i="19"/>
  <c r="CQ49" i="19"/>
  <c r="CP49" i="19"/>
  <c r="CO49" i="19"/>
  <c r="CN49" i="19"/>
  <c r="CU49" i="19" s="1"/>
  <c r="CL49" i="19"/>
  <c r="CK49" i="19"/>
  <c r="CD49" i="19"/>
  <c r="CC49" i="19"/>
  <c r="CB49" i="19"/>
  <c r="CA49" i="19"/>
  <c r="BZ49" i="19"/>
  <c r="BY49" i="19"/>
  <c r="CF49" i="19" s="1"/>
  <c r="BW49" i="19"/>
  <c r="BO49" i="19"/>
  <c r="BN49" i="19"/>
  <c r="BM49" i="19"/>
  <c r="BL49" i="19"/>
  <c r="BK49" i="19"/>
  <c r="BJ49" i="19"/>
  <c r="AZ49" i="19"/>
  <c r="AY49" i="19"/>
  <c r="AX49" i="19"/>
  <c r="AW49" i="19"/>
  <c r="AV49" i="19"/>
  <c r="AT49" i="19"/>
  <c r="AO49" i="19"/>
  <c r="AP49" i="19" s="1"/>
  <c r="AQ49" i="19" s="1"/>
  <c r="AL49" i="19"/>
  <c r="AK49" i="19"/>
  <c r="AJ49" i="19"/>
  <c r="AI49" i="19"/>
  <c r="AG49" i="19"/>
  <c r="AC49" i="19"/>
  <c r="Y49" i="19"/>
  <c r="U49" i="19"/>
  <c r="Q49" i="19"/>
  <c r="P49" i="19"/>
  <c r="EF49" i="19" s="1"/>
  <c r="M49" i="19"/>
  <c r="L49" i="19"/>
  <c r="J49" i="19"/>
  <c r="I49" i="19"/>
  <c r="H49" i="19"/>
  <c r="G49" i="19"/>
  <c r="HO48" i="19"/>
  <c r="HN48" i="19"/>
  <c r="HI48" i="19"/>
  <c r="HH48" i="19"/>
  <c r="HF48" i="19"/>
  <c r="HD48" i="19"/>
  <c r="HE48" i="19" s="1"/>
  <c r="HB48" i="19"/>
  <c r="GZ48" i="19"/>
  <c r="GV48" i="19"/>
  <c r="GT48" i="19"/>
  <c r="GS48" i="19"/>
  <c r="GR48" i="19"/>
  <c r="HQ48" i="19" s="1"/>
  <c r="GQ48" i="19"/>
  <c r="HP48" i="19" s="1"/>
  <c r="GP48" i="19"/>
  <c r="GO48" i="19"/>
  <c r="GN48" i="19"/>
  <c r="HM48" i="19" s="1"/>
  <c r="GM48" i="19"/>
  <c r="GK48" i="19"/>
  <c r="GE48" i="19"/>
  <c r="GD48" i="19"/>
  <c r="GC48" i="19"/>
  <c r="GB48" i="19"/>
  <c r="GA48" i="19"/>
  <c r="FZ48" i="19"/>
  <c r="FY48" i="19"/>
  <c r="FX48" i="19"/>
  <c r="FV48" i="19"/>
  <c r="FP48" i="19"/>
  <c r="FO48" i="19"/>
  <c r="FN48" i="19"/>
  <c r="FR48" i="19" s="1"/>
  <c r="FQ48" i="19" s="1"/>
  <c r="FM48" i="19"/>
  <c r="FL48" i="19"/>
  <c r="FK48" i="19"/>
  <c r="FJ48" i="19"/>
  <c r="FI48" i="19"/>
  <c r="FH48" i="19"/>
  <c r="FG48" i="19"/>
  <c r="FA48" i="19"/>
  <c r="EZ48" i="19"/>
  <c r="EY48" i="19"/>
  <c r="EX48" i="19"/>
  <c r="EW48" i="19"/>
  <c r="EV48" i="19"/>
  <c r="ET48" i="19"/>
  <c r="ES48" i="19"/>
  <c r="EL48" i="19"/>
  <c r="EK48" i="19"/>
  <c r="EJ48" i="19"/>
  <c r="EI48" i="19"/>
  <c r="EH48" i="19"/>
  <c r="EG48" i="19"/>
  <c r="EN48" i="19" s="1"/>
  <c r="EF48" i="19"/>
  <c r="EE48" i="19"/>
  <c r="EC48" i="19"/>
  <c r="DX48" i="19"/>
  <c r="DW48" i="19"/>
  <c r="DV48" i="19"/>
  <c r="DU48" i="19"/>
  <c r="DT48" i="19"/>
  <c r="DS48" i="19"/>
  <c r="DR48" i="19"/>
  <c r="DY48" i="19" s="1"/>
  <c r="DQ48" i="19"/>
  <c r="DP48" i="19"/>
  <c r="DO48" i="19"/>
  <c r="DN48" i="19"/>
  <c r="DH48" i="19"/>
  <c r="DG48" i="19"/>
  <c r="DF48" i="19"/>
  <c r="DE48" i="19"/>
  <c r="DD48" i="19"/>
  <c r="DC48" i="19"/>
  <c r="DB48" i="19"/>
  <c r="DA48" i="19"/>
  <c r="CZ48" i="19"/>
  <c r="CS48" i="19"/>
  <c r="CR48" i="19"/>
  <c r="CQ48" i="19"/>
  <c r="CP48" i="19"/>
  <c r="CO48" i="19"/>
  <c r="CN48" i="19"/>
  <c r="CU48" i="19" s="1"/>
  <c r="CL48" i="19"/>
  <c r="CK48" i="19"/>
  <c r="CJ48" i="19"/>
  <c r="CD48" i="19"/>
  <c r="CC48" i="19"/>
  <c r="CB48" i="19"/>
  <c r="CA48" i="19"/>
  <c r="BZ48" i="19"/>
  <c r="BY48" i="19"/>
  <c r="BX48" i="19"/>
  <c r="BW48" i="19"/>
  <c r="BU48" i="19"/>
  <c r="BO48" i="19"/>
  <c r="BN48" i="19"/>
  <c r="BM48" i="19"/>
  <c r="BL48" i="19"/>
  <c r="BK48" i="19"/>
  <c r="BJ48" i="19"/>
  <c r="BQ48" i="19" s="1"/>
  <c r="BS48" i="19" s="1"/>
  <c r="BI48" i="19"/>
  <c r="BH48" i="19"/>
  <c r="BF48" i="19"/>
  <c r="AZ48" i="19"/>
  <c r="AY48" i="19"/>
  <c r="AX48" i="19"/>
  <c r="AW48" i="19"/>
  <c r="AV48" i="19"/>
  <c r="AT48" i="19"/>
  <c r="AR48" i="19"/>
  <c r="AP48" i="19"/>
  <c r="AQ48" i="19" s="1"/>
  <c r="AO48" i="19"/>
  <c r="AL48" i="19"/>
  <c r="AK48" i="19"/>
  <c r="AJ48" i="19"/>
  <c r="AI48" i="19"/>
  <c r="AG48" i="19"/>
  <c r="AC48" i="19"/>
  <c r="Y48" i="19"/>
  <c r="U48" i="19"/>
  <c r="Q48" i="19"/>
  <c r="P48" i="19"/>
  <c r="EU48" i="19" s="1"/>
  <c r="M48" i="19"/>
  <c r="L48" i="19"/>
  <c r="J48" i="19"/>
  <c r="I48" i="19"/>
  <c r="H48" i="19"/>
  <c r="G48" i="19"/>
  <c r="HO47" i="19"/>
  <c r="HI47" i="19"/>
  <c r="HH47" i="19"/>
  <c r="HF47" i="19"/>
  <c r="HE47" i="19" s="1"/>
  <c r="HD47" i="19"/>
  <c r="HB47" i="19"/>
  <c r="GZ47" i="19"/>
  <c r="GT47" i="19"/>
  <c r="GS47" i="19"/>
  <c r="GR47" i="19"/>
  <c r="HQ47" i="19" s="1"/>
  <c r="GQ47" i="19"/>
  <c r="HP47" i="19" s="1"/>
  <c r="GP47" i="19"/>
  <c r="GO47" i="19"/>
  <c r="GV47" i="19" s="1"/>
  <c r="GL47" i="19"/>
  <c r="HL47" i="19" s="1"/>
  <c r="GK47" i="19"/>
  <c r="GE47" i="19"/>
  <c r="GD47" i="19"/>
  <c r="GC47" i="19"/>
  <c r="GB47" i="19"/>
  <c r="GA47" i="19"/>
  <c r="FZ47" i="19"/>
  <c r="FX47" i="19"/>
  <c r="FP47" i="19"/>
  <c r="FO47" i="19"/>
  <c r="FN47" i="19"/>
  <c r="FM47" i="19"/>
  <c r="FL47" i="19"/>
  <c r="FK47" i="19"/>
  <c r="FG47" i="19"/>
  <c r="FC47" i="19"/>
  <c r="FA47" i="19"/>
  <c r="EZ47" i="19"/>
  <c r="EY47" i="19"/>
  <c r="EX47" i="19"/>
  <c r="EW47" i="19"/>
  <c r="EV47" i="19"/>
  <c r="EU47" i="19"/>
  <c r="ES47" i="19"/>
  <c r="EL47" i="19"/>
  <c r="EK47" i="19"/>
  <c r="EJ47" i="19"/>
  <c r="EI47" i="19"/>
  <c r="EH47" i="19"/>
  <c r="EG47" i="19"/>
  <c r="EN47" i="19" s="1"/>
  <c r="EE47" i="19"/>
  <c r="DW47" i="19"/>
  <c r="DV47" i="19"/>
  <c r="DU47" i="19"/>
  <c r="DT47" i="19"/>
  <c r="DS47" i="19"/>
  <c r="DR47" i="19"/>
  <c r="DO47" i="19"/>
  <c r="DH47" i="19"/>
  <c r="DG47" i="19"/>
  <c r="DF47" i="19"/>
  <c r="DE47" i="19"/>
  <c r="DD47" i="19"/>
  <c r="DJ47" i="19" s="1"/>
  <c r="DC47" i="19"/>
  <c r="DB47" i="19"/>
  <c r="DA47" i="19"/>
  <c r="CS47" i="19"/>
  <c r="CR47" i="19"/>
  <c r="CQ47" i="19"/>
  <c r="CP47" i="19"/>
  <c r="CO47" i="19"/>
  <c r="CU47" i="19" s="1"/>
  <c r="CN47" i="19"/>
  <c r="CM47" i="19"/>
  <c r="CD47" i="19"/>
  <c r="CC47" i="19"/>
  <c r="CB47" i="19"/>
  <c r="CA47" i="19"/>
  <c r="BZ47" i="19"/>
  <c r="BY47" i="19"/>
  <c r="BU47" i="19"/>
  <c r="BS47" i="19"/>
  <c r="BO47" i="19"/>
  <c r="BN47" i="19"/>
  <c r="BM47" i="19"/>
  <c r="BL47" i="19"/>
  <c r="BK47" i="19"/>
  <c r="BJ47" i="19"/>
  <c r="BQ47" i="19" s="1"/>
  <c r="BH47" i="19"/>
  <c r="AZ47" i="19"/>
  <c r="AY47" i="19"/>
  <c r="AX47" i="19"/>
  <c r="AW47" i="19"/>
  <c r="AV47" i="19"/>
  <c r="AT47" i="19"/>
  <c r="AR47" i="19"/>
  <c r="AP47" i="19"/>
  <c r="AQ47" i="19" s="1"/>
  <c r="AO47" i="19"/>
  <c r="AL47" i="19"/>
  <c r="AK47" i="19"/>
  <c r="AJ47" i="19"/>
  <c r="AI47" i="19"/>
  <c r="AG47" i="19"/>
  <c r="AC47" i="19"/>
  <c r="Y47" i="19"/>
  <c r="U47" i="19"/>
  <c r="Q47" i="19"/>
  <c r="P47" i="19"/>
  <c r="M47" i="19"/>
  <c r="L47" i="19"/>
  <c r="BF47" i="19" s="1"/>
  <c r="J47" i="19"/>
  <c r="I47" i="19"/>
  <c r="H47" i="19"/>
  <c r="G47" i="19"/>
  <c r="HQ46" i="19"/>
  <c r="HO46" i="19"/>
  <c r="HI46" i="19"/>
  <c r="HH46" i="19"/>
  <c r="HF46" i="19"/>
  <c r="HD46" i="19"/>
  <c r="HE46" i="19" s="1"/>
  <c r="HB46" i="19"/>
  <c r="HA46" i="19"/>
  <c r="GZ46" i="19"/>
  <c r="GT46" i="19"/>
  <c r="GS46" i="19"/>
  <c r="GR46" i="19"/>
  <c r="GQ46" i="19"/>
  <c r="HP46" i="19" s="1"/>
  <c r="GP46" i="19"/>
  <c r="GO46" i="19"/>
  <c r="GN46" i="19"/>
  <c r="HM46" i="19" s="1"/>
  <c r="GM46" i="19"/>
  <c r="GK46" i="19"/>
  <c r="GE46" i="19"/>
  <c r="GD46" i="19"/>
  <c r="GC46" i="19"/>
  <c r="GB46" i="19"/>
  <c r="GA46" i="19"/>
  <c r="GG46" i="19" s="1"/>
  <c r="FZ46" i="19"/>
  <c r="FY46" i="19"/>
  <c r="FX46" i="19"/>
  <c r="FW46" i="19"/>
  <c r="FV46" i="19"/>
  <c r="FR46" i="19"/>
  <c r="FP46" i="19"/>
  <c r="FO46" i="19"/>
  <c r="FN46" i="19"/>
  <c r="FM46" i="19"/>
  <c r="FL46" i="19"/>
  <c r="FK46" i="19"/>
  <c r="FJ46" i="19"/>
  <c r="FQ46" i="19" s="1"/>
  <c r="FI46" i="19"/>
  <c r="FH46" i="19"/>
  <c r="FG46" i="19"/>
  <c r="FA46" i="19"/>
  <c r="EZ46" i="19"/>
  <c r="EY46" i="19"/>
  <c r="EX46" i="19"/>
  <c r="EW46" i="19"/>
  <c r="EV46" i="19"/>
  <c r="ET46" i="19"/>
  <c r="ES46" i="19"/>
  <c r="EL46" i="19"/>
  <c r="EK46" i="19"/>
  <c r="EJ46" i="19"/>
  <c r="EI46" i="19"/>
  <c r="EH46" i="19"/>
  <c r="EG46" i="19"/>
  <c r="EN46" i="19" s="1"/>
  <c r="EF46" i="19"/>
  <c r="EE46" i="19"/>
  <c r="EC46" i="19"/>
  <c r="DW46" i="19"/>
  <c r="DV46" i="19"/>
  <c r="DU46" i="19"/>
  <c r="DT46" i="19"/>
  <c r="DS46" i="19"/>
  <c r="DR46" i="19"/>
  <c r="DQ46" i="19"/>
  <c r="DP46" i="19"/>
  <c r="DO46" i="19"/>
  <c r="DN46" i="19"/>
  <c r="DH46" i="19"/>
  <c r="DG46" i="19"/>
  <c r="DF46" i="19"/>
  <c r="DE46" i="19"/>
  <c r="DD46" i="19"/>
  <c r="DC46" i="19"/>
  <c r="DJ46" i="19" s="1"/>
  <c r="DB46" i="19"/>
  <c r="DA46" i="19"/>
  <c r="CZ46" i="19"/>
  <c r="CS46" i="19"/>
  <c r="CR46" i="19"/>
  <c r="CQ46" i="19"/>
  <c r="CP46" i="19"/>
  <c r="CO46" i="19"/>
  <c r="CN46" i="19"/>
  <c r="CL46" i="19"/>
  <c r="CK46" i="19"/>
  <c r="CJ46" i="19"/>
  <c r="CF46" i="19"/>
  <c r="CD46" i="19"/>
  <c r="CC46" i="19"/>
  <c r="CB46" i="19"/>
  <c r="CA46" i="19"/>
  <c r="BZ46" i="19"/>
  <c r="BY46" i="19"/>
  <c r="BX46" i="19"/>
  <c r="BW46" i="19"/>
  <c r="BU46" i="19"/>
  <c r="BO46" i="19"/>
  <c r="BN46" i="19"/>
  <c r="BM46" i="19"/>
  <c r="BL46" i="19"/>
  <c r="BK46" i="19"/>
  <c r="BJ46" i="19"/>
  <c r="BQ46" i="19" s="1"/>
  <c r="BS46" i="19" s="1"/>
  <c r="CH46" i="19" s="1"/>
  <c r="BI46" i="19"/>
  <c r="BH46" i="19"/>
  <c r="BG46" i="19"/>
  <c r="BF46" i="19"/>
  <c r="AZ46" i="19"/>
  <c r="AY46" i="19"/>
  <c r="AX46" i="19"/>
  <c r="AW46" i="19"/>
  <c r="AV46" i="19"/>
  <c r="AT46" i="19"/>
  <c r="AR46" i="19"/>
  <c r="AQ46" i="19"/>
  <c r="AP46" i="19"/>
  <c r="AO46" i="19"/>
  <c r="AL46" i="19"/>
  <c r="AK46" i="19"/>
  <c r="AJ46" i="19"/>
  <c r="AI46" i="19"/>
  <c r="AG46" i="19"/>
  <c r="AC46" i="19"/>
  <c r="Y46" i="19"/>
  <c r="U46" i="19"/>
  <c r="Q46" i="19"/>
  <c r="P46" i="19"/>
  <c r="EU46" i="19" s="1"/>
  <c r="M46" i="19"/>
  <c r="L46" i="19"/>
  <c r="J46" i="19"/>
  <c r="I46" i="19"/>
  <c r="H46" i="19"/>
  <c r="G46" i="19"/>
  <c r="HP45" i="19"/>
  <c r="HO45" i="19"/>
  <c r="HI45" i="19"/>
  <c r="HH45" i="19"/>
  <c r="HF45" i="19"/>
  <c r="HA45" i="19" s="1"/>
  <c r="HD45" i="19"/>
  <c r="HB45" i="19"/>
  <c r="GZ45" i="19"/>
  <c r="GV45" i="19"/>
  <c r="GT45" i="19"/>
  <c r="GS45" i="19"/>
  <c r="GR45" i="19"/>
  <c r="HQ45" i="19" s="1"/>
  <c r="GQ45" i="19"/>
  <c r="GP45" i="19"/>
  <c r="GO45" i="19"/>
  <c r="HN45" i="19" s="1"/>
  <c r="GN45" i="19"/>
  <c r="HM45" i="19" s="1"/>
  <c r="GM45" i="19"/>
  <c r="GE45" i="19"/>
  <c r="GD45" i="19"/>
  <c r="GC45" i="19"/>
  <c r="GB45" i="19"/>
  <c r="GA45" i="19"/>
  <c r="FZ45" i="19"/>
  <c r="FP45" i="19"/>
  <c r="FO45" i="19"/>
  <c r="FN45" i="19"/>
  <c r="FM45" i="19"/>
  <c r="FL45" i="19"/>
  <c r="FK45" i="19"/>
  <c r="FI45" i="19"/>
  <c r="FG45" i="19"/>
  <c r="FA45" i="19"/>
  <c r="EZ45" i="19"/>
  <c r="EY45" i="19"/>
  <c r="EX45" i="19"/>
  <c r="EW45" i="19"/>
  <c r="EV45" i="19"/>
  <c r="EN45" i="19"/>
  <c r="EL45" i="19"/>
  <c r="EK45" i="19"/>
  <c r="EJ45" i="19"/>
  <c r="EI45" i="19"/>
  <c r="EH45" i="19"/>
  <c r="EG45" i="19"/>
  <c r="EF45" i="19"/>
  <c r="EE45" i="19"/>
  <c r="ED45" i="19"/>
  <c r="EM45" i="19" s="1"/>
  <c r="EC45" i="19"/>
  <c r="DW45" i="19"/>
  <c r="DV45" i="19"/>
  <c r="DU45" i="19"/>
  <c r="DT45" i="19"/>
  <c r="DS45" i="19"/>
  <c r="DR45" i="19"/>
  <c r="DJ45" i="19"/>
  <c r="DH45" i="19"/>
  <c r="DG45" i="19"/>
  <c r="DF45" i="19"/>
  <c r="DE45" i="19"/>
  <c r="DD45" i="19"/>
  <c r="DC45" i="19"/>
  <c r="DB45" i="19"/>
  <c r="DA45" i="19"/>
  <c r="CY45" i="19"/>
  <c r="CS45" i="19"/>
  <c r="CR45" i="19"/>
  <c r="CQ45" i="19"/>
  <c r="CP45" i="19"/>
  <c r="CO45" i="19"/>
  <c r="CN45" i="19"/>
  <c r="CF45" i="19"/>
  <c r="CD45" i="19"/>
  <c r="CC45" i="19"/>
  <c r="CB45" i="19"/>
  <c r="CA45" i="19"/>
  <c r="BZ45" i="19"/>
  <c r="BY45" i="19"/>
  <c r="BX45" i="19"/>
  <c r="BW45" i="19"/>
  <c r="BV45" i="19"/>
  <c r="BO45" i="19"/>
  <c r="BN45" i="19"/>
  <c r="BM45" i="19"/>
  <c r="BL45" i="19"/>
  <c r="BK45" i="19"/>
  <c r="BJ45" i="19"/>
  <c r="AZ45" i="19"/>
  <c r="AY45" i="19"/>
  <c r="AX45" i="19"/>
  <c r="AW45" i="19"/>
  <c r="AV45" i="19"/>
  <c r="AU45" i="19"/>
  <c r="AT45" i="19"/>
  <c r="AS45" i="19"/>
  <c r="HJ45" i="19" s="1"/>
  <c r="AP45" i="19"/>
  <c r="AQ45" i="19" s="1"/>
  <c r="AO45" i="19"/>
  <c r="AL45" i="19"/>
  <c r="AK45" i="19"/>
  <c r="AJ45" i="19"/>
  <c r="AI45" i="19"/>
  <c r="AG45" i="19"/>
  <c r="AC45" i="19"/>
  <c r="Y45" i="19"/>
  <c r="U45" i="19"/>
  <c r="Q45" i="19"/>
  <c r="P45" i="19"/>
  <c r="M45" i="19"/>
  <c r="L45" i="19"/>
  <c r="J45" i="19"/>
  <c r="I45" i="19"/>
  <c r="H45" i="19"/>
  <c r="G45" i="19"/>
  <c r="HQ44" i="19"/>
  <c r="HI44" i="19"/>
  <c r="HH44" i="19"/>
  <c r="HF44" i="19"/>
  <c r="HE44" i="19" s="1"/>
  <c r="HD44" i="19"/>
  <c r="HB44" i="19"/>
  <c r="GZ44" i="19"/>
  <c r="GT44" i="19"/>
  <c r="GS44" i="19"/>
  <c r="GR44" i="19"/>
  <c r="GQ44" i="19"/>
  <c r="HP44" i="19" s="1"/>
  <c r="GP44" i="19"/>
  <c r="HO44" i="19" s="1"/>
  <c r="GO44" i="19"/>
  <c r="GN44" i="19"/>
  <c r="HM44" i="19" s="1"/>
  <c r="GM44" i="19"/>
  <c r="GK44" i="19"/>
  <c r="GG44" i="19"/>
  <c r="GF44" i="19"/>
  <c r="GE44" i="19"/>
  <c r="GD44" i="19"/>
  <c r="GC44" i="19"/>
  <c r="GB44" i="19"/>
  <c r="GA44" i="19"/>
  <c r="FZ44" i="19"/>
  <c r="FY44" i="19"/>
  <c r="FX44" i="19"/>
  <c r="FW44" i="19"/>
  <c r="FV44" i="19"/>
  <c r="FP44" i="19"/>
  <c r="FO44" i="19"/>
  <c r="FN44" i="19"/>
  <c r="FM44" i="19"/>
  <c r="FL44" i="19"/>
  <c r="FK44" i="19"/>
  <c r="FR44" i="19" s="1"/>
  <c r="FJ44" i="19"/>
  <c r="FI44" i="19"/>
  <c r="FA44" i="19"/>
  <c r="EZ44" i="19"/>
  <c r="EY44" i="19"/>
  <c r="EX44" i="19"/>
  <c r="EW44" i="19"/>
  <c r="EV44" i="19"/>
  <c r="FC44" i="19" s="1"/>
  <c r="ET44" i="19"/>
  <c r="ES44" i="19"/>
  <c r="FB44" i="19" s="1"/>
  <c r="ER44" i="19"/>
  <c r="EL44" i="19"/>
  <c r="EK44" i="19"/>
  <c r="EJ44" i="19"/>
  <c r="EI44" i="19"/>
  <c r="EH44" i="19"/>
  <c r="EG44" i="19"/>
  <c r="EF44" i="19"/>
  <c r="EE44" i="19"/>
  <c r="DW44" i="19"/>
  <c r="DV44" i="19"/>
  <c r="DU44" i="19"/>
  <c r="DT44" i="19"/>
  <c r="DS44" i="19"/>
  <c r="DR44" i="19"/>
  <c r="DY44" i="19" s="1"/>
  <c r="DX44" i="19" s="1"/>
  <c r="DQ44" i="19"/>
  <c r="DP44" i="19"/>
  <c r="DO44" i="19"/>
  <c r="DH44" i="19"/>
  <c r="DG44" i="19"/>
  <c r="DF44" i="19"/>
  <c r="DE44" i="19"/>
  <c r="DD44" i="19"/>
  <c r="DC44" i="19"/>
  <c r="DB44" i="19"/>
  <c r="DA44" i="19"/>
  <c r="CZ44" i="19"/>
  <c r="CY44" i="19"/>
  <c r="CS44" i="19"/>
  <c r="CR44" i="19"/>
  <c r="CQ44" i="19"/>
  <c r="CP44" i="19"/>
  <c r="CO44" i="19"/>
  <c r="CN44" i="19"/>
  <c r="CU44" i="19" s="1"/>
  <c r="CL44" i="19"/>
  <c r="CJ44" i="19"/>
  <c r="CD44" i="19"/>
  <c r="CC44" i="19"/>
  <c r="CB44" i="19"/>
  <c r="CA44" i="19"/>
  <c r="CF44" i="19" s="1"/>
  <c r="BZ44" i="19"/>
  <c r="BY44" i="19"/>
  <c r="BX44" i="19"/>
  <c r="BW44" i="19"/>
  <c r="BU44" i="19"/>
  <c r="BO44" i="19"/>
  <c r="BN44" i="19"/>
  <c r="BM44" i="19"/>
  <c r="BL44" i="19"/>
  <c r="BK44" i="19"/>
  <c r="BQ44" i="19" s="1"/>
  <c r="BS44" i="19" s="1"/>
  <c r="CH44" i="19" s="1"/>
  <c r="CW44" i="19" s="1"/>
  <c r="BJ44" i="19"/>
  <c r="BI44" i="19"/>
  <c r="BP44" i="19" s="1"/>
  <c r="BR44" i="19" s="1"/>
  <c r="BH44" i="19"/>
  <c r="BG44" i="19"/>
  <c r="AZ44" i="19"/>
  <c r="AY44" i="19"/>
  <c r="AX44" i="19"/>
  <c r="AW44" i="19"/>
  <c r="AV44" i="19"/>
  <c r="AT44" i="19"/>
  <c r="AS44" i="19"/>
  <c r="AR44" i="19"/>
  <c r="AO44" i="19"/>
  <c r="AP44" i="19" s="1"/>
  <c r="AQ44" i="19" s="1"/>
  <c r="AL44" i="19"/>
  <c r="AK44" i="19"/>
  <c r="AJ44" i="19"/>
  <c r="AI44" i="19"/>
  <c r="AG44" i="19"/>
  <c r="AC44" i="19"/>
  <c r="Y44" i="19"/>
  <c r="U44" i="19"/>
  <c r="Q44" i="19"/>
  <c r="P44" i="19"/>
  <c r="EU44" i="19" s="1"/>
  <c r="M44" i="19"/>
  <c r="L44" i="19"/>
  <c r="FG44" i="19" s="1"/>
  <c r="J44" i="19"/>
  <c r="I44" i="19"/>
  <c r="H44" i="19"/>
  <c r="G44" i="19"/>
  <c r="HP43" i="19"/>
  <c r="HO43" i="19"/>
  <c r="HI43" i="19"/>
  <c r="HH43" i="19"/>
  <c r="HF43" i="19"/>
  <c r="HE43" i="19" s="1"/>
  <c r="HD43" i="19"/>
  <c r="HB43" i="19"/>
  <c r="HC43" i="19" s="1"/>
  <c r="GZ43" i="19"/>
  <c r="GT43" i="19"/>
  <c r="GS43" i="19"/>
  <c r="GR43" i="19"/>
  <c r="HQ43" i="19" s="1"/>
  <c r="GQ43" i="19"/>
  <c r="GP43" i="19"/>
  <c r="GO43" i="19"/>
  <c r="GN43" i="19"/>
  <c r="HM43" i="19" s="1"/>
  <c r="GM43" i="19"/>
  <c r="GE43" i="19"/>
  <c r="GD43" i="19"/>
  <c r="GC43" i="19"/>
  <c r="GB43" i="19"/>
  <c r="GA43" i="19"/>
  <c r="FZ43" i="19"/>
  <c r="FP43" i="19"/>
  <c r="FO43" i="19"/>
  <c r="FN43" i="19"/>
  <c r="FM43" i="19"/>
  <c r="FR43" i="19" s="1"/>
  <c r="FL43" i="19"/>
  <c r="FK43" i="19"/>
  <c r="FJ43" i="19"/>
  <c r="FI43" i="19"/>
  <c r="FG43" i="19"/>
  <c r="FA43" i="19"/>
  <c r="EZ43" i="19"/>
  <c r="EY43" i="19"/>
  <c r="EX43" i="19"/>
  <c r="EW43" i="19"/>
  <c r="EV43" i="19"/>
  <c r="ET43" i="19"/>
  <c r="ER43" i="19"/>
  <c r="EL43" i="19"/>
  <c r="EK43" i="19"/>
  <c r="EJ43" i="19"/>
  <c r="EI43" i="19"/>
  <c r="EH43" i="19"/>
  <c r="EG43" i="19"/>
  <c r="EN43" i="19" s="1"/>
  <c r="EF43" i="19"/>
  <c r="ED43" i="19"/>
  <c r="DW43" i="19"/>
  <c r="DV43" i="19"/>
  <c r="DU43" i="19"/>
  <c r="DT43" i="19"/>
  <c r="DS43" i="19"/>
  <c r="DR43" i="19"/>
  <c r="DH43" i="19"/>
  <c r="DG43" i="19"/>
  <c r="DF43" i="19"/>
  <c r="DE43" i="19"/>
  <c r="DJ43" i="19" s="1"/>
  <c r="DD43" i="19"/>
  <c r="DC43" i="19"/>
  <c r="DB43" i="19"/>
  <c r="DA43" i="19"/>
  <c r="CY43" i="19"/>
  <c r="CU43" i="19"/>
  <c r="CS43" i="19"/>
  <c r="CR43" i="19"/>
  <c r="CQ43" i="19"/>
  <c r="CP43" i="19"/>
  <c r="CO43" i="19"/>
  <c r="CN43" i="19"/>
  <c r="CM43" i="19"/>
  <c r="CJ43" i="19"/>
  <c r="CF43" i="19"/>
  <c r="CD43" i="19"/>
  <c r="CC43" i="19"/>
  <c r="CB43" i="19"/>
  <c r="CA43" i="19"/>
  <c r="BZ43" i="19"/>
  <c r="BY43" i="19"/>
  <c r="BX43" i="19"/>
  <c r="BW43" i="19"/>
  <c r="BO43" i="19"/>
  <c r="BN43" i="19"/>
  <c r="BM43" i="19"/>
  <c r="BL43" i="19"/>
  <c r="BK43" i="19"/>
  <c r="BJ43" i="19"/>
  <c r="AZ43" i="19"/>
  <c r="AY43" i="19"/>
  <c r="AX43" i="19"/>
  <c r="AW43" i="19"/>
  <c r="AV43" i="19"/>
  <c r="AU43" i="19"/>
  <c r="AT43" i="19"/>
  <c r="AR43" i="19"/>
  <c r="AP43" i="19"/>
  <c r="AQ43" i="19" s="1"/>
  <c r="AO43" i="19"/>
  <c r="AL43" i="19"/>
  <c r="AK43" i="19"/>
  <c r="AJ43" i="19"/>
  <c r="AI43" i="19"/>
  <c r="AG43" i="19"/>
  <c r="AC43" i="19"/>
  <c r="Y43" i="19"/>
  <c r="U43" i="19"/>
  <c r="Q43" i="19"/>
  <c r="P43" i="19"/>
  <c r="M43" i="19"/>
  <c r="L43" i="19"/>
  <c r="AS43" i="19" s="1"/>
  <c r="J43" i="19"/>
  <c r="I43" i="19"/>
  <c r="H43" i="19"/>
  <c r="G43" i="19"/>
  <c r="HI42" i="19"/>
  <c r="HH42" i="19"/>
  <c r="HF42" i="19"/>
  <c r="HE42" i="19"/>
  <c r="HD42" i="19"/>
  <c r="HB42" i="19"/>
  <c r="HC42" i="19" s="1"/>
  <c r="AC42" i="19" s="1"/>
  <c r="GZ42" i="19"/>
  <c r="HA42" i="19" s="1"/>
  <c r="Y42" i="19" s="1"/>
  <c r="GT42" i="19"/>
  <c r="GS42" i="19"/>
  <c r="GR42" i="19"/>
  <c r="GO42" i="19"/>
  <c r="HN42" i="19" s="1"/>
  <c r="GN42" i="19"/>
  <c r="HM42" i="19" s="1"/>
  <c r="GE42" i="19"/>
  <c r="GD42" i="19"/>
  <c r="GC42" i="19"/>
  <c r="FZ42" i="19"/>
  <c r="FY42" i="19"/>
  <c r="FP42" i="19"/>
  <c r="FO42" i="19"/>
  <c r="FN42" i="19"/>
  <c r="FK42" i="19"/>
  <c r="FI42" i="19"/>
  <c r="FA42" i="19"/>
  <c r="EZ42" i="19"/>
  <c r="EY42" i="19"/>
  <c r="EV42" i="19"/>
  <c r="EU42" i="19"/>
  <c r="EL42" i="19"/>
  <c r="EK42" i="19"/>
  <c r="EJ42" i="19"/>
  <c r="EG42" i="19"/>
  <c r="EF42" i="19"/>
  <c r="EE42" i="19"/>
  <c r="DW42" i="19"/>
  <c r="DV42" i="19"/>
  <c r="DU42" i="19"/>
  <c r="DR42" i="19"/>
  <c r="DQ42" i="19"/>
  <c r="DH42" i="19"/>
  <c r="DG42" i="19"/>
  <c r="DF42" i="19"/>
  <c r="DC42" i="19"/>
  <c r="DB42" i="19"/>
  <c r="DA42" i="19"/>
  <c r="CS42" i="19"/>
  <c r="CR42" i="19"/>
  <c r="CQ42" i="19"/>
  <c r="CN42" i="19"/>
  <c r="CM42" i="19"/>
  <c r="CL42" i="19"/>
  <c r="CD42" i="19"/>
  <c r="CC42" i="19"/>
  <c r="CB42" i="19"/>
  <c r="BY42" i="19"/>
  <c r="BW42" i="19"/>
  <c r="BO42" i="19"/>
  <c r="BN42" i="19"/>
  <c r="BM42" i="19"/>
  <c r="BL42" i="19"/>
  <c r="CA42" i="19" s="1"/>
  <c r="CP42" i="19" s="1"/>
  <c r="DE42" i="19" s="1"/>
  <c r="DT42" i="19" s="1"/>
  <c r="EI42" i="19" s="1"/>
  <c r="EX42" i="19" s="1"/>
  <c r="FM42" i="19" s="1"/>
  <c r="GB42" i="19" s="1"/>
  <c r="GQ42" i="19" s="1"/>
  <c r="HP42" i="19" s="1"/>
  <c r="BK42" i="19"/>
  <c r="BZ42" i="19" s="1"/>
  <c r="CO42" i="19" s="1"/>
  <c r="DD42" i="19" s="1"/>
  <c r="DS42" i="19" s="1"/>
  <c r="EH42" i="19" s="1"/>
  <c r="EW42" i="19" s="1"/>
  <c r="FL42" i="19" s="1"/>
  <c r="GA42" i="19" s="1"/>
  <c r="GP42" i="19" s="1"/>
  <c r="HO42" i="19" s="1"/>
  <c r="BJ42" i="19"/>
  <c r="BI42" i="19"/>
  <c r="BH42" i="19"/>
  <c r="AY42" i="19"/>
  <c r="AX42" i="19"/>
  <c r="AW42" i="19"/>
  <c r="AV42" i="19"/>
  <c r="AT42" i="19"/>
  <c r="AO42" i="19"/>
  <c r="AP42" i="19" s="1"/>
  <c r="AQ42" i="19" s="1"/>
  <c r="AG42" i="19"/>
  <c r="U42" i="19"/>
  <c r="Q42" i="19"/>
  <c r="P42" i="19"/>
  <c r="L42" i="19"/>
  <c r="AR42" i="19" s="1"/>
  <c r="M42" i="19" s="1"/>
  <c r="H42" i="19"/>
  <c r="G42" i="19"/>
  <c r="HQ41" i="19"/>
  <c r="HO41" i="19"/>
  <c r="HN41" i="19"/>
  <c r="HL41" i="19"/>
  <c r="HI41" i="19"/>
  <c r="HH41" i="19"/>
  <c r="HF41" i="19"/>
  <c r="HC41" i="19" s="1"/>
  <c r="HD41" i="19"/>
  <c r="HE41" i="19" s="1"/>
  <c r="HB41" i="19"/>
  <c r="GZ41" i="19"/>
  <c r="HA41" i="19" s="1"/>
  <c r="GT41" i="19"/>
  <c r="GS41" i="19"/>
  <c r="GR41" i="19"/>
  <c r="GQ41" i="19"/>
  <c r="GP41" i="19"/>
  <c r="GO41" i="19"/>
  <c r="GL41" i="19"/>
  <c r="GK41" i="19"/>
  <c r="GE41" i="19"/>
  <c r="GD41" i="19"/>
  <c r="GC41" i="19"/>
  <c r="GB41" i="19"/>
  <c r="GA41" i="19"/>
  <c r="FZ41" i="19"/>
  <c r="GG41" i="19" s="1"/>
  <c r="FX41" i="19"/>
  <c r="FW41" i="19"/>
  <c r="FV41" i="19"/>
  <c r="FP41" i="19"/>
  <c r="FO41" i="19"/>
  <c r="FN41" i="19"/>
  <c r="FM41" i="19"/>
  <c r="FL41" i="19"/>
  <c r="FK41" i="19"/>
  <c r="FH41" i="19"/>
  <c r="FG41" i="19"/>
  <c r="FA41" i="19"/>
  <c r="EZ41" i="19"/>
  <c r="EY41" i="19"/>
  <c r="EX41" i="19"/>
  <c r="EW41" i="19"/>
  <c r="EV41" i="19"/>
  <c r="FC41" i="19" s="1"/>
  <c r="EU41" i="19"/>
  <c r="ER41" i="19"/>
  <c r="EL41" i="19"/>
  <c r="EK41" i="19"/>
  <c r="EJ41" i="19"/>
  <c r="EI41" i="19"/>
  <c r="EN41" i="19" s="1"/>
  <c r="EH41" i="19"/>
  <c r="EG41" i="19"/>
  <c r="ED41" i="19"/>
  <c r="EC41" i="19"/>
  <c r="DW41" i="19"/>
  <c r="DV41" i="19"/>
  <c r="DU41" i="19"/>
  <c r="DT41" i="19"/>
  <c r="DS41" i="19"/>
  <c r="DR41" i="19"/>
  <c r="DY41" i="19" s="1"/>
  <c r="DP41" i="19"/>
  <c r="DO41" i="19"/>
  <c r="DN41" i="19"/>
  <c r="DH41" i="19"/>
  <c r="DG41" i="19"/>
  <c r="DF41" i="19"/>
  <c r="DE41" i="19"/>
  <c r="DD41" i="19"/>
  <c r="DC41" i="19"/>
  <c r="CZ41" i="19"/>
  <c r="CY41" i="19"/>
  <c r="CU41" i="19"/>
  <c r="CS41" i="19"/>
  <c r="CR41" i="19"/>
  <c r="CQ41" i="19"/>
  <c r="CP41" i="19"/>
  <c r="CO41" i="19"/>
  <c r="CN41" i="19"/>
  <c r="CM41" i="19"/>
  <c r="CJ41" i="19"/>
  <c r="CD41" i="19"/>
  <c r="CC41" i="19"/>
  <c r="CB41" i="19"/>
  <c r="CA41" i="19"/>
  <c r="BZ41" i="19"/>
  <c r="BY41" i="19"/>
  <c r="CF41" i="19" s="1"/>
  <c r="BW41" i="19"/>
  <c r="BV41" i="19"/>
  <c r="BU41" i="19"/>
  <c r="BO41" i="19"/>
  <c r="BN41" i="19"/>
  <c r="BM41" i="19"/>
  <c r="BL41" i="19"/>
  <c r="BK41" i="19"/>
  <c r="BJ41" i="19"/>
  <c r="BH41" i="19"/>
  <c r="BG41" i="19"/>
  <c r="BF41" i="19"/>
  <c r="AZ41" i="19"/>
  <c r="AY41" i="19"/>
  <c r="AX41" i="19"/>
  <c r="AW41" i="19"/>
  <c r="AV41" i="19"/>
  <c r="AR41" i="19"/>
  <c r="AP41" i="19"/>
  <c r="AQ41" i="19" s="1"/>
  <c r="AO41" i="19"/>
  <c r="AL41" i="19"/>
  <c r="AK41" i="19"/>
  <c r="AJ41" i="19"/>
  <c r="AI41" i="19"/>
  <c r="AG41" i="19"/>
  <c r="AC41" i="19"/>
  <c r="Y41" i="19"/>
  <c r="U41" i="19"/>
  <c r="Q41" i="19"/>
  <c r="P41" i="19"/>
  <c r="ET41" i="19" s="1"/>
  <c r="M41" i="19"/>
  <c r="L41" i="19"/>
  <c r="ES41" i="19" s="1"/>
  <c r="J41" i="19"/>
  <c r="I41" i="19"/>
  <c r="H41" i="19"/>
  <c r="G41" i="19"/>
  <c r="HQ40" i="19"/>
  <c r="HN40" i="19"/>
  <c r="HI40" i="19"/>
  <c r="HH40" i="19"/>
  <c r="HF40" i="19"/>
  <c r="HD40" i="19"/>
  <c r="HB40" i="19"/>
  <c r="GZ40" i="19"/>
  <c r="GT40" i="19"/>
  <c r="GS40" i="19"/>
  <c r="GR40" i="19"/>
  <c r="GQ40" i="19"/>
  <c r="HP40" i="19" s="1"/>
  <c r="GP40" i="19"/>
  <c r="HO40" i="19" s="1"/>
  <c r="GO40" i="19"/>
  <c r="GM40" i="19"/>
  <c r="GK40" i="19"/>
  <c r="GE40" i="19"/>
  <c r="GD40" i="19"/>
  <c r="GC40" i="19"/>
  <c r="GB40" i="19"/>
  <c r="GA40" i="19"/>
  <c r="FZ40" i="19"/>
  <c r="GG40" i="19" s="1"/>
  <c r="FY40" i="19"/>
  <c r="FX40" i="19"/>
  <c r="FV40" i="19"/>
  <c r="FR40" i="19"/>
  <c r="FP40" i="19"/>
  <c r="FO40" i="19"/>
  <c r="FN40" i="19"/>
  <c r="FM40" i="19"/>
  <c r="FL40" i="19"/>
  <c r="FK40" i="19"/>
  <c r="FJ40" i="19"/>
  <c r="FQ40" i="19" s="1"/>
  <c r="FI40" i="19"/>
  <c r="FH40" i="19"/>
  <c r="FG40" i="19"/>
  <c r="FA40" i="19"/>
  <c r="EZ40" i="19"/>
  <c r="EY40" i="19"/>
  <c r="EX40" i="19"/>
  <c r="EW40" i="19"/>
  <c r="EV40" i="19"/>
  <c r="ET40" i="19"/>
  <c r="ES40" i="19"/>
  <c r="ER40" i="19"/>
  <c r="EL40" i="19"/>
  <c r="EK40" i="19"/>
  <c r="EJ40" i="19"/>
  <c r="EI40" i="19"/>
  <c r="EH40" i="19"/>
  <c r="EG40" i="19"/>
  <c r="EE40" i="19"/>
  <c r="EC40" i="19"/>
  <c r="DW40" i="19"/>
  <c r="DV40" i="19"/>
  <c r="DU40" i="19"/>
  <c r="DT40" i="19"/>
  <c r="DS40" i="19"/>
  <c r="DR40" i="19"/>
  <c r="DQ40" i="19"/>
  <c r="DP40" i="19"/>
  <c r="DN40" i="19"/>
  <c r="DJ40" i="19"/>
  <c r="DH40" i="19"/>
  <c r="DG40" i="19"/>
  <c r="DF40" i="19"/>
  <c r="DE40" i="19"/>
  <c r="DD40" i="19"/>
  <c r="DC40" i="19"/>
  <c r="DB40" i="19"/>
  <c r="DA40" i="19"/>
  <c r="CZ40" i="19"/>
  <c r="DI40" i="19" s="1"/>
  <c r="CY40" i="19"/>
  <c r="CS40" i="19"/>
  <c r="CR40" i="19"/>
  <c r="CQ40" i="19"/>
  <c r="CP40" i="19"/>
  <c r="CO40" i="19"/>
  <c r="CN40" i="19"/>
  <c r="CL40" i="19"/>
  <c r="CK40" i="19"/>
  <c r="CJ40" i="19"/>
  <c r="CD40" i="19"/>
  <c r="CC40" i="19"/>
  <c r="CB40" i="19"/>
  <c r="CA40" i="19"/>
  <c r="BZ40" i="19"/>
  <c r="BY40" i="19"/>
  <c r="BW40" i="19"/>
  <c r="BU40" i="19"/>
  <c r="BO40" i="19"/>
  <c r="BN40" i="19"/>
  <c r="BM40" i="19"/>
  <c r="BL40" i="19"/>
  <c r="BK40" i="19"/>
  <c r="BJ40" i="19"/>
  <c r="BQ40" i="19" s="1"/>
  <c r="BS40" i="19" s="1"/>
  <c r="BI40" i="19"/>
  <c r="BH40" i="19"/>
  <c r="BF40" i="19"/>
  <c r="AZ40" i="19"/>
  <c r="AY40" i="19"/>
  <c r="AX40" i="19"/>
  <c r="AW40" i="19"/>
  <c r="AV40" i="19"/>
  <c r="AT40" i="19"/>
  <c r="AR40" i="19"/>
  <c r="AQ40" i="19"/>
  <c r="AP40" i="19"/>
  <c r="AO40" i="19"/>
  <c r="AL40" i="19"/>
  <c r="AK40" i="19"/>
  <c r="AJ40" i="19"/>
  <c r="AI40" i="19"/>
  <c r="AG40" i="19"/>
  <c r="AC40" i="19"/>
  <c r="Y40" i="19"/>
  <c r="U40" i="19"/>
  <c r="Q40" i="19"/>
  <c r="P40" i="19"/>
  <c r="GN40" i="19" s="1"/>
  <c r="HM40" i="19" s="1"/>
  <c r="M40" i="19"/>
  <c r="L40" i="19"/>
  <c r="J40" i="19"/>
  <c r="I40" i="19"/>
  <c r="H40" i="19"/>
  <c r="G40" i="19"/>
  <c r="HQ39" i="19"/>
  <c r="HO39" i="19"/>
  <c r="HN39" i="19"/>
  <c r="HL39" i="19"/>
  <c r="HI39" i="19"/>
  <c r="HH39" i="19"/>
  <c r="HF39" i="19"/>
  <c r="HE39" i="19"/>
  <c r="HD39" i="19"/>
  <c r="HC39" i="19"/>
  <c r="HB39" i="19"/>
  <c r="GZ39" i="19"/>
  <c r="GT39" i="19"/>
  <c r="GS39" i="19"/>
  <c r="GR39" i="19"/>
  <c r="GQ39" i="19"/>
  <c r="HP39" i="19" s="1"/>
  <c r="GP39" i="19"/>
  <c r="GO39" i="19"/>
  <c r="GL39" i="19"/>
  <c r="GK39" i="19"/>
  <c r="GE39" i="19"/>
  <c r="GD39" i="19"/>
  <c r="GC39" i="19"/>
  <c r="GB39" i="19"/>
  <c r="GA39" i="19"/>
  <c r="FZ39" i="19"/>
  <c r="FW39" i="19"/>
  <c r="FV39" i="19"/>
  <c r="FP39" i="19"/>
  <c r="FO39" i="19"/>
  <c r="FN39" i="19"/>
  <c r="FM39" i="19"/>
  <c r="FL39" i="19"/>
  <c r="FK39" i="19"/>
  <c r="FH39" i="19"/>
  <c r="FG39" i="19"/>
  <c r="FA39" i="19"/>
  <c r="EZ39" i="19"/>
  <c r="EY39" i="19"/>
  <c r="EX39" i="19"/>
  <c r="EW39" i="19"/>
  <c r="EV39" i="19"/>
  <c r="FC39" i="19" s="1"/>
  <c r="ER39" i="19"/>
  <c r="EL39" i="19"/>
  <c r="EK39" i="19"/>
  <c r="EJ39" i="19"/>
  <c r="EI39" i="19"/>
  <c r="EN39" i="19" s="1"/>
  <c r="EH39" i="19"/>
  <c r="EG39" i="19"/>
  <c r="ED39" i="19"/>
  <c r="EC39" i="19"/>
  <c r="DW39" i="19"/>
  <c r="DV39" i="19"/>
  <c r="DU39" i="19"/>
  <c r="DT39" i="19"/>
  <c r="DS39" i="19"/>
  <c r="DR39" i="19"/>
  <c r="DY39" i="19" s="1"/>
  <c r="DO39" i="19"/>
  <c r="DN39" i="19"/>
  <c r="DH39" i="19"/>
  <c r="DG39" i="19"/>
  <c r="DF39" i="19"/>
  <c r="DE39" i="19"/>
  <c r="DD39" i="19"/>
  <c r="DC39" i="19"/>
  <c r="CZ39" i="19"/>
  <c r="CY39" i="19"/>
  <c r="CS39" i="19"/>
  <c r="CR39" i="19"/>
  <c r="CQ39" i="19"/>
  <c r="CP39" i="19"/>
  <c r="CO39" i="19"/>
  <c r="CN39" i="19"/>
  <c r="CU39" i="19" s="1"/>
  <c r="CJ39" i="19"/>
  <c r="CD39" i="19"/>
  <c r="CC39" i="19"/>
  <c r="CB39" i="19"/>
  <c r="CA39" i="19"/>
  <c r="CF39" i="19" s="1"/>
  <c r="BZ39" i="19"/>
  <c r="BY39" i="19"/>
  <c r="BV39" i="19"/>
  <c r="BU39" i="19"/>
  <c r="BO39" i="19"/>
  <c r="BN39" i="19"/>
  <c r="BM39" i="19"/>
  <c r="BL39" i="19"/>
  <c r="BK39" i="19"/>
  <c r="BJ39" i="19"/>
  <c r="BQ39" i="19" s="1"/>
  <c r="BS39" i="19" s="1"/>
  <c r="BG39" i="19"/>
  <c r="BF39" i="19"/>
  <c r="AZ39" i="19"/>
  <c r="AY39" i="19"/>
  <c r="AX39" i="19"/>
  <c r="AW39" i="19"/>
  <c r="AV39" i="19"/>
  <c r="AR39" i="19"/>
  <c r="AO39" i="19"/>
  <c r="AP39" i="19" s="1"/>
  <c r="AQ39" i="19" s="1"/>
  <c r="AL39" i="19"/>
  <c r="AK39" i="19"/>
  <c r="AJ39" i="19"/>
  <c r="AI39" i="19"/>
  <c r="AG39" i="19"/>
  <c r="AC39" i="19"/>
  <c r="Y39" i="19"/>
  <c r="U39" i="19"/>
  <c r="Q39" i="19"/>
  <c r="P39" i="19"/>
  <c r="M39" i="19"/>
  <c r="L39" i="19"/>
  <c r="ES39" i="19" s="1"/>
  <c r="J39" i="19"/>
  <c r="I39" i="19"/>
  <c r="H39" i="19"/>
  <c r="G39" i="19"/>
  <c r="HQ38" i="19"/>
  <c r="HP38" i="19"/>
  <c r="HI38" i="19"/>
  <c r="HH38" i="19"/>
  <c r="HF38" i="19"/>
  <c r="HD38" i="19"/>
  <c r="HB38" i="19"/>
  <c r="GZ38" i="19"/>
  <c r="GT38" i="19"/>
  <c r="GS38" i="19"/>
  <c r="GR38" i="19"/>
  <c r="GQ38" i="19"/>
  <c r="GP38" i="19"/>
  <c r="HO38" i="19" s="1"/>
  <c r="GO38" i="19"/>
  <c r="GM38" i="19"/>
  <c r="GK38" i="19"/>
  <c r="GE38" i="19"/>
  <c r="GD38" i="19"/>
  <c r="GC38" i="19"/>
  <c r="GB38" i="19"/>
  <c r="GA38" i="19"/>
  <c r="FZ38" i="19"/>
  <c r="GG38" i="19" s="1"/>
  <c r="FY38" i="19"/>
  <c r="FX38" i="19"/>
  <c r="FP38" i="19"/>
  <c r="FO38" i="19"/>
  <c r="FN38" i="19"/>
  <c r="FM38" i="19"/>
  <c r="FL38" i="19"/>
  <c r="FK38" i="19"/>
  <c r="FR38" i="19" s="1"/>
  <c r="FJ38" i="19"/>
  <c r="FI38" i="19"/>
  <c r="FH38" i="19"/>
  <c r="FQ38" i="19" s="1"/>
  <c r="FG38" i="19"/>
  <c r="FA38" i="19"/>
  <c r="EZ38" i="19"/>
  <c r="EY38" i="19"/>
  <c r="EX38" i="19"/>
  <c r="EW38" i="19"/>
  <c r="EV38" i="19"/>
  <c r="FC38" i="19" s="1"/>
  <c r="ET38" i="19"/>
  <c r="EL38" i="19"/>
  <c r="EK38" i="19"/>
  <c r="EJ38" i="19"/>
  <c r="EI38" i="19"/>
  <c r="EH38" i="19"/>
  <c r="EG38" i="19"/>
  <c r="EE38" i="19"/>
  <c r="EC38" i="19"/>
  <c r="DW38" i="19"/>
  <c r="DV38" i="19"/>
  <c r="DU38" i="19"/>
  <c r="DT38" i="19"/>
  <c r="DS38" i="19"/>
  <c r="DR38" i="19"/>
  <c r="DQ38" i="19"/>
  <c r="DP38" i="19"/>
  <c r="DH38" i="19"/>
  <c r="DG38" i="19"/>
  <c r="DF38" i="19"/>
  <c r="DE38" i="19"/>
  <c r="DD38" i="19"/>
  <c r="DC38" i="19"/>
  <c r="DJ38" i="19" s="1"/>
  <c r="DB38" i="19"/>
  <c r="DA38" i="19"/>
  <c r="CZ38" i="19"/>
  <c r="DI38" i="19" s="1"/>
  <c r="CY38" i="19"/>
  <c r="CS38" i="19"/>
  <c r="CR38" i="19"/>
  <c r="CQ38" i="19"/>
  <c r="CP38" i="19"/>
  <c r="CO38" i="19"/>
  <c r="CN38" i="19"/>
  <c r="CU38" i="19" s="1"/>
  <c r="CL38" i="19"/>
  <c r="CD38" i="19"/>
  <c r="CC38" i="19"/>
  <c r="CB38" i="19"/>
  <c r="CA38" i="19"/>
  <c r="BZ38" i="19"/>
  <c r="BY38" i="19"/>
  <c r="BW38" i="19"/>
  <c r="BU38" i="19"/>
  <c r="BO38" i="19"/>
  <c r="BN38" i="19"/>
  <c r="BM38" i="19"/>
  <c r="BL38" i="19"/>
  <c r="BK38" i="19"/>
  <c r="BJ38" i="19"/>
  <c r="BQ38" i="19" s="1"/>
  <c r="BS38" i="19" s="1"/>
  <c r="BI38" i="19"/>
  <c r="BH38" i="19"/>
  <c r="AZ38" i="19"/>
  <c r="AY38" i="19"/>
  <c r="AX38" i="19"/>
  <c r="AW38" i="19"/>
  <c r="AV38" i="19"/>
  <c r="AT38" i="19"/>
  <c r="AQ38" i="19"/>
  <c r="AP38" i="19"/>
  <c r="AO38" i="19"/>
  <c r="AL38" i="19"/>
  <c r="AK38" i="19"/>
  <c r="AJ38" i="19"/>
  <c r="AI38" i="19"/>
  <c r="AG38" i="19"/>
  <c r="AC38" i="19"/>
  <c r="Y38" i="19"/>
  <c r="U38" i="19"/>
  <c r="Q38" i="19"/>
  <c r="P38" i="19"/>
  <c r="GN38" i="19" s="1"/>
  <c r="HM38" i="19" s="1"/>
  <c r="M38" i="19"/>
  <c r="L38" i="19"/>
  <c r="AR38" i="19" s="1"/>
  <c r="J38" i="19"/>
  <c r="I38" i="19"/>
  <c r="H38" i="19"/>
  <c r="G38" i="19"/>
  <c r="HQ37" i="19"/>
  <c r="HO37" i="19"/>
  <c r="HL37" i="19"/>
  <c r="HI37" i="19"/>
  <c r="HH37" i="19"/>
  <c r="HF37" i="19"/>
  <c r="HD37" i="19"/>
  <c r="HE37" i="19" s="1"/>
  <c r="HB37" i="19"/>
  <c r="GZ37" i="19"/>
  <c r="HA37" i="19" s="1"/>
  <c r="GT37" i="19"/>
  <c r="GS37" i="19"/>
  <c r="GR37" i="19"/>
  <c r="GQ37" i="19"/>
  <c r="HP37" i="19" s="1"/>
  <c r="GP37" i="19"/>
  <c r="GO37" i="19"/>
  <c r="GL37" i="19"/>
  <c r="GK37" i="19"/>
  <c r="GE37" i="19"/>
  <c r="GD37" i="19"/>
  <c r="GC37" i="19"/>
  <c r="GB37" i="19"/>
  <c r="GA37" i="19"/>
  <c r="FZ37" i="19"/>
  <c r="FW37" i="19"/>
  <c r="FV37" i="19"/>
  <c r="FP37" i="19"/>
  <c r="FO37" i="19"/>
  <c r="FN37" i="19"/>
  <c r="FM37" i="19"/>
  <c r="FL37" i="19"/>
  <c r="FK37" i="19"/>
  <c r="FI37" i="19"/>
  <c r="FH37" i="19"/>
  <c r="FG37" i="19"/>
  <c r="FC37" i="19"/>
  <c r="FA37" i="19"/>
  <c r="EZ37" i="19"/>
  <c r="EY37" i="19"/>
  <c r="EX37" i="19"/>
  <c r="EW37" i="19"/>
  <c r="EV37" i="19"/>
  <c r="EU37" i="19"/>
  <c r="ER37" i="19"/>
  <c r="EL37" i="19"/>
  <c r="EK37" i="19"/>
  <c r="EJ37" i="19"/>
  <c r="EI37" i="19"/>
  <c r="EH37" i="19"/>
  <c r="EG37" i="19"/>
  <c r="ED37" i="19"/>
  <c r="EC37" i="19"/>
  <c r="DW37" i="19"/>
  <c r="DV37" i="19"/>
  <c r="DU37" i="19"/>
  <c r="DT37" i="19"/>
  <c r="DS37" i="19"/>
  <c r="DR37" i="19"/>
  <c r="DP37" i="19"/>
  <c r="DO37" i="19"/>
  <c r="DN37" i="19"/>
  <c r="DH37" i="19"/>
  <c r="DG37" i="19"/>
  <c r="DF37" i="19"/>
  <c r="DE37" i="19"/>
  <c r="DD37" i="19"/>
  <c r="DC37" i="19"/>
  <c r="CZ37" i="19"/>
  <c r="CY37" i="19"/>
  <c r="CS37" i="19"/>
  <c r="CR37" i="19"/>
  <c r="CQ37" i="19"/>
  <c r="CP37" i="19"/>
  <c r="CO37" i="19"/>
  <c r="CN37" i="19"/>
  <c r="CU37" i="19" s="1"/>
  <c r="CL37" i="19"/>
  <c r="CJ37" i="19"/>
  <c r="CD37" i="19"/>
  <c r="CC37" i="19"/>
  <c r="CB37" i="19"/>
  <c r="CA37" i="19"/>
  <c r="BZ37" i="19"/>
  <c r="BY37" i="19"/>
  <c r="BV37" i="19"/>
  <c r="BU37" i="19"/>
  <c r="BO37" i="19"/>
  <c r="BN37" i="19"/>
  <c r="BM37" i="19"/>
  <c r="BL37" i="19"/>
  <c r="BK37" i="19"/>
  <c r="BJ37" i="19"/>
  <c r="BQ37" i="19" s="1"/>
  <c r="BS37" i="19" s="1"/>
  <c r="BH37" i="19"/>
  <c r="BG37" i="19"/>
  <c r="BF37" i="19"/>
  <c r="AZ37" i="19"/>
  <c r="AY37" i="19"/>
  <c r="AX37" i="19"/>
  <c r="AW37" i="19"/>
  <c r="AV37" i="19"/>
  <c r="AU37" i="19"/>
  <c r="AR37" i="19"/>
  <c r="AP37" i="19"/>
  <c r="AQ37" i="19" s="1"/>
  <c r="AO37" i="19"/>
  <c r="AL37" i="19"/>
  <c r="AK37" i="19"/>
  <c r="AJ37" i="19"/>
  <c r="AI37" i="19"/>
  <c r="AG37" i="19"/>
  <c r="AC37" i="19"/>
  <c r="Y37" i="19"/>
  <c r="U37" i="19"/>
  <c r="Q37" i="19"/>
  <c r="P37" i="19"/>
  <c r="M37" i="19"/>
  <c r="L37" i="19"/>
  <c r="ES37" i="19" s="1"/>
  <c r="FB37" i="19" s="1"/>
  <c r="J37" i="19"/>
  <c r="I37" i="19"/>
  <c r="H37" i="19"/>
  <c r="G37" i="19"/>
  <c r="HP36" i="19"/>
  <c r="HN36" i="19"/>
  <c r="HI36" i="19"/>
  <c r="HH36" i="19"/>
  <c r="HF36" i="19"/>
  <c r="HA36" i="19" s="1"/>
  <c r="HD36" i="19"/>
  <c r="HE36" i="19" s="1"/>
  <c r="HB36" i="19"/>
  <c r="HC36" i="19" s="1"/>
  <c r="GZ36" i="19"/>
  <c r="GT36" i="19"/>
  <c r="GS36" i="19"/>
  <c r="GR36" i="19"/>
  <c r="HQ36" i="19" s="1"/>
  <c r="GQ36" i="19"/>
  <c r="GP36" i="19"/>
  <c r="HO36" i="19" s="1"/>
  <c r="GO36" i="19"/>
  <c r="GM36" i="19"/>
  <c r="GE36" i="19"/>
  <c r="GD36" i="19"/>
  <c r="GC36" i="19"/>
  <c r="GB36" i="19"/>
  <c r="GA36" i="19"/>
  <c r="FZ36" i="19"/>
  <c r="GG36" i="19" s="1"/>
  <c r="FY36" i="19"/>
  <c r="FX36" i="19"/>
  <c r="FV36" i="19"/>
  <c r="FP36" i="19"/>
  <c r="FO36" i="19"/>
  <c r="FN36" i="19"/>
  <c r="FM36" i="19"/>
  <c r="FR36" i="19" s="1"/>
  <c r="FL36" i="19"/>
  <c r="FK36" i="19"/>
  <c r="FJ36" i="19"/>
  <c r="FI36" i="19"/>
  <c r="FH36" i="19"/>
  <c r="FQ36" i="19" s="1"/>
  <c r="FG36" i="19"/>
  <c r="FA36" i="19"/>
  <c r="EZ36" i="19"/>
  <c r="EY36" i="19"/>
  <c r="EX36" i="19"/>
  <c r="EW36" i="19"/>
  <c r="EV36" i="19"/>
  <c r="FC36" i="19" s="1"/>
  <c r="ET36" i="19"/>
  <c r="ES36" i="19"/>
  <c r="ER36" i="19"/>
  <c r="EL36" i="19"/>
  <c r="EK36" i="19"/>
  <c r="EJ36" i="19"/>
  <c r="EI36" i="19"/>
  <c r="EH36" i="19"/>
  <c r="EG36" i="19"/>
  <c r="EE36" i="19"/>
  <c r="DW36" i="19"/>
  <c r="DV36" i="19"/>
  <c r="DU36" i="19"/>
  <c r="DT36" i="19"/>
  <c r="DS36" i="19"/>
  <c r="DR36" i="19"/>
  <c r="DY36" i="19" s="1"/>
  <c r="DQ36" i="19"/>
  <c r="DP36" i="19"/>
  <c r="DN36" i="19"/>
  <c r="DH36" i="19"/>
  <c r="DG36" i="19"/>
  <c r="DF36" i="19"/>
  <c r="DE36" i="19"/>
  <c r="DJ36" i="19" s="1"/>
  <c r="DD36" i="19"/>
  <c r="DC36" i="19"/>
  <c r="DB36" i="19"/>
  <c r="DA36" i="19"/>
  <c r="CZ36" i="19"/>
  <c r="CY36" i="19"/>
  <c r="CS36" i="19"/>
  <c r="CR36" i="19"/>
  <c r="CQ36" i="19"/>
  <c r="CP36" i="19"/>
  <c r="CO36" i="19"/>
  <c r="CN36" i="19"/>
  <c r="CU36" i="19" s="1"/>
  <c r="CL36" i="19"/>
  <c r="CK36" i="19"/>
  <c r="CJ36" i="19"/>
  <c r="CD36" i="19"/>
  <c r="CC36" i="19"/>
  <c r="CB36" i="19"/>
  <c r="CA36" i="19"/>
  <c r="BZ36" i="19"/>
  <c r="BY36" i="19"/>
  <c r="BW36" i="19"/>
  <c r="BU36" i="19"/>
  <c r="BQ36" i="19"/>
  <c r="BS36" i="19" s="1"/>
  <c r="BO36" i="19"/>
  <c r="BN36" i="19"/>
  <c r="BM36" i="19"/>
  <c r="BL36" i="19"/>
  <c r="BK36" i="19"/>
  <c r="BJ36" i="19"/>
  <c r="BI36" i="19"/>
  <c r="BH36" i="19"/>
  <c r="BF36" i="19"/>
  <c r="AZ36" i="19"/>
  <c r="AY36" i="19"/>
  <c r="AX36" i="19"/>
  <c r="AW36" i="19"/>
  <c r="AV36" i="19"/>
  <c r="AT36" i="19"/>
  <c r="AR36" i="19"/>
  <c r="AP36" i="19"/>
  <c r="AQ36" i="19" s="1"/>
  <c r="AO36" i="19"/>
  <c r="AL36" i="19"/>
  <c r="AK36" i="19"/>
  <c r="AJ36" i="19"/>
  <c r="AI36" i="19"/>
  <c r="AG36" i="19"/>
  <c r="AC36" i="19"/>
  <c r="Y36" i="19"/>
  <c r="U36" i="19"/>
  <c r="Q36" i="19"/>
  <c r="P36" i="19"/>
  <c r="GN36" i="19" s="1"/>
  <c r="HM36" i="19" s="1"/>
  <c r="M36" i="19"/>
  <c r="L36" i="19"/>
  <c r="GK36" i="19" s="1"/>
  <c r="J36" i="19"/>
  <c r="I36" i="19"/>
  <c r="H36" i="19"/>
  <c r="G36" i="19"/>
  <c r="HR35" i="19"/>
  <c r="HQ35" i="19"/>
  <c r="HP35" i="19"/>
  <c r="HO35" i="19"/>
  <c r="HL35" i="19"/>
  <c r="HI35" i="19"/>
  <c r="HH35" i="19"/>
  <c r="HF35" i="19"/>
  <c r="HD35" i="19"/>
  <c r="HB35" i="19"/>
  <c r="GZ35" i="19"/>
  <c r="GV35" i="19"/>
  <c r="GU35" i="19"/>
  <c r="GT35" i="19"/>
  <c r="GS35" i="19"/>
  <c r="GR35" i="19"/>
  <c r="GQ35" i="19"/>
  <c r="GP35" i="19"/>
  <c r="GO35" i="19"/>
  <c r="HN35" i="19" s="1"/>
  <c r="GN35" i="19"/>
  <c r="HM35" i="19" s="1"/>
  <c r="GM35" i="19"/>
  <c r="GL35" i="19"/>
  <c r="GK35" i="19"/>
  <c r="GE35" i="19"/>
  <c r="GD35" i="19"/>
  <c r="GC35" i="19"/>
  <c r="GB35" i="19"/>
  <c r="GA35" i="19"/>
  <c r="FZ35" i="19"/>
  <c r="FX35" i="19"/>
  <c r="FW35" i="19"/>
  <c r="FV35" i="19"/>
  <c r="FP35" i="19"/>
  <c r="FO35" i="19"/>
  <c r="FN35" i="19"/>
  <c r="FM35" i="19"/>
  <c r="FL35" i="19"/>
  <c r="FK35" i="19"/>
  <c r="FI35" i="19"/>
  <c r="FH35" i="19"/>
  <c r="FG35" i="19"/>
  <c r="FA35" i="19"/>
  <c r="EZ35" i="19"/>
  <c r="EY35" i="19"/>
  <c r="EX35" i="19"/>
  <c r="EW35" i="19"/>
  <c r="EV35" i="19"/>
  <c r="ET35" i="19"/>
  <c r="ER35" i="19"/>
  <c r="EL35" i="19"/>
  <c r="EK35" i="19"/>
  <c r="EJ35" i="19"/>
  <c r="EI35" i="19"/>
  <c r="EH35" i="19"/>
  <c r="EG35" i="19"/>
  <c r="EN35" i="19" s="1"/>
  <c r="EF35" i="19"/>
  <c r="ED35" i="19"/>
  <c r="EM35" i="19" s="1"/>
  <c r="EC35" i="19"/>
  <c r="DW35" i="19"/>
  <c r="DV35" i="19"/>
  <c r="DU35" i="19"/>
  <c r="DT35" i="19"/>
  <c r="DS35" i="19"/>
  <c r="DR35" i="19"/>
  <c r="DY35" i="19" s="1"/>
  <c r="DQ35" i="19"/>
  <c r="DP35" i="19"/>
  <c r="DO35" i="19"/>
  <c r="DX35" i="19" s="1"/>
  <c r="DN35" i="19"/>
  <c r="DH35" i="19"/>
  <c r="DG35" i="19"/>
  <c r="DF35" i="19"/>
  <c r="DE35" i="19"/>
  <c r="DD35" i="19"/>
  <c r="DC35" i="19"/>
  <c r="DA35" i="19"/>
  <c r="CZ35" i="19"/>
  <c r="CY35" i="19"/>
  <c r="CS35" i="19"/>
  <c r="CR35" i="19"/>
  <c r="CQ35" i="19"/>
  <c r="CP35" i="19"/>
  <c r="CO35" i="19"/>
  <c r="CN35" i="19"/>
  <c r="CM35" i="19"/>
  <c r="CL35" i="19"/>
  <c r="CJ35" i="19"/>
  <c r="CE35" i="19"/>
  <c r="CD35" i="19"/>
  <c r="CC35" i="19"/>
  <c r="CB35" i="19"/>
  <c r="CA35" i="19"/>
  <c r="BZ35" i="19"/>
  <c r="CF35" i="19" s="1"/>
  <c r="BY35" i="19"/>
  <c r="BX35" i="19"/>
  <c r="BW35" i="19"/>
  <c r="BV35" i="19"/>
  <c r="BU35" i="19"/>
  <c r="BO35" i="19"/>
  <c r="BN35" i="19"/>
  <c r="BM35" i="19"/>
  <c r="BL35" i="19"/>
  <c r="BK35" i="19"/>
  <c r="BJ35" i="19"/>
  <c r="BQ35" i="19" s="1"/>
  <c r="BS35" i="19" s="1"/>
  <c r="CH35" i="19" s="1"/>
  <c r="BH35" i="19"/>
  <c r="BG35" i="19"/>
  <c r="BF35" i="19"/>
  <c r="AZ35" i="19"/>
  <c r="AY35" i="19"/>
  <c r="AX35" i="19"/>
  <c r="AW35" i="19"/>
  <c r="AV35" i="19"/>
  <c r="AU35" i="19"/>
  <c r="AT35" i="19"/>
  <c r="AR35" i="19"/>
  <c r="AQ35" i="19"/>
  <c r="AP35" i="19"/>
  <c r="AO35" i="19"/>
  <c r="AL35" i="19"/>
  <c r="AK35" i="19"/>
  <c r="AJ35" i="19"/>
  <c r="AI35" i="19"/>
  <c r="AG35" i="19"/>
  <c r="AC35" i="19"/>
  <c r="Y35" i="19"/>
  <c r="U35" i="19"/>
  <c r="Q35" i="19"/>
  <c r="P35" i="19"/>
  <c r="M35" i="19"/>
  <c r="L35" i="19"/>
  <c r="ES35" i="19" s="1"/>
  <c r="J35" i="19"/>
  <c r="I35" i="19"/>
  <c r="H35" i="19"/>
  <c r="G35" i="19"/>
  <c r="HP34" i="19"/>
  <c r="HN34" i="19"/>
  <c r="HI34" i="19"/>
  <c r="HH34" i="19"/>
  <c r="HF34" i="19"/>
  <c r="HC34" i="19" s="1"/>
  <c r="HD34" i="19"/>
  <c r="HE34" i="19" s="1"/>
  <c r="HB34" i="19"/>
  <c r="HA34" i="19"/>
  <c r="GZ34" i="19"/>
  <c r="GT34" i="19"/>
  <c r="GS34" i="19"/>
  <c r="GR34" i="19"/>
  <c r="HQ34" i="19" s="1"/>
  <c r="GQ34" i="19"/>
  <c r="GP34" i="19"/>
  <c r="HO34" i="19" s="1"/>
  <c r="GO34" i="19"/>
  <c r="GE34" i="19"/>
  <c r="GD34" i="19"/>
  <c r="GC34" i="19"/>
  <c r="GB34" i="19"/>
  <c r="GA34" i="19"/>
  <c r="FZ34" i="19"/>
  <c r="GG34" i="19" s="1"/>
  <c r="FX34" i="19"/>
  <c r="FP34" i="19"/>
  <c r="FO34" i="19"/>
  <c r="FN34" i="19"/>
  <c r="FM34" i="19"/>
  <c r="FL34" i="19"/>
  <c r="FR34" i="19" s="1"/>
  <c r="FK34" i="19"/>
  <c r="FG34" i="19"/>
  <c r="FA34" i="19"/>
  <c r="EZ34" i="19"/>
  <c r="EY34" i="19"/>
  <c r="EX34" i="19"/>
  <c r="EW34" i="19"/>
  <c r="EV34" i="19"/>
  <c r="FC34" i="19" s="1"/>
  <c r="ET34" i="19"/>
  <c r="ER34" i="19"/>
  <c r="EL34" i="19"/>
  <c r="EK34" i="19"/>
  <c r="EJ34" i="19"/>
  <c r="EI34" i="19"/>
  <c r="EH34" i="19"/>
  <c r="EG34" i="19"/>
  <c r="EN34" i="19" s="1"/>
  <c r="ED34" i="19"/>
  <c r="DW34" i="19"/>
  <c r="DV34" i="19"/>
  <c r="DU34" i="19"/>
  <c r="DT34" i="19"/>
  <c r="DS34" i="19"/>
  <c r="DR34" i="19"/>
  <c r="DN34" i="19"/>
  <c r="DJ34" i="19"/>
  <c r="DH34" i="19"/>
  <c r="DG34" i="19"/>
  <c r="DF34" i="19"/>
  <c r="DE34" i="19"/>
  <c r="DD34" i="19"/>
  <c r="DC34" i="19"/>
  <c r="CZ34" i="19"/>
  <c r="CS34" i="19"/>
  <c r="CR34" i="19"/>
  <c r="CQ34" i="19"/>
  <c r="CP34" i="19"/>
  <c r="CO34" i="19"/>
  <c r="CN34" i="19"/>
  <c r="CU34" i="19" s="1"/>
  <c r="CJ34" i="19"/>
  <c r="CD34" i="19"/>
  <c r="CC34" i="19"/>
  <c r="CB34" i="19"/>
  <c r="CA34" i="19"/>
  <c r="BZ34" i="19"/>
  <c r="BY34" i="19"/>
  <c r="BU34" i="19"/>
  <c r="BQ34" i="19"/>
  <c r="BS34" i="19" s="1"/>
  <c r="BO34" i="19"/>
  <c r="BN34" i="19"/>
  <c r="BM34" i="19"/>
  <c r="BL34" i="19"/>
  <c r="BK34" i="19"/>
  <c r="BJ34" i="19"/>
  <c r="AZ34" i="19"/>
  <c r="AY34" i="19"/>
  <c r="AX34" i="19"/>
  <c r="AW34" i="19"/>
  <c r="AV34" i="19"/>
  <c r="AP34" i="19"/>
  <c r="AQ34" i="19" s="1"/>
  <c r="AO34" i="19"/>
  <c r="AL34" i="19"/>
  <c r="AK34" i="19"/>
  <c r="AJ34" i="19"/>
  <c r="AI34" i="19"/>
  <c r="AG34" i="19"/>
  <c r="AC34" i="19"/>
  <c r="Y34" i="19"/>
  <c r="U34" i="19"/>
  <c r="Q34" i="19"/>
  <c r="P34" i="19"/>
  <c r="M34" i="19"/>
  <c r="L34" i="19"/>
  <c r="GK34" i="19" s="1"/>
  <c r="J34" i="19"/>
  <c r="I34" i="19"/>
  <c r="H34" i="19"/>
  <c r="G34" i="19"/>
  <c r="HQ33" i="19"/>
  <c r="HO33" i="19"/>
  <c r="HN33" i="19"/>
  <c r="HM33" i="19"/>
  <c r="HI33" i="19"/>
  <c r="HH33" i="19"/>
  <c r="HF33" i="19"/>
  <c r="HD33" i="19"/>
  <c r="HE33" i="19" s="1"/>
  <c r="HC33" i="19"/>
  <c r="HB33" i="19"/>
  <c r="GZ33" i="19"/>
  <c r="GT33" i="19"/>
  <c r="GS33" i="19"/>
  <c r="GR33" i="19"/>
  <c r="GQ33" i="19"/>
  <c r="HP33" i="19" s="1"/>
  <c r="GP33" i="19"/>
  <c r="GO33" i="19"/>
  <c r="GN33" i="19"/>
  <c r="GM33" i="19"/>
  <c r="GL33" i="19"/>
  <c r="GK33" i="19"/>
  <c r="GE33" i="19"/>
  <c r="GD33" i="19"/>
  <c r="GC33" i="19"/>
  <c r="GB33" i="19"/>
  <c r="GA33" i="19"/>
  <c r="FZ33" i="19"/>
  <c r="GG33" i="19" s="1"/>
  <c r="FY33" i="19"/>
  <c r="FX33" i="19"/>
  <c r="FV33" i="19"/>
  <c r="FP33" i="19"/>
  <c r="FO33" i="19"/>
  <c r="FN33" i="19"/>
  <c r="FM33" i="19"/>
  <c r="FL33" i="19"/>
  <c r="FK33" i="19"/>
  <c r="FI33" i="19"/>
  <c r="FH33" i="19"/>
  <c r="FG33" i="19"/>
  <c r="FA33" i="19"/>
  <c r="EZ33" i="19"/>
  <c r="EY33" i="19"/>
  <c r="EX33" i="19"/>
  <c r="EW33" i="19"/>
  <c r="EV33" i="19"/>
  <c r="ET33" i="19"/>
  <c r="ER33" i="19"/>
  <c r="EL33" i="19"/>
  <c r="EK33" i="19"/>
  <c r="EJ33" i="19"/>
  <c r="EI33" i="19"/>
  <c r="EH33" i="19"/>
  <c r="EG33" i="19"/>
  <c r="EF33" i="19"/>
  <c r="EE33" i="19"/>
  <c r="EC33" i="19"/>
  <c r="DX33" i="19"/>
  <c r="DW33" i="19"/>
  <c r="DV33" i="19"/>
  <c r="DU33" i="19"/>
  <c r="DT33" i="19"/>
  <c r="DY33" i="19" s="1"/>
  <c r="DS33" i="19"/>
  <c r="DR33" i="19"/>
  <c r="DQ33" i="19"/>
  <c r="DP33" i="19"/>
  <c r="DO33" i="19"/>
  <c r="DN33" i="19"/>
  <c r="DH33" i="19"/>
  <c r="DG33" i="19"/>
  <c r="DF33" i="19"/>
  <c r="DE33" i="19"/>
  <c r="DD33" i="19"/>
  <c r="DC33" i="19"/>
  <c r="DB33" i="19"/>
  <c r="DA33" i="19"/>
  <c r="CZ33" i="19"/>
  <c r="CY33" i="19"/>
  <c r="CS33" i="19"/>
  <c r="CR33" i="19"/>
  <c r="CQ33" i="19"/>
  <c r="CP33" i="19"/>
  <c r="CO33" i="19"/>
  <c r="CN33" i="19"/>
  <c r="CL33" i="19"/>
  <c r="CJ33" i="19"/>
  <c r="CF33" i="19"/>
  <c r="CD33" i="19"/>
  <c r="CC33" i="19"/>
  <c r="CB33" i="19"/>
  <c r="CA33" i="19"/>
  <c r="BZ33" i="19"/>
  <c r="BY33" i="19"/>
  <c r="BX33" i="19"/>
  <c r="BW33" i="19"/>
  <c r="BU33" i="19"/>
  <c r="BO33" i="19"/>
  <c r="BN33" i="19"/>
  <c r="BM33" i="19"/>
  <c r="BL33" i="19"/>
  <c r="BK33" i="19"/>
  <c r="BJ33" i="19"/>
  <c r="BQ33" i="19" s="1"/>
  <c r="BS33" i="19" s="1"/>
  <c r="CH33" i="19" s="1"/>
  <c r="BI33" i="19"/>
  <c r="BH33" i="19"/>
  <c r="BG33" i="19"/>
  <c r="BF33" i="19"/>
  <c r="AZ33" i="19"/>
  <c r="AY33" i="19"/>
  <c r="AX33" i="19"/>
  <c r="AW33" i="19"/>
  <c r="AV33" i="19"/>
  <c r="AT33" i="19"/>
  <c r="AR33" i="19"/>
  <c r="AP33" i="19"/>
  <c r="AQ33" i="19" s="1"/>
  <c r="AO33" i="19"/>
  <c r="AL33" i="19"/>
  <c r="AK33" i="19"/>
  <c r="AJ33" i="19"/>
  <c r="AI33" i="19"/>
  <c r="AG33" i="19"/>
  <c r="AC33" i="19"/>
  <c r="Y33" i="19"/>
  <c r="U33" i="19"/>
  <c r="Q33" i="19"/>
  <c r="P33" i="19"/>
  <c r="FJ33" i="19" s="1"/>
  <c r="M33" i="19"/>
  <c r="L33" i="19"/>
  <c r="FW33" i="19" s="1"/>
  <c r="J33" i="19"/>
  <c r="I33" i="19"/>
  <c r="H33" i="19"/>
  <c r="G33" i="19"/>
  <c r="HP32" i="19"/>
  <c r="HO32" i="19"/>
  <c r="HI32" i="19"/>
  <c r="HH32" i="19"/>
  <c r="HF32" i="19"/>
  <c r="HC32" i="19" s="1"/>
  <c r="HD32" i="19"/>
  <c r="HB32" i="19"/>
  <c r="GZ32" i="19"/>
  <c r="HA32" i="19" s="1"/>
  <c r="GT32" i="19"/>
  <c r="GS32" i="19"/>
  <c r="GR32" i="19"/>
  <c r="HQ32" i="19" s="1"/>
  <c r="GQ32" i="19"/>
  <c r="GP32" i="19"/>
  <c r="GO32" i="19"/>
  <c r="GM32" i="19"/>
  <c r="GE32" i="19"/>
  <c r="GD32" i="19"/>
  <c r="GC32" i="19"/>
  <c r="GB32" i="19"/>
  <c r="GA32" i="19"/>
  <c r="FZ32" i="19"/>
  <c r="FP32" i="19"/>
  <c r="FO32" i="19"/>
  <c r="FN32" i="19"/>
  <c r="FM32" i="19"/>
  <c r="FL32" i="19"/>
  <c r="FK32" i="19"/>
  <c r="FR32" i="19" s="1"/>
  <c r="FJ32" i="19"/>
  <c r="FI32" i="19"/>
  <c r="FA32" i="19"/>
  <c r="EZ32" i="19"/>
  <c r="EY32" i="19"/>
  <c r="EX32" i="19"/>
  <c r="EW32" i="19"/>
  <c r="EV32" i="19"/>
  <c r="ES32" i="19"/>
  <c r="EL32" i="19"/>
  <c r="EK32" i="19"/>
  <c r="EJ32" i="19"/>
  <c r="EI32" i="19"/>
  <c r="EH32" i="19"/>
  <c r="EG32" i="19"/>
  <c r="EN32" i="19" s="1"/>
  <c r="EE32" i="19"/>
  <c r="DW32" i="19"/>
  <c r="DV32" i="19"/>
  <c r="DU32" i="19"/>
  <c r="DT32" i="19"/>
  <c r="DS32" i="19"/>
  <c r="DR32" i="19"/>
  <c r="DP32" i="19"/>
  <c r="DH32" i="19"/>
  <c r="DG32" i="19"/>
  <c r="DF32" i="19"/>
  <c r="DE32" i="19"/>
  <c r="DD32" i="19"/>
  <c r="DC32" i="19"/>
  <c r="DB32" i="19"/>
  <c r="DA32" i="19"/>
  <c r="CS32" i="19"/>
  <c r="CR32" i="19"/>
  <c r="CQ32" i="19"/>
  <c r="CP32" i="19"/>
  <c r="CO32" i="19"/>
  <c r="CN32" i="19"/>
  <c r="CM32" i="19"/>
  <c r="CD32" i="19"/>
  <c r="CC32" i="19"/>
  <c r="CB32" i="19"/>
  <c r="CA32" i="19"/>
  <c r="BZ32" i="19"/>
  <c r="BY32" i="19"/>
  <c r="CF32" i="19" s="1"/>
  <c r="BW32" i="19"/>
  <c r="BO32" i="19"/>
  <c r="BN32" i="19"/>
  <c r="BM32" i="19"/>
  <c r="BL32" i="19"/>
  <c r="BK32" i="19"/>
  <c r="BJ32" i="19"/>
  <c r="BH32" i="19"/>
  <c r="AZ32" i="19"/>
  <c r="AY32" i="19"/>
  <c r="AX32" i="19"/>
  <c r="AW32" i="19"/>
  <c r="AV32" i="19"/>
  <c r="AU32" i="19"/>
  <c r="AT32" i="19"/>
  <c r="AP32" i="19"/>
  <c r="AQ32" i="19" s="1"/>
  <c r="AO32" i="19"/>
  <c r="AL32" i="19"/>
  <c r="AK32" i="19"/>
  <c r="AJ32" i="19"/>
  <c r="AI32" i="19"/>
  <c r="AG32" i="19"/>
  <c r="AC32" i="19"/>
  <c r="Y32" i="19"/>
  <c r="U32" i="19"/>
  <c r="Q32" i="19"/>
  <c r="P32" i="19"/>
  <c r="M32" i="19"/>
  <c r="L32" i="19"/>
  <c r="BV32" i="19" s="1"/>
  <c r="J32" i="19"/>
  <c r="I32" i="19"/>
  <c r="H32" i="19"/>
  <c r="G32" i="19"/>
  <c r="HQ31" i="19"/>
  <c r="HP31" i="19"/>
  <c r="HL31" i="19"/>
  <c r="HI31" i="19"/>
  <c r="HH31" i="19"/>
  <c r="HF31" i="19"/>
  <c r="HD31" i="19"/>
  <c r="HE31" i="19" s="1"/>
  <c r="HB31" i="19"/>
  <c r="GZ31" i="19"/>
  <c r="GT31" i="19"/>
  <c r="GS31" i="19"/>
  <c r="GR31" i="19"/>
  <c r="GQ31" i="19"/>
  <c r="GP31" i="19"/>
  <c r="HO31" i="19" s="1"/>
  <c r="GO31" i="19"/>
  <c r="GN31" i="19"/>
  <c r="HM31" i="19" s="1"/>
  <c r="GM31" i="19"/>
  <c r="GK31" i="19"/>
  <c r="GE31" i="19"/>
  <c r="GD31" i="19"/>
  <c r="GC31" i="19"/>
  <c r="GB31" i="19"/>
  <c r="GA31" i="19"/>
  <c r="FZ31" i="19"/>
  <c r="GG31" i="19" s="1"/>
  <c r="FY31" i="19"/>
  <c r="FX31" i="19"/>
  <c r="FW31" i="19"/>
  <c r="FV31" i="19"/>
  <c r="FP31" i="19"/>
  <c r="FO31" i="19"/>
  <c r="FN31" i="19"/>
  <c r="FM31" i="19"/>
  <c r="FL31" i="19"/>
  <c r="FK31" i="19"/>
  <c r="FJ31" i="19"/>
  <c r="FI31" i="19"/>
  <c r="FH31" i="19"/>
  <c r="FG31" i="19"/>
  <c r="FA31" i="19"/>
  <c r="EZ31" i="19"/>
  <c r="EY31" i="19"/>
  <c r="EX31" i="19"/>
  <c r="EW31" i="19"/>
  <c r="EV31" i="19"/>
  <c r="ET31" i="19"/>
  <c r="ER31" i="19"/>
  <c r="EL31" i="19"/>
  <c r="EK31" i="19"/>
  <c r="EJ31" i="19"/>
  <c r="EI31" i="19"/>
  <c r="EH31" i="19"/>
  <c r="EG31" i="19"/>
  <c r="EF31" i="19"/>
  <c r="EE31" i="19"/>
  <c r="EC31" i="19"/>
  <c r="DW31" i="19"/>
  <c r="DV31" i="19"/>
  <c r="DU31" i="19"/>
  <c r="DT31" i="19"/>
  <c r="DS31" i="19"/>
  <c r="DR31" i="19"/>
  <c r="DY31" i="19" s="1"/>
  <c r="DQ31" i="19"/>
  <c r="DP31" i="19"/>
  <c r="DO31" i="19"/>
  <c r="DX31" i="19" s="1"/>
  <c r="DN31" i="19"/>
  <c r="DH31" i="19"/>
  <c r="DG31" i="19"/>
  <c r="DF31" i="19"/>
  <c r="DE31" i="19"/>
  <c r="DD31" i="19"/>
  <c r="DC31" i="19"/>
  <c r="DB31" i="19"/>
  <c r="DA31" i="19"/>
  <c r="CZ31" i="19"/>
  <c r="CY31" i="19"/>
  <c r="CS31" i="19"/>
  <c r="CR31" i="19"/>
  <c r="CQ31" i="19"/>
  <c r="CP31" i="19"/>
  <c r="CO31" i="19"/>
  <c r="CN31" i="19"/>
  <c r="CL31" i="19"/>
  <c r="CJ31" i="19"/>
  <c r="CD31" i="19"/>
  <c r="CC31" i="19"/>
  <c r="CB31" i="19"/>
  <c r="CA31" i="19"/>
  <c r="BZ31" i="19"/>
  <c r="BY31" i="19"/>
  <c r="BX31" i="19"/>
  <c r="BW31" i="19"/>
  <c r="BU31" i="19"/>
  <c r="BQ31" i="19"/>
  <c r="BS31" i="19" s="1"/>
  <c r="BO31" i="19"/>
  <c r="BN31" i="19"/>
  <c r="BM31" i="19"/>
  <c r="BL31" i="19"/>
  <c r="BK31" i="19"/>
  <c r="BJ31" i="19"/>
  <c r="BI31" i="19"/>
  <c r="BH31" i="19"/>
  <c r="BG31" i="19"/>
  <c r="BF31" i="19"/>
  <c r="AZ31" i="19"/>
  <c r="AY31" i="19"/>
  <c r="AX31" i="19"/>
  <c r="AW31" i="19"/>
  <c r="AV31" i="19"/>
  <c r="AT31" i="19"/>
  <c r="AR31" i="19"/>
  <c r="AP31" i="19"/>
  <c r="AQ31" i="19" s="1"/>
  <c r="AO31" i="19"/>
  <c r="AL31" i="19"/>
  <c r="AK31" i="19"/>
  <c r="AJ31" i="19"/>
  <c r="AI31" i="19"/>
  <c r="AG31" i="19"/>
  <c r="AC31" i="19"/>
  <c r="Y31" i="19"/>
  <c r="U31" i="19"/>
  <c r="Q31" i="19"/>
  <c r="P31" i="19"/>
  <c r="EU31" i="19" s="1"/>
  <c r="M31" i="19"/>
  <c r="L31" i="19"/>
  <c r="GL31" i="19" s="1"/>
  <c r="J31" i="19"/>
  <c r="I31" i="19"/>
  <c r="H31" i="19"/>
  <c r="G31" i="19"/>
  <c r="HP30" i="19"/>
  <c r="HO30" i="19"/>
  <c r="HI30" i="19"/>
  <c r="HH30" i="19"/>
  <c r="HF30" i="19"/>
  <c r="HD30" i="19"/>
  <c r="HE30" i="19" s="1"/>
  <c r="HB30" i="19"/>
  <c r="HC30" i="19" s="1"/>
  <c r="GZ30" i="19"/>
  <c r="GT30" i="19"/>
  <c r="GS30" i="19"/>
  <c r="GR30" i="19"/>
  <c r="HQ30" i="19" s="1"/>
  <c r="GQ30" i="19"/>
  <c r="GP30" i="19"/>
  <c r="GO30" i="19"/>
  <c r="GM30" i="19"/>
  <c r="GE30" i="19"/>
  <c r="GD30" i="19"/>
  <c r="GC30" i="19"/>
  <c r="GB30" i="19"/>
  <c r="GA30" i="19"/>
  <c r="FZ30" i="19"/>
  <c r="FP30" i="19"/>
  <c r="FO30" i="19"/>
  <c r="FN30" i="19"/>
  <c r="FM30" i="19"/>
  <c r="FL30" i="19"/>
  <c r="FK30" i="19"/>
  <c r="FR30" i="19" s="1"/>
  <c r="FJ30" i="19"/>
  <c r="FI30" i="19"/>
  <c r="FG30" i="19"/>
  <c r="FA30" i="19"/>
  <c r="EZ30" i="19"/>
  <c r="EY30" i="19"/>
  <c r="EX30" i="19"/>
  <c r="EW30" i="19"/>
  <c r="EV30" i="19"/>
  <c r="FC30" i="19" s="1"/>
  <c r="ER30" i="19"/>
  <c r="EL30" i="19"/>
  <c r="EK30" i="19"/>
  <c r="EJ30" i="19"/>
  <c r="EI30" i="19"/>
  <c r="EH30" i="19"/>
  <c r="EG30" i="19"/>
  <c r="EN30" i="19" s="1"/>
  <c r="EE30" i="19"/>
  <c r="DW30" i="19"/>
  <c r="DV30" i="19"/>
  <c r="DU30" i="19"/>
  <c r="DT30" i="19"/>
  <c r="DS30" i="19"/>
  <c r="DR30" i="19"/>
  <c r="DY30" i="19" s="1"/>
  <c r="DH30" i="19"/>
  <c r="DG30" i="19"/>
  <c r="DF30" i="19"/>
  <c r="DE30" i="19"/>
  <c r="DD30" i="19"/>
  <c r="DC30" i="19"/>
  <c r="DJ30" i="19" s="1"/>
  <c r="DB30" i="19"/>
  <c r="DA30" i="19"/>
  <c r="CY30" i="19"/>
  <c r="CS30" i="19"/>
  <c r="CR30" i="19"/>
  <c r="CQ30" i="19"/>
  <c r="CP30" i="19"/>
  <c r="CO30" i="19"/>
  <c r="CN30" i="19"/>
  <c r="CU30" i="19" s="1"/>
  <c r="CJ30" i="19"/>
  <c r="CD30" i="19"/>
  <c r="CC30" i="19"/>
  <c r="CB30" i="19"/>
  <c r="CA30" i="19"/>
  <c r="BZ30" i="19"/>
  <c r="BY30" i="19"/>
  <c r="CF30" i="19" s="1"/>
  <c r="BW30" i="19"/>
  <c r="BU30" i="19"/>
  <c r="BO30" i="19"/>
  <c r="BN30" i="19"/>
  <c r="BM30" i="19"/>
  <c r="BL30" i="19"/>
  <c r="BK30" i="19"/>
  <c r="BJ30" i="19"/>
  <c r="AZ30" i="19"/>
  <c r="AY30" i="19"/>
  <c r="AX30" i="19"/>
  <c r="AW30" i="19"/>
  <c r="AV30" i="19"/>
  <c r="AT30" i="19"/>
  <c r="AS30" i="19"/>
  <c r="AP30" i="19"/>
  <c r="AQ30" i="19" s="1"/>
  <c r="AO30" i="19"/>
  <c r="AL30" i="19"/>
  <c r="AK30" i="19"/>
  <c r="AJ30" i="19"/>
  <c r="AI30" i="19"/>
  <c r="AG30" i="19"/>
  <c r="AC30" i="19"/>
  <c r="Y30" i="19"/>
  <c r="U30" i="19"/>
  <c r="Q30" i="19"/>
  <c r="P30" i="19"/>
  <c r="AU30" i="19" s="1"/>
  <c r="M30" i="19"/>
  <c r="L30" i="19"/>
  <c r="J30" i="19"/>
  <c r="I30" i="19"/>
  <c r="H30" i="19"/>
  <c r="G30" i="19"/>
  <c r="HQ29" i="19"/>
  <c r="HO29" i="19"/>
  <c r="HI29" i="19"/>
  <c r="HH29" i="19"/>
  <c r="HF29" i="19"/>
  <c r="HE29" i="19"/>
  <c r="HD29" i="19"/>
  <c r="HB29" i="19"/>
  <c r="GZ29" i="19"/>
  <c r="GV29" i="19"/>
  <c r="GT29" i="19"/>
  <c r="GS29" i="19"/>
  <c r="GR29" i="19"/>
  <c r="GQ29" i="19"/>
  <c r="HP29" i="19" s="1"/>
  <c r="GP29" i="19"/>
  <c r="GO29" i="19"/>
  <c r="HN29" i="19" s="1"/>
  <c r="GN29" i="19"/>
  <c r="HM29" i="19" s="1"/>
  <c r="GM29" i="19"/>
  <c r="GK29" i="19"/>
  <c r="GG29" i="19"/>
  <c r="GF29" i="19"/>
  <c r="GE29" i="19"/>
  <c r="GD29" i="19"/>
  <c r="GC29" i="19"/>
  <c r="GB29" i="19"/>
  <c r="GA29" i="19"/>
  <c r="FZ29" i="19"/>
  <c r="FY29" i="19"/>
  <c r="FX29" i="19"/>
  <c r="FW29" i="19"/>
  <c r="FV29" i="19"/>
  <c r="FP29" i="19"/>
  <c r="FO29" i="19"/>
  <c r="FN29" i="19"/>
  <c r="FM29" i="19"/>
  <c r="FL29" i="19"/>
  <c r="FK29" i="19"/>
  <c r="FJ29" i="19"/>
  <c r="FI29" i="19"/>
  <c r="FH29" i="19"/>
  <c r="FG29" i="19"/>
  <c r="FA29" i="19"/>
  <c r="EZ29" i="19"/>
  <c r="EY29" i="19"/>
  <c r="EX29" i="19"/>
  <c r="EW29" i="19"/>
  <c r="EV29" i="19"/>
  <c r="FC29" i="19" s="1"/>
  <c r="ET29" i="19"/>
  <c r="ER29" i="19"/>
  <c r="EL29" i="19"/>
  <c r="EK29" i="19"/>
  <c r="EJ29" i="19"/>
  <c r="EI29" i="19"/>
  <c r="EH29" i="19"/>
  <c r="EG29" i="19"/>
  <c r="EN29" i="19" s="1"/>
  <c r="EF29" i="19"/>
  <c r="EE29" i="19"/>
  <c r="EC29" i="19"/>
  <c r="DW29" i="19"/>
  <c r="DV29" i="19"/>
  <c r="DU29" i="19"/>
  <c r="DT29" i="19"/>
  <c r="DS29" i="19"/>
  <c r="DR29" i="19"/>
  <c r="DY29" i="19" s="1"/>
  <c r="DQ29" i="19"/>
  <c r="DP29" i="19"/>
  <c r="DO29" i="19"/>
  <c r="DN29" i="19"/>
  <c r="DH29" i="19"/>
  <c r="DG29" i="19"/>
  <c r="DF29" i="19"/>
  <c r="DE29" i="19"/>
  <c r="DD29" i="19"/>
  <c r="DC29" i="19"/>
  <c r="DB29" i="19"/>
  <c r="DA29" i="19"/>
  <c r="CZ29" i="19"/>
  <c r="CY29" i="19"/>
  <c r="CS29" i="19"/>
  <c r="CR29" i="19"/>
  <c r="CQ29" i="19"/>
  <c r="CP29" i="19"/>
  <c r="CO29" i="19"/>
  <c r="CN29" i="19"/>
  <c r="CU29" i="19" s="1"/>
  <c r="CL29" i="19"/>
  <c r="CJ29" i="19"/>
  <c r="CD29" i="19"/>
  <c r="CC29" i="19"/>
  <c r="CB29" i="19"/>
  <c r="CA29" i="19"/>
  <c r="BZ29" i="19"/>
  <c r="CF29" i="19" s="1"/>
  <c r="CH29" i="19" s="1"/>
  <c r="CW29" i="19" s="1"/>
  <c r="BY29" i="19"/>
  <c r="BX29" i="19"/>
  <c r="BW29" i="19"/>
  <c r="BU29" i="19"/>
  <c r="BP29" i="19"/>
  <c r="BR29" i="19" s="1"/>
  <c r="BO29" i="19"/>
  <c r="BN29" i="19"/>
  <c r="BM29" i="19"/>
  <c r="BL29" i="19"/>
  <c r="BK29" i="19"/>
  <c r="BJ29" i="19"/>
  <c r="BQ29" i="19" s="1"/>
  <c r="BS29" i="19" s="1"/>
  <c r="BI29" i="19"/>
  <c r="BH29" i="19"/>
  <c r="BG29" i="19"/>
  <c r="BF29" i="19"/>
  <c r="AZ29" i="19"/>
  <c r="AY29" i="19"/>
  <c r="AX29" i="19"/>
  <c r="AW29" i="19"/>
  <c r="AV29" i="19"/>
  <c r="AT29" i="19"/>
  <c r="AR29" i="19"/>
  <c r="AO29" i="19"/>
  <c r="AP29" i="19" s="1"/>
  <c r="AQ29" i="19" s="1"/>
  <c r="AL29" i="19"/>
  <c r="AK29" i="19"/>
  <c r="AJ29" i="19"/>
  <c r="AI29" i="19"/>
  <c r="AG29" i="19"/>
  <c r="AC29" i="19"/>
  <c r="Y29" i="19"/>
  <c r="U29" i="19"/>
  <c r="Q29" i="19"/>
  <c r="P29" i="19"/>
  <c r="EU29" i="19" s="1"/>
  <c r="M29" i="19"/>
  <c r="L29" i="19"/>
  <c r="GL29" i="19" s="1"/>
  <c r="J29" i="19"/>
  <c r="I29" i="19"/>
  <c r="H29" i="19"/>
  <c r="G29" i="19"/>
  <c r="HP28" i="19"/>
  <c r="HO28" i="19"/>
  <c r="HN28" i="19"/>
  <c r="HI28" i="19"/>
  <c r="HH28" i="19"/>
  <c r="HF28" i="19"/>
  <c r="HD28" i="19"/>
  <c r="HB28" i="19"/>
  <c r="GZ28" i="19"/>
  <c r="GT28" i="19"/>
  <c r="GS28" i="19"/>
  <c r="GR28" i="19"/>
  <c r="HQ28" i="19" s="1"/>
  <c r="GQ28" i="19"/>
  <c r="GP28" i="19"/>
  <c r="GO28" i="19"/>
  <c r="GL28" i="19"/>
  <c r="HL28" i="19" s="1"/>
  <c r="GK28" i="19"/>
  <c r="GE28" i="19"/>
  <c r="GD28" i="19"/>
  <c r="GC28" i="19"/>
  <c r="GB28" i="19"/>
  <c r="GA28" i="19"/>
  <c r="FZ28" i="19"/>
  <c r="FX28" i="19"/>
  <c r="FP28" i="19"/>
  <c r="FO28" i="19"/>
  <c r="FN28" i="19"/>
  <c r="FM28" i="19"/>
  <c r="FL28" i="19"/>
  <c r="FR28" i="19" s="1"/>
  <c r="FK28" i="19"/>
  <c r="FI28" i="19"/>
  <c r="FG28" i="19"/>
  <c r="FA28" i="19"/>
  <c r="EZ28" i="19"/>
  <c r="EY28" i="19"/>
  <c r="EX28" i="19"/>
  <c r="EW28" i="19"/>
  <c r="EV28" i="19"/>
  <c r="FC28" i="19" s="1"/>
  <c r="ES28" i="19"/>
  <c r="EL28" i="19"/>
  <c r="EK28" i="19"/>
  <c r="EJ28" i="19"/>
  <c r="EI28" i="19"/>
  <c r="EH28" i="19"/>
  <c r="EG28" i="19"/>
  <c r="ED28" i="19"/>
  <c r="EC28" i="19"/>
  <c r="DW28" i="19"/>
  <c r="DV28" i="19"/>
  <c r="DU28" i="19"/>
  <c r="DT28" i="19"/>
  <c r="DS28" i="19"/>
  <c r="DR28" i="19"/>
  <c r="DN28" i="19"/>
  <c r="DH28" i="19"/>
  <c r="DG28" i="19"/>
  <c r="DF28" i="19"/>
  <c r="DE28" i="19"/>
  <c r="DD28" i="19"/>
  <c r="DJ28" i="19" s="1"/>
  <c r="DC28" i="19"/>
  <c r="CY28" i="19"/>
  <c r="CS28" i="19"/>
  <c r="CR28" i="19"/>
  <c r="CQ28" i="19"/>
  <c r="CP28" i="19"/>
  <c r="CO28" i="19"/>
  <c r="CN28" i="19"/>
  <c r="CU28" i="19" s="1"/>
  <c r="CM28" i="19"/>
  <c r="CK28" i="19"/>
  <c r="CD28" i="19"/>
  <c r="CC28" i="19"/>
  <c r="CB28" i="19"/>
  <c r="CA28" i="19"/>
  <c r="BZ28" i="19"/>
  <c r="BY28" i="19"/>
  <c r="BW28" i="19"/>
  <c r="BV28" i="19"/>
  <c r="BU28" i="19"/>
  <c r="BO28" i="19"/>
  <c r="BN28" i="19"/>
  <c r="BM28" i="19"/>
  <c r="BL28" i="19"/>
  <c r="BK28" i="19"/>
  <c r="BJ28" i="19"/>
  <c r="BH28" i="19"/>
  <c r="BF28" i="19"/>
  <c r="AZ28" i="19"/>
  <c r="AY28" i="19"/>
  <c r="AX28" i="19"/>
  <c r="AW28" i="19"/>
  <c r="AV28" i="19"/>
  <c r="AU28" i="19"/>
  <c r="AS28" i="19"/>
  <c r="AR28" i="19"/>
  <c r="AP28" i="19"/>
  <c r="AQ28" i="19" s="1"/>
  <c r="AO28" i="19"/>
  <c r="AL28" i="19"/>
  <c r="AK28" i="19"/>
  <c r="AJ28" i="19"/>
  <c r="AI28" i="19"/>
  <c r="AG28" i="19"/>
  <c r="AC28" i="19"/>
  <c r="Y28" i="19"/>
  <c r="U28" i="19"/>
  <c r="Q28" i="19"/>
  <c r="P28" i="19"/>
  <c r="DA28" i="19" s="1"/>
  <c r="M28" i="19"/>
  <c r="L28" i="19"/>
  <c r="J28" i="19"/>
  <c r="I28" i="19"/>
  <c r="H28" i="19"/>
  <c r="G28" i="19"/>
  <c r="HQ27" i="19"/>
  <c r="HP27" i="19"/>
  <c r="HI27" i="19"/>
  <c r="HH27" i="19"/>
  <c r="HF27" i="19"/>
  <c r="HD27" i="19"/>
  <c r="HE27" i="19" s="1"/>
  <c r="HB27" i="19"/>
  <c r="GZ27" i="19"/>
  <c r="GT27" i="19"/>
  <c r="GS27" i="19"/>
  <c r="GR27" i="19"/>
  <c r="GQ27" i="19"/>
  <c r="GP27" i="19"/>
  <c r="HO27" i="19" s="1"/>
  <c r="GO27" i="19"/>
  <c r="GN27" i="19"/>
  <c r="HM27" i="19" s="1"/>
  <c r="GM27" i="19"/>
  <c r="GK27" i="19"/>
  <c r="GE27" i="19"/>
  <c r="GD27" i="19"/>
  <c r="GC27" i="19"/>
  <c r="GB27" i="19"/>
  <c r="GA27" i="19"/>
  <c r="FZ27" i="19"/>
  <c r="FY27" i="19"/>
  <c r="FX27" i="19"/>
  <c r="FP27" i="19"/>
  <c r="FO27" i="19"/>
  <c r="FN27" i="19"/>
  <c r="FM27" i="19"/>
  <c r="FL27" i="19"/>
  <c r="FK27" i="19"/>
  <c r="FR27" i="19" s="1"/>
  <c r="FJ27" i="19"/>
  <c r="FI27" i="19"/>
  <c r="FH27" i="19"/>
  <c r="FG27" i="19"/>
  <c r="FA27" i="19"/>
  <c r="EZ27" i="19"/>
  <c r="EY27" i="19"/>
  <c r="EX27" i="19"/>
  <c r="EW27" i="19"/>
  <c r="EV27" i="19"/>
  <c r="ET27" i="19"/>
  <c r="EN27" i="19"/>
  <c r="EL27" i="19"/>
  <c r="EK27" i="19"/>
  <c r="EJ27" i="19"/>
  <c r="EI27" i="19"/>
  <c r="EH27" i="19"/>
  <c r="EG27" i="19"/>
  <c r="EF27" i="19"/>
  <c r="EE27" i="19"/>
  <c r="DW27" i="19"/>
  <c r="DV27" i="19"/>
  <c r="DU27" i="19"/>
  <c r="DT27" i="19"/>
  <c r="DS27" i="19"/>
  <c r="DR27" i="19"/>
  <c r="DQ27" i="19"/>
  <c r="DP27" i="19"/>
  <c r="DH27" i="19"/>
  <c r="DG27" i="19"/>
  <c r="DF27" i="19"/>
  <c r="DJ27" i="19" s="1"/>
  <c r="DE27" i="19"/>
  <c r="DD27" i="19"/>
  <c r="DC27" i="19"/>
  <c r="DB27" i="19"/>
  <c r="DA27" i="19"/>
  <c r="CZ27" i="19"/>
  <c r="CY27" i="19"/>
  <c r="CS27" i="19"/>
  <c r="CR27" i="19"/>
  <c r="CQ27" i="19"/>
  <c r="CP27" i="19"/>
  <c r="CO27" i="19"/>
  <c r="CN27" i="19"/>
  <c r="CU27" i="19" s="1"/>
  <c r="CL27" i="19"/>
  <c r="CD27" i="19"/>
  <c r="CC27" i="19"/>
  <c r="CB27" i="19"/>
  <c r="CA27" i="19"/>
  <c r="BZ27" i="19"/>
  <c r="BY27" i="19"/>
  <c r="CF27" i="19" s="1"/>
  <c r="BX27" i="19"/>
  <c r="BW27" i="19"/>
  <c r="BO27" i="19"/>
  <c r="BN27" i="19"/>
  <c r="BM27" i="19"/>
  <c r="BL27" i="19"/>
  <c r="BK27" i="19"/>
  <c r="BJ27" i="19"/>
  <c r="BI27" i="19"/>
  <c r="BH27" i="19"/>
  <c r="BG27" i="19"/>
  <c r="BF27" i="19"/>
  <c r="AZ27" i="19"/>
  <c r="AY27" i="19"/>
  <c r="AX27" i="19"/>
  <c r="AW27" i="19"/>
  <c r="AV27" i="19"/>
  <c r="AT27" i="19"/>
  <c r="AR27" i="19"/>
  <c r="AO27" i="19"/>
  <c r="AP27" i="19" s="1"/>
  <c r="AQ27" i="19" s="1"/>
  <c r="AL27" i="19"/>
  <c r="AK27" i="19"/>
  <c r="AJ27" i="19"/>
  <c r="AI27" i="19"/>
  <c r="AG27" i="19"/>
  <c r="AC27" i="19"/>
  <c r="Y27" i="19"/>
  <c r="U27" i="19"/>
  <c r="Q27" i="19"/>
  <c r="P27" i="19"/>
  <c r="EU27" i="19" s="1"/>
  <c r="M27" i="19"/>
  <c r="L27" i="19"/>
  <c r="J27" i="19"/>
  <c r="I27" i="19"/>
  <c r="H27" i="19"/>
  <c r="G27" i="19"/>
  <c r="HO26" i="19"/>
  <c r="HI26" i="19"/>
  <c r="HH26" i="19"/>
  <c r="HF26" i="19"/>
  <c r="HD26" i="19"/>
  <c r="HE26" i="19" s="1"/>
  <c r="HC26" i="19"/>
  <c r="HB26" i="19"/>
  <c r="HA26" i="19"/>
  <c r="GZ26" i="19"/>
  <c r="GT26" i="19"/>
  <c r="GS26" i="19"/>
  <c r="GR26" i="19"/>
  <c r="HQ26" i="19" s="1"/>
  <c r="GQ26" i="19"/>
  <c r="HP26" i="19" s="1"/>
  <c r="GP26" i="19"/>
  <c r="GO26" i="19"/>
  <c r="GL26" i="19"/>
  <c r="GK26" i="19"/>
  <c r="GE26" i="19"/>
  <c r="GD26" i="19"/>
  <c r="GC26" i="19"/>
  <c r="GB26" i="19"/>
  <c r="GA26" i="19"/>
  <c r="FZ26" i="19"/>
  <c r="FW26" i="19"/>
  <c r="FV26" i="19"/>
  <c r="FP26" i="19"/>
  <c r="FO26" i="19"/>
  <c r="FN26" i="19"/>
  <c r="FM26" i="19"/>
  <c r="FL26" i="19"/>
  <c r="FK26" i="19"/>
  <c r="FI26" i="19"/>
  <c r="FA26" i="19"/>
  <c r="EZ26" i="19"/>
  <c r="EY26" i="19"/>
  <c r="EX26" i="19"/>
  <c r="EW26" i="19"/>
  <c r="FC26" i="19" s="1"/>
  <c r="EV26" i="19"/>
  <c r="ES26" i="19"/>
  <c r="EL26" i="19"/>
  <c r="EK26" i="19"/>
  <c r="EJ26" i="19"/>
  <c r="EI26" i="19"/>
  <c r="EH26" i="19"/>
  <c r="EG26" i="19"/>
  <c r="ED26" i="19"/>
  <c r="EC26" i="19"/>
  <c r="DW26" i="19"/>
  <c r="DV26" i="19"/>
  <c r="DU26" i="19"/>
  <c r="DT26" i="19"/>
  <c r="DS26" i="19"/>
  <c r="DR26" i="19"/>
  <c r="DO26" i="19"/>
  <c r="DN26" i="19"/>
  <c r="DH26" i="19"/>
  <c r="DG26" i="19"/>
  <c r="DF26" i="19"/>
  <c r="DE26" i="19"/>
  <c r="DD26" i="19"/>
  <c r="DC26" i="19"/>
  <c r="CY26" i="19"/>
  <c r="CS26" i="19"/>
  <c r="CR26" i="19"/>
  <c r="CQ26" i="19"/>
  <c r="CP26" i="19"/>
  <c r="CO26" i="19"/>
  <c r="CU26" i="19" s="1"/>
  <c r="CN26" i="19"/>
  <c r="CM26" i="19"/>
  <c r="CK26" i="19"/>
  <c r="CJ26" i="19"/>
  <c r="CD26" i="19"/>
  <c r="CC26" i="19"/>
  <c r="CB26" i="19"/>
  <c r="CA26" i="19"/>
  <c r="CF26" i="19" s="1"/>
  <c r="BZ26" i="19"/>
  <c r="BY26" i="19"/>
  <c r="BW26" i="19"/>
  <c r="BV26" i="19"/>
  <c r="BU26" i="19"/>
  <c r="BO26" i="19"/>
  <c r="BN26" i="19"/>
  <c r="BM26" i="19"/>
  <c r="BL26" i="19"/>
  <c r="BK26" i="19"/>
  <c r="BJ26" i="19"/>
  <c r="BG26" i="19"/>
  <c r="BF26" i="19"/>
  <c r="AZ26" i="19"/>
  <c r="AY26" i="19"/>
  <c r="AX26" i="19"/>
  <c r="AW26" i="19"/>
  <c r="AV26" i="19"/>
  <c r="AS26" i="19"/>
  <c r="AR26" i="19"/>
  <c r="AO26" i="19"/>
  <c r="AP26" i="19" s="1"/>
  <c r="AQ26" i="19" s="1"/>
  <c r="AL26" i="19"/>
  <c r="AK26" i="19"/>
  <c r="AJ26" i="19"/>
  <c r="AI26" i="19"/>
  <c r="AG26" i="19"/>
  <c r="AC26" i="19"/>
  <c r="Y26" i="19"/>
  <c r="U26" i="19"/>
  <c r="Q26" i="19"/>
  <c r="P26" i="19"/>
  <c r="M26" i="19"/>
  <c r="L26" i="19"/>
  <c r="J26" i="19"/>
  <c r="I26" i="19"/>
  <c r="H26" i="19"/>
  <c r="G26" i="19"/>
  <c r="HQ25" i="19"/>
  <c r="HI25" i="19"/>
  <c r="HH25" i="19"/>
  <c r="HF25" i="19"/>
  <c r="HD25" i="19"/>
  <c r="HB25" i="19"/>
  <c r="GZ25" i="19"/>
  <c r="GT25" i="19"/>
  <c r="GS25" i="19"/>
  <c r="GR25" i="19"/>
  <c r="GQ25" i="19"/>
  <c r="HP25" i="19" s="1"/>
  <c r="GP25" i="19"/>
  <c r="HO25" i="19" s="1"/>
  <c r="GO25" i="19"/>
  <c r="HN25" i="19" s="1"/>
  <c r="GN25" i="19"/>
  <c r="HM25" i="19" s="1"/>
  <c r="GM25" i="19"/>
  <c r="GK25" i="19"/>
  <c r="GE25" i="19"/>
  <c r="GD25" i="19"/>
  <c r="GC25" i="19"/>
  <c r="GB25" i="19"/>
  <c r="GA25" i="19"/>
  <c r="FZ25" i="19"/>
  <c r="FY25" i="19"/>
  <c r="FX25" i="19"/>
  <c r="FW25" i="19"/>
  <c r="FV25" i="19"/>
  <c r="FP25" i="19"/>
  <c r="FO25" i="19"/>
  <c r="FN25" i="19"/>
  <c r="FM25" i="19"/>
  <c r="FL25" i="19"/>
  <c r="FK25" i="19"/>
  <c r="FJ25" i="19"/>
  <c r="FI25" i="19"/>
  <c r="FA25" i="19"/>
  <c r="EZ25" i="19"/>
  <c r="EY25" i="19"/>
  <c r="EX25" i="19"/>
  <c r="EW25" i="19"/>
  <c r="EV25" i="19"/>
  <c r="ET25" i="19"/>
  <c r="ES25" i="19"/>
  <c r="ER25" i="19"/>
  <c r="EL25" i="19"/>
  <c r="EK25" i="19"/>
  <c r="EJ25" i="19"/>
  <c r="EI25" i="19"/>
  <c r="EH25" i="19"/>
  <c r="EG25" i="19"/>
  <c r="EF25" i="19"/>
  <c r="EE25" i="19"/>
  <c r="DW25" i="19"/>
  <c r="DV25" i="19"/>
  <c r="DU25" i="19"/>
  <c r="DT25" i="19"/>
  <c r="DS25" i="19"/>
  <c r="DR25" i="19"/>
  <c r="DY25" i="19" s="1"/>
  <c r="DQ25" i="19"/>
  <c r="DP25" i="19"/>
  <c r="DO25" i="19"/>
  <c r="DN25" i="19"/>
  <c r="DH25" i="19"/>
  <c r="DG25" i="19"/>
  <c r="DF25" i="19"/>
  <c r="DE25" i="19"/>
  <c r="DD25" i="19"/>
  <c r="DC25" i="19"/>
  <c r="DJ25" i="19" s="1"/>
  <c r="DB25" i="19"/>
  <c r="DA25" i="19"/>
  <c r="CZ25" i="19"/>
  <c r="CY25" i="19"/>
  <c r="CS25" i="19"/>
  <c r="CR25" i="19"/>
  <c r="CQ25" i="19"/>
  <c r="CP25" i="19"/>
  <c r="CO25" i="19"/>
  <c r="CN25" i="19"/>
  <c r="CU25" i="19" s="1"/>
  <c r="CL25" i="19"/>
  <c r="CK25" i="19"/>
  <c r="CD25" i="19"/>
  <c r="CC25" i="19"/>
  <c r="CB25" i="19"/>
  <c r="CA25" i="19"/>
  <c r="BZ25" i="19"/>
  <c r="BY25" i="19"/>
  <c r="CF25" i="19" s="1"/>
  <c r="BX25" i="19"/>
  <c r="BW25" i="19"/>
  <c r="BU25" i="19"/>
  <c r="BO25" i="19"/>
  <c r="BN25" i="19"/>
  <c r="BM25" i="19"/>
  <c r="BL25" i="19"/>
  <c r="BK25" i="19"/>
  <c r="BJ25" i="19"/>
  <c r="BI25" i="19"/>
  <c r="BH25" i="19"/>
  <c r="BG25" i="19"/>
  <c r="BF25" i="19"/>
  <c r="AZ25" i="19"/>
  <c r="AY25" i="19"/>
  <c r="AX25" i="19"/>
  <c r="AW25" i="19"/>
  <c r="AV25" i="19"/>
  <c r="AT25" i="19"/>
  <c r="AR25" i="19"/>
  <c r="AO25" i="19"/>
  <c r="AP25" i="19" s="1"/>
  <c r="AQ25" i="19" s="1"/>
  <c r="AL25" i="19"/>
  <c r="AK25" i="19"/>
  <c r="AJ25" i="19"/>
  <c r="AI25" i="19"/>
  <c r="AG25" i="19"/>
  <c r="AC25" i="19"/>
  <c r="Y25" i="19"/>
  <c r="U25" i="19"/>
  <c r="Q25" i="19"/>
  <c r="P25" i="19"/>
  <c r="EU25" i="19" s="1"/>
  <c r="M25" i="19"/>
  <c r="L25" i="19"/>
  <c r="J25" i="19"/>
  <c r="I25" i="19"/>
  <c r="H25" i="19"/>
  <c r="G25" i="19"/>
  <c r="HO24" i="19"/>
  <c r="HI24" i="19"/>
  <c r="HH24" i="19"/>
  <c r="HF24" i="19"/>
  <c r="HE24" i="19"/>
  <c r="HD24" i="19"/>
  <c r="HB24" i="19"/>
  <c r="HC24" i="19" s="1"/>
  <c r="HA24" i="19"/>
  <c r="GZ24" i="19"/>
  <c r="GT24" i="19"/>
  <c r="GS24" i="19"/>
  <c r="GR24" i="19"/>
  <c r="HQ24" i="19" s="1"/>
  <c r="GQ24" i="19"/>
  <c r="HP24" i="19" s="1"/>
  <c r="GP24" i="19"/>
  <c r="GO24" i="19"/>
  <c r="HN24" i="19" s="1"/>
  <c r="GM24" i="19"/>
  <c r="GE24" i="19"/>
  <c r="GD24" i="19"/>
  <c r="GC24" i="19"/>
  <c r="GB24" i="19"/>
  <c r="GA24" i="19"/>
  <c r="FZ24" i="19"/>
  <c r="FX24" i="19"/>
  <c r="FV24" i="19"/>
  <c r="FP24" i="19"/>
  <c r="FO24" i="19"/>
  <c r="FN24" i="19"/>
  <c r="FM24" i="19"/>
  <c r="FL24" i="19"/>
  <c r="FK24" i="19"/>
  <c r="FJ24" i="19"/>
  <c r="FI24" i="19"/>
  <c r="FA24" i="19"/>
  <c r="EZ24" i="19"/>
  <c r="EY24" i="19"/>
  <c r="EX24" i="19"/>
  <c r="EW24" i="19"/>
  <c r="EV24" i="19"/>
  <c r="EL24" i="19"/>
  <c r="EK24" i="19"/>
  <c r="EJ24" i="19"/>
  <c r="EI24" i="19"/>
  <c r="EH24" i="19"/>
  <c r="EG24" i="19"/>
  <c r="EF24" i="19"/>
  <c r="DW24" i="19"/>
  <c r="DV24" i="19"/>
  <c r="DU24" i="19"/>
  <c r="DT24" i="19"/>
  <c r="DS24" i="19"/>
  <c r="DR24" i="19"/>
  <c r="DY24" i="19" s="1"/>
  <c r="DP24" i="19"/>
  <c r="DN24" i="19"/>
  <c r="DH24" i="19"/>
  <c r="DG24" i="19"/>
  <c r="DF24" i="19"/>
  <c r="DE24" i="19"/>
  <c r="DD24" i="19"/>
  <c r="DC24" i="19"/>
  <c r="DA24" i="19"/>
  <c r="CS24" i="19"/>
  <c r="CR24" i="19"/>
  <c r="CQ24" i="19"/>
  <c r="CP24" i="19"/>
  <c r="CO24" i="19"/>
  <c r="CN24" i="19"/>
  <c r="CM24" i="19"/>
  <c r="CD24" i="19"/>
  <c r="CC24" i="19"/>
  <c r="CB24" i="19"/>
  <c r="CA24" i="19"/>
  <c r="BZ24" i="19"/>
  <c r="BY24" i="19"/>
  <c r="BO24" i="19"/>
  <c r="BN24" i="19"/>
  <c r="BM24" i="19"/>
  <c r="BL24" i="19"/>
  <c r="BK24" i="19"/>
  <c r="BJ24" i="19"/>
  <c r="BH24" i="19"/>
  <c r="AZ24" i="19"/>
  <c r="AY24" i="19"/>
  <c r="AX24" i="19"/>
  <c r="AW24" i="19"/>
  <c r="AV24" i="19"/>
  <c r="AU24" i="19"/>
  <c r="AT24" i="19"/>
  <c r="AS24" i="19"/>
  <c r="AP24" i="19"/>
  <c r="AQ24" i="19" s="1"/>
  <c r="AO24" i="19"/>
  <c r="AL24" i="19"/>
  <c r="AK24" i="19"/>
  <c r="AJ24" i="19"/>
  <c r="AI24" i="19"/>
  <c r="AG24" i="19"/>
  <c r="AC24" i="19"/>
  <c r="Y24" i="19"/>
  <c r="U24" i="19"/>
  <c r="Q24" i="19"/>
  <c r="P24" i="19"/>
  <c r="M24" i="19"/>
  <c r="L24" i="19"/>
  <c r="J24" i="19"/>
  <c r="I24" i="19"/>
  <c r="H24" i="19"/>
  <c r="G24" i="19"/>
  <c r="HI23" i="19"/>
  <c r="HH23" i="19"/>
  <c r="HF23" i="19"/>
  <c r="HE23" i="19" s="1"/>
  <c r="HD23" i="19"/>
  <c r="HB23" i="19"/>
  <c r="GZ23" i="19"/>
  <c r="GT23" i="19"/>
  <c r="GS23" i="19"/>
  <c r="GR23" i="19"/>
  <c r="HQ23" i="19" s="1"/>
  <c r="GQ23" i="19"/>
  <c r="HP23" i="19" s="1"/>
  <c r="GP23" i="19"/>
  <c r="HO23" i="19" s="1"/>
  <c r="GO23" i="19"/>
  <c r="HN23" i="19" s="1"/>
  <c r="GN23" i="19"/>
  <c r="HM23" i="19" s="1"/>
  <c r="GM23" i="19"/>
  <c r="GE23" i="19"/>
  <c r="GD23" i="19"/>
  <c r="GC23" i="19"/>
  <c r="GB23" i="19"/>
  <c r="GA23" i="19"/>
  <c r="FZ23" i="19"/>
  <c r="GG23" i="19" s="1"/>
  <c r="FY23" i="19"/>
  <c r="FX23" i="19"/>
  <c r="FP23" i="19"/>
  <c r="FO23" i="19"/>
  <c r="FN23" i="19"/>
  <c r="FM23" i="19"/>
  <c r="FL23" i="19"/>
  <c r="FK23" i="19"/>
  <c r="FI23" i="19"/>
  <c r="FA23" i="19"/>
  <c r="EZ23" i="19"/>
  <c r="EY23" i="19"/>
  <c r="EX23" i="19"/>
  <c r="EW23" i="19"/>
  <c r="EV23" i="19"/>
  <c r="ET23" i="19"/>
  <c r="ES23" i="19"/>
  <c r="EL23" i="19"/>
  <c r="EK23" i="19"/>
  <c r="EJ23" i="19"/>
  <c r="EI23" i="19"/>
  <c r="EH23" i="19"/>
  <c r="EG23" i="19"/>
  <c r="EF23" i="19"/>
  <c r="EE23" i="19"/>
  <c r="DW23" i="19"/>
  <c r="DV23" i="19"/>
  <c r="DU23" i="19"/>
  <c r="DT23" i="19"/>
  <c r="DS23" i="19"/>
  <c r="DR23" i="19"/>
  <c r="DN23" i="19"/>
  <c r="DH23" i="19"/>
  <c r="DG23" i="19"/>
  <c r="DF23" i="19"/>
  <c r="DE23" i="19"/>
  <c r="DD23" i="19"/>
  <c r="DC23" i="19"/>
  <c r="DJ23" i="19" s="1"/>
  <c r="DB23" i="19"/>
  <c r="DA23" i="19"/>
  <c r="CS23" i="19"/>
  <c r="CR23" i="19"/>
  <c r="CQ23" i="19"/>
  <c r="CP23" i="19"/>
  <c r="CO23" i="19"/>
  <c r="CN23" i="19"/>
  <c r="CL23" i="19"/>
  <c r="CD23" i="19"/>
  <c r="CC23" i="19"/>
  <c r="CB23" i="19"/>
  <c r="CA23" i="19"/>
  <c r="BZ23" i="19"/>
  <c r="BY23" i="19"/>
  <c r="CF23" i="19" s="1"/>
  <c r="BX23" i="19"/>
  <c r="BW23" i="19"/>
  <c r="BU23" i="19"/>
  <c r="BO23" i="19"/>
  <c r="BN23" i="19"/>
  <c r="BM23" i="19"/>
  <c r="BL23" i="19"/>
  <c r="BK23" i="19"/>
  <c r="BJ23" i="19"/>
  <c r="BF23" i="19"/>
  <c r="AZ23" i="19"/>
  <c r="AY23" i="19"/>
  <c r="AX23" i="19"/>
  <c r="AW23" i="19"/>
  <c r="AV23" i="19"/>
  <c r="AT23" i="19"/>
  <c r="AO23" i="19"/>
  <c r="AP23" i="19" s="1"/>
  <c r="AQ23" i="19" s="1"/>
  <c r="AL23" i="19"/>
  <c r="AK23" i="19"/>
  <c r="AJ23" i="19"/>
  <c r="AI23" i="19"/>
  <c r="AG23" i="19"/>
  <c r="AC23" i="19"/>
  <c r="Y23" i="19"/>
  <c r="U23" i="19"/>
  <c r="Q23" i="19"/>
  <c r="P23" i="19"/>
  <c r="FJ23" i="19" s="1"/>
  <c r="M23" i="19"/>
  <c r="L23" i="19"/>
  <c r="J23" i="19"/>
  <c r="I23" i="19"/>
  <c r="H23" i="19"/>
  <c r="G23" i="19"/>
  <c r="HI22" i="19"/>
  <c r="HH22" i="19"/>
  <c r="HF22" i="19"/>
  <c r="HE22" i="19" s="1"/>
  <c r="HD22" i="19"/>
  <c r="HB22" i="19"/>
  <c r="HC22" i="19" s="1"/>
  <c r="GZ22" i="19"/>
  <c r="GT22" i="19"/>
  <c r="GS22" i="19"/>
  <c r="GR22" i="19"/>
  <c r="HQ22" i="19" s="1"/>
  <c r="GQ22" i="19"/>
  <c r="HP22" i="19" s="1"/>
  <c r="GP22" i="19"/>
  <c r="HO22" i="19" s="1"/>
  <c r="GO22" i="19"/>
  <c r="GN22" i="19"/>
  <c r="HM22" i="19" s="1"/>
  <c r="GM22" i="19"/>
  <c r="GE22" i="19"/>
  <c r="GD22" i="19"/>
  <c r="GC22" i="19"/>
  <c r="GB22" i="19"/>
  <c r="GA22" i="19"/>
  <c r="FZ22" i="19"/>
  <c r="FY22" i="19"/>
  <c r="FX22" i="19"/>
  <c r="FV22" i="19"/>
  <c r="FP22" i="19"/>
  <c r="FO22" i="19"/>
  <c r="FN22" i="19"/>
  <c r="FM22" i="19"/>
  <c r="FL22" i="19"/>
  <c r="FK22" i="19"/>
  <c r="FJ22" i="19"/>
  <c r="FI22" i="19"/>
  <c r="FA22" i="19"/>
  <c r="EZ22" i="19"/>
  <c r="EY22" i="19"/>
  <c r="EX22" i="19"/>
  <c r="EW22" i="19"/>
  <c r="EV22" i="19"/>
  <c r="FC22" i="19" s="1"/>
  <c r="ET22" i="19"/>
  <c r="ES22" i="19"/>
  <c r="EL22" i="19"/>
  <c r="EK22" i="19"/>
  <c r="EJ22" i="19"/>
  <c r="EI22" i="19"/>
  <c r="EH22" i="19"/>
  <c r="EG22" i="19"/>
  <c r="EF22" i="19"/>
  <c r="EE22" i="19"/>
  <c r="DW22" i="19"/>
  <c r="DV22" i="19"/>
  <c r="DU22" i="19"/>
  <c r="DT22" i="19"/>
  <c r="DS22" i="19"/>
  <c r="DR22" i="19"/>
  <c r="DQ22" i="19"/>
  <c r="DP22" i="19"/>
  <c r="DO22" i="19"/>
  <c r="DH22" i="19"/>
  <c r="DG22" i="19"/>
  <c r="DF22" i="19"/>
  <c r="DE22" i="19"/>
  <c r="DD22" i="19"/>
  <c r="DC22" i="19"/>
  <c r="DJ22" i="19" s="1"/>
  <c r="DB22" i="19"/>
  <c r="DA22" i="19"/>
  <c r="CS22" i="19"/>
  <c r="CR22" i="19"/>
  <c r="CQ22" i="19"/>
  <c r="CP22" i="19"/>
  <c r="CO22" i="19"/>
  <c r="CN22" i="19"/>
  <c r="CU22" i="19" s="1"/>
  <c r="CL22" i="19"/>
  <c r="CD22" i="19"/>
  <c r="CC22" i="19"/>
  <c r="CB22" i="19"/>
  <c r="CA22" i="19"/>
  <c r="BZ22" i="19"/>
  <c r="BY22" i="19"/>
  <c r="BX22" i="19"/>
  <c r="BW22" i="19"/>
  <c r="BO22" i="19"/>
  <c r="BN22" i="19"/>
  <c r="BM22" i="19"/>
  <c r="BL22" i="19"/>
  <c r="BK22" i="19"/>
  <c r="BJ22" i="19"/>
  <c r="BI22" i="19"/>
  <c r="BH22" i="19"/>
  <c r="BF22" i="19"/>
  <c r="AZ22" i="19"/>
  <c r="AY22" i="19"/>
  <c r="AX22" i="19"/>
  <c r="AW22" i="19"/>
  <c r="AV22" i="19"/>
  <c r="AT22" i="19"/>
  <c r="AO22" i="19"/>
  <c r="AP22" i="19" s="1"/>
  <c r="AQ22" i="19" s="1"/>
  <c r="AL22" i="19"/>
  <c r="AK22" i="19"/>
  <c r="AJ22" i="19"/>
  <c r="AI22" i="19"/>
  <c r="AG22" i="19"/>
  <c r="AC22" i="19"/>
  <c r="Y22" i="19"/>
  <c r="U22" i="19"/>
  <c r="Q22" i="19"/>
  <c r="P22" i="19"/>
  <c r="EU22" i="19" s="1"/>
  <c r="M22" i="19"/>
  <c r="L22" i="19"/>
  <c r="J22" i="19"/>
  <c r="I22" i="19"/>
  <c r="H22" i="19"/>
  <c r="G22" i="19"/>
  <c r="HI21" i="19"/>
  <c r="HH21" i="19"/>
  <c r="HF21" i="19"/>
  <c r="HD21" i="19"/>
  <c r="HB21" i="19"/>
  <c r="HC21" i="19" s="1"/>
  <c r="GZ21" i="19"/>
  <c r="GT21" i="19"/>
  <c r="GS21" i="19"/>
  <c r="GR21" i="19"/>
  <c r="HQ21" i="19" s="1"/>
  <c r="GQ21" i="19"/>
  <c r="HP21" i="19" s="1"/>
  <c r="GP21" i="19"/>
  <c r="HO21" i="19" s="1"/>
  <c r="GO21" i="19"/>
  <c r="HN21" i="19" s="1"/>
  <c r="GN21" i="19"/>
  <c r="HM21" i="19" s="1"/>
  <c r="GM21" i="19"/>
  <c r="GK21" i="19"/>
  <c r="GE21" i="19"/>
  <c r="GD21" i="19"/>
  <c r="GC21" i="19"/>
  <c r="GB21" i="19"/>
  <c r="GA21" i="19"/>
  <c r="FZ21" i="19"/>
  <c r="FX21" i="19"/>
  <c r="FW21" i="19"/>
  <c r="FP21" i="19"/>
  <c r="FO21" i="19"/>
  <c r="FN21" i="19"/>
  <c r="FM21" i="19"/>
  <c r="FL21" i="19"/>
  <c r="FK21" i="19"/>
  <c r="FR21" i="19" s="1"/>
  <c r="FJ21" i="19"/>
  <c r="FI21" i="19"/>
  <c r="FG21" i="19"/>
  <c r="FA21" i="19"/>
  <c r="EZ21" i="19"/>
  <c r="EY21" i="19"/>
  <c r="EX21" i="19"/>
  <c r="EW21" i="19"/>
  <c r="EV21" i="19"/>
  <c r="ET21" i="19"/>
  <c r="ES21" i="19"/>
  <c r="EL21" i="19"/>
  <c r="EK21" i="19"/>
  <c r="EJ21" i="19"/>
  <c r="EI21" i="19"/>
  <c r="EH21" i="19"/>
  <c r="EG21" i="19"/>
  <c r="EF21" i="19"/>
  <c r="EE21" i="19"/>
  <c r="EC21" i="19"/>
  <c r="DW21" i="19"/>
  <c r="DV21" i="19"/>
  <c r="DU21" i="19"/>
  <c r="DT21" i="19"/>
  <c r="DS21" i="19"/>
  <c r="DR21" i="19"/>
  <c r="DP21" i="19"/>
  <c r="DO21" i="19"/>
  <c r="DH21" i="19"/>
  <c r="DG21" i="19"/>
  <c r="DF21" i="19"/>
  <c r="DE21" i="19"/>
  <c r="DD21" i="19"/>
  <c r="DC21" i="19"/>
  <c r="DJ21" i="19" s="1"/>
  <c r="DB21" i="19"/>
  <c r="DA21" i="19"/>
  <c r="CY21" i="19"/>
  <c r="CS21" i="19"/>
  <c r="CR21" i="19"/>
  <c r="CQ21" i="19"/>
  <c r="CP21" i="19"/>
  <c r="CO21" i="19"/>
  <c r="CN21" i="19"/>
  <c r="CL21" i="19"/>
  <c r="CK21" i="19"/>
  <c r="CD21" i="19"/>
  <c r="CC21" i="19"/>
  <c r="CB21" i="19"/>
  <c r="CA21" i="19"/>
  <c r="BZ21" i="19"/>
  <c r="BY21" i="19"/>
  <c r="BX21" i="19"/>
  <c r="BW21" i="19"/>
  <c r="BU21" i="19"/>
  <c r="BO21" i="19"/>
  <c r="BN21" i="19"/>
  <c r="BM21" i="19"/>
  <c r="BL21" i="19"/>
  <c r="BK21" i="19"/>
  <c r="BJ21" i="19"/>
  <c r="BH21" i="19"/>
  <c r="BG21" i="19"/>
  <c r="AZ21" i="19"/>
  <c r="AY21" i="19"/>
  <c r="AX21" i="19"/>
  <c r="AW21" i="19"/>
  <c r="AV21" i="19"/>
  <c r="AT21" i="19"/>
  <c r="AS21" i="19"/>
  <c r="AR21" i="19"/>
  <c r="AO21" i="19"/>
  <c r="AP21" i="19" s="1"/>
  <c r="AQ21" i="19" s="1"/>
  <c r="AL21" i="19"/>
  <c r="AK21" i="19"/>
  <c r="AJ21" i="19"/>
  <c r="AI21" i="19"/>
  <c r="AG21" i="19"/>
  <c r="AC21" i="19"/>
  <c r="Y21" i="19"/>
  <c r="U21" i="19"/>
  <c r="Q21" i="19"/>
  <c r="P21" i="19"/>
  <c r="FY21" i="19" s="1"/>
  <c r="M21" i="19"/>
  <c r="L21" i="19"/>
  <c r="J21" i="19"/>
  <c r="I21" i="19"/>
  <c r="H21" i="19"/>
  <c r="G21" i="19"/>
  <c r="HI20" i="19"/>
  <c r="HH20" i="19"/>
  <c r="HF20" i="19"/>
  <c r="HE20" i="19"/>
  <c r="HD20" i="19"/>
  <c r="HB20" i="19"/>
  <c r="GZ20" i="19"/>
  <c r="HA20" i="19" s="1"/>
  <c r="GT20" i="19"/>
  <c r="GS20" i="19"/>
  <c r="GR20" i="19"/>
  <c r="HQ20" i="19" s="1"/>
  <c r="GQ20" i="19"/>
  <c r="HP20" i="19" s="1"/>
  <c r="GP20" i="19"/>
  <c r="HO20" i="19" s="1"/>
  <c r="GO20" i="19"/>
  <c r="HN20" i="19" s="1"/>
  <c r="GN20" i="19"/>
  <c r="HM20" i="19" s="1"/>
  <c r="GM20" i="19"/>
  <c r="GK20" i="19"/>
  <c r="GE20" i="19"/>
  <c r="GD20" i="19"/>
  <c r="GC20" i="19"/>
  <c r="GB20" i="19"/>
  <c r="GA20" i="19"/>
  <c r="FZ20" i="19"/>
  <c r="FY20" i="19"/>
  <c r="FX20" i="19"/>
  <c r="FW20" i="19"/>
  <c r="FV20" i="19"/>
  <c r="FP20" i="19"/>
  <c r="FO20" i="19"/>
  <c r="FN20" i="19"/>
  <c r="FM20" i="19"/>
  <c r="FL20" i="19"/>
  <c r="FK20" i="19"/>
  <c r="FJ20" i="19"/>
  <c r="FI20" i="19"/>
  <c r="FA20" i="19"/>
  <c r="EZ20" i="19"/>
  <c r="EY20" i="19"/>
  <c r="EX20" i="19"/>
  <c r="EW20" i="19"/>
  <c r="EV20" i="19"/>
  <c r="ET20" i="19"/>
  <c r="ES20" i="19"/>
  <c r="ER20" i="19"/>
  <c r="EL20" i="19"/>
  <c r="EK20" i="19"/>
  <c r="EJ20" i="19"/>
  <c r="EI20" i="19"/>
  <c r="EH20" i="19"/>
  <c r="EG20" i="19"/>
  <c r="EN20" i="19" s="1"/>
  <c r="EF20" i="19"/>
  <c r="EE20" i="19"/>
  <c r="DW20" i="19"/>
  <c r="DV20" i="19"/>
  <c r="DU20" i="19"/>
  <c r="DT20" i="19"/>
  <c r="DS20" i="19"/>
  <c r="DR20" i="19"/>
  <c r="DQ20" i="19"/>
  <c r="DP20" i="19"/>
  <c r="DO20" i="19"/>
  <c r="DN20" i="19"/>
  <c r="DH20" i="19"/>
  <c r="DG20" i="19"/>
  <c r="DF20" i="19"/>
  <c r="DE20" i="19"/>
  <c r="DD20" i="19"/>
  <c r="DC20" i="19"/>
  <c r="DB20" i="19"/>
  <c r="DA20" i="19"/>
  <c r="CS20" i="19"/>
  <c r="CR20" i="19"/>
  <c r="CQ20" i="19"/>
  <c r="CP20" i="19"/>
  <c r="CO20" i="19"/>
  <c r="CN20" i="19"/>
  <c r="CU20" i="19" s="1"/>
  <c r="CL20" i="19"/>
  <c r="CK20" i="19"/>
  <c r="CD20" i="19"/>
  <c r="CC20" i="19"/>
  <c r="CB20" i="19"/>
  <c r="CA20" i="19"/>
  <c r="BZ20" i="19"/>
  <c r="BY20" i="19"/>
  <c r="BX20" i="19"/>
  <c r="BW20" i="19"/>
  <c r="BU20" i="19"/>
  <c r="BO20" i="19"/>
  <c r="BN20" i="19"/>
  <c r="BM20" i="19"/>
  <c r="BL20" i="19"/>
  <c r="BK20" i="19"/>
  <c r="BJ20" i="19"/>
  <c r="BI20" i="19"/>
  <c r="BH20" i="19"/>
  <c r="AZ20" i="19"/>
  <c r="AY20" i="19"/>
  <c r="AX20" i="19"/>
  <c r="AW20" i="19"/>
  <c r="AV20" i="19"/>
  <c r="AT20" i="19"/>
  <c r="AR20" i="19"/>
  <c r="AO20" i="19"/>
  <c r="AP20" i="19" s="1"/>
  <c r="AQ20" i="19" s="1"/>
  <c r="AI20" i="19"/>
  <c r="AG20" i="19"/>
  <c r="AC20" i="19"/>
  <c r="Y20" i="19"/>
  <c r="U20" i="19"/>
  <c r="Q20" i="19"/>
  <c r="P20" i="19"/>
  <c r="EU20" i="19" s="1"/>
  <c r="M20" i="19"/>
  <c r="L20" i="19"/>
  <c r="CJ20" i="19" s="1"/>
  <c r="H20" i="19"/>
  <c r="G20" i="19"/>
  <c r="HI19" i="19"/>
  <c r="HH19" i="19"/>
  <c r="HF19" i="19"/>
  <c r="HA19" i="19" s="1"/>
  <c r="HD19" i="19"/>
  <c r="HB19" i="19"/>
  <c r="GZ19" i="19"/>
  <c r="GT19" i="19"/>
  <c r="GS19" i="19"/>
  <c r="GR19" i="19"/>
  <c r="HQ19" i="19" s="1"/>
  <c r="GQ19" i="19"/>
  <c r="HP19" i="19" s="1"/>
  <c r="GP19" i="19"/>
  <c r="HO19" i="19" s="1"/>
  <c r="GO19" i="19"/>
  <c r="GL19" i="19"/>
  <c r="HL19" i="19" s="1"/>
  <c r="GK19" i="19"/>
  <c r="GE19" i="19"/>
  <c r="GD19" i="19"/>
  <c r="GC19" i="19"/>
  <c r="GB19" i="19"/>
  <c r="GA19" i="19"/>
  <c r="FZ19" i="19"/>
  <c r="FW19" i="19"/>
  <c r="FV19" i="19"/>
  <c r="FP19" i="19"/>
  <c r="FO19" i="19"/>
  <c r="FN19" i="19"/>
  <c r="FM19" i="19"/>
  <c r="FL19" i="19"/>
  <c r="FK19" i="19"/>
  <c r="FI19" i="19"/>
  <c r="FG19" i="19"/>
  <c r="FA19" i="19"/>
  <c r="EZ19" i="19"/>
  <c r="EY19" i="19"/>
  <c r="EX19" i="19"/>
  <c r="EW19" i="19"/>
  <c r="EV19" i="19"/>
  <c r="EU19" i="19"/>
  <c r="ER19" i="19"/>
  <c r="EL19" i="19"/>
  <c r="EK19" i="19"/>
  <c r="EJ19" i="19"/>
  <c r="EI19" i="19"/>
  <c r="EH19" i="19"/>
  <c r="EG19" i="19"/>
  <c r="ED19" i="19"/>
  <c r="EC19" i="19"/>
  <c r="DW19" i="19"/>
  <c r="DV19" i="19"/>
  <c r="DU19" i="19"/>
  <c r="DT19" i="19"/>
  <c r="DS19" i="19"/>
  <c r="DR19" i="19"/>
  <c r="DO19" i="19"/>
  <c r="DN19" i="19"/>
  <c r="DH19" i="19"/>
  <c r="DG19" i="19"/>
  <c r="DF19" i="19"/>
  <c r="DE19" i="19"/>
  <c r="DD19" i="19"/>
  <c r="DC19" i="19"/>
  <c r="DA19" i="19"/>
  <c r="CY19" i="19"/>
  <c r="CS19" i="19"/>
  <c r="CR19" i="19"/>
  <c r="CQ19" i="19"/>
  <c r="CP19" i="19"/>
  <c r="CO19" i="19"/>
  <c r="CN19" i="19"/>
  <c r="CK19" i="19"/>
  <c r="CJ19" i="19"/>
  <c r="CD19" i="19"/>
  <c r="CC19" i="19"/>
  <c r="CB19" i="19"/>
  <c r="CA19" i="19"/>
  <c r="BZ19" i="19"/>
  <c r="BY19" i="19"/>
  <c r="BV19" i="19"/>
  <c r="BU19" i="19"/>
  <c r="BO19" i="19"/>
  <c r="BN19" i="19"/>
  <c r="BM19" i="19"/>
  <c r="BL19" i="19"/>
  <c r="BK19" i="19"/>
  <c r="BJ19" i="19"/>
  <c r="BG19" i="19"/>
  <c r="BF19" i="19"/>
  <c r="AZ19" i="19"/>
  <c r="AY19" i="19"/>
  <c r="AX19" i="19"/>
  <c r="AW19" i="19"/>
  <c r="AV19" i="19"/>
  <c r="AS19" i="19"/>
  <c r="AR19" i="19"/>
  <c r="AO19" i="19"/>
  <c r="AP19" i="19" s="1"/>
  <c r="AQ19" i="19" s="1"/>
  <c r="AI19" i="19"/>
  <c r="AG19" i="19"/>
  <c r="AC19" i="19"/>
  <c r="Y19" i="19"/>
  <c r="U19" i="19"/>
  <c r="Q19" i="19"/>
  <c r="P19" i="19"/>
  <c r="BH19" i="19" s="1"/>
  <c r="M19" i="19"/>
  <c r="L19" i="19"/>
  <c r="H19" i="19"/>
  <c r="G19" i="19"/>
  <c r="HI18" i="19"/>
  <c r="HH18" i="19"/>
  <c r="HF18" i="19"/>
  <c r="HE18" i="19" s="1"/>
  <c r="HD18" i="19"/>
  <c r="HB18" i="19"/>
  <c r="GZ18" i="19"/>
  <c r="HA18" i="19" s="1"/>
  <c r="GT18" i="19"/>
  <c r="GS18" i="19"/>
  <c r="GR18" i="19"/>
  <c r="HQ18" i="19" s="1"/>
  <c r="GQ18" i="19"/>
  <c r="HP18" i="19" s="1"/>
  <c r="GP18" i="19"/>
  <c r="HO18" i="19" s="1"/>
  <c r="GO18" i="19"/>
  <c r="HN18" i="19" s="1"/>
  <c r="GN18" i="19"/>
  <c r="HM18" i="19" s="1"/>
  <c r="GM18" i="19"/>
  <c r="GE18" i="19"/>
  <c r="GD18" i="19"/>
  <c r="GC18" i="19"/>
  <c r="GB18" i="19"/>
  <c r="GA18" i="19"/>
  <c r="FZ18" i="19"/>
  <c r="FY18" i="19"/>
  <c r="FX18" i="19"/>
  <c r="FW18" i="19"/>
  <c r="FV18" i="19"/>
  <c r="FP18" i="19"/>
  <c r="FO18" i="19"/>
  <c r="FN18" i="19"/>
  <c r="FM18" i="19"/>
  <c r="FL18" i="19"/>
  <c r="FK18" i="19"/>
  <c r="FJ18" i="19"/>
  <c r="FI18" i="19"/>
  <c r="FH18" i="19"/>
  <c r="FG18" i="19"/>
  <c r="FA18" i="19"/>
  <c r="EZ18" i="19"/>
  <c r="EY18" i="19"/>
  <c r="EX18" i="19"/>
  <c r="EW18" i="19"/>
  <c r="EV18" i="19"/>
  <c r="ET18" i="19"/>
  <c r="ES18" i="19"/>
  <c r="EL18" i="19"/>
  <c r="EK18" i="19"/>
  <c r="EJ18" i="19"/>
  <c r="EI18" i="19"/>
  <c r="EH18" i="19"/>
  <c r="EG18" i="19"/>
  <c r="EF18" i="19"/>
  <c r="EE18" i="19"/>
  <c r="EC18" i="19"/>
  <c r="DW18" i="19"/>
  <c r="DV18" i="19"/>
  <c r="DU18" i="19"/>
  <c r="DT18" i="19"/>
  <c r="DS18" i="19"/>
  <c r="DR18" i="19"/>
  <c r="DQ18" i="19"/>
  <c r="DP18" i="19"/>
  <c r="DO18" i="19"/>
  <c r="DN18" i="19"/>
  <c r="DH18" i="19"/>
  <c r="DG18" i="19"/>
  <c r="DF18" i="19"/>
  <c r="DE18" i="19"/>
  <c r="DD18" i="19"/>
  <c r="DC18" i="19"/>
  <c r="DB18" i="19"/>
  <c r="DA18" i="19"/>
  <c r="CZ18" i="19"/>
  <c r="CS18" i="19"/>
  <c r="CR18" i="19"/>
  <c r="CQ18" i="19"/>
  <c r="CP18" i="19"/>
  <c r="CO18" i="19"/>
  <c r="CN18" i="19"/>
  <c r="CL18" i="19"/>
  <c r="CK18" i="19"/>
  <c r="CJ18" i="19"/>
  <c r="CD18" i="19"/>
  <c r="CC18" i="19"/>
  <c r="CB18" i="19"/>
  <c r="CA18" i="19"/>
  <c r="BZ18" i="19"/>
  <c r="BY18" i="19"/>
  <c r="BX18" i="19"/>
  <c r="BW18" i="19"/>
  <c r="BO18" i="19"/>
  <c r="BN18" i="19"/>
  <c r="BM18" i="19"/>
  <c r="BL18" i="19"/>
  <c r="BK18" i="19"/>
  <c r="BJ18" i="19"/>
  <c r="BI18" i="19"/>
  <c r="BH18" i="19"/>
  <c r="BG18" i="19"/>
  <c r="BF18" i="19"/>
  <c r="AZ18" i="19"/>
  <c r="AY18" i="19"/>
  <c r="AX18" i="19"/>
  <c r="AW18" i="19"/>
  <c r="AV18" i="19"/>
  <c r="AT18" i="19"/>
  <c r="AO18" i="19"/>
  <c r="AP18" i="19" s="1"/>
  <c r="AQ18" i="19" s="1"/>
  <c r="AI18" i="19"/>
  <c r="AG18" i="19"/>
  <c r="AC18" i="19"/>
  <c r="Y18" i="19"/>
  <c r="U18" i="19"/>
  <c r="Q18" i="19"/>
  <c r="P18" i="19"/>
  <c r="EU18" i="19" s="1"/>
  <c r="M18" i="19"/>
  <c r="L18" i="19"/>
  <c r="GK18" i="19" s="1"/>
  <c r="H18" i="19"/>
  <c r="G18" i="19"/>
  <c r="HI17" i="19"/>
  <c r="HH17" i="19"/>
  <c r="HF17" i="19"/>
  <c r="HE17" i="19"/>
  <c r="HD17" i="19"/>
  <c r="HB17" i="19"/>
  <c r="HC17" i="19" s="1"/>
  <c r="HA17" i="19"/>
  <c r="GZ17" i="19"/>
  <c r="GT17" i="19"/>
  <c r="GS17" i="19"/>
  <c r="GR17" i="19"/>
  <c r="HQ17" i="19" s="1"/>
  <c r="GQ17" i="19"/>
  <c r="HP17" i="19" s="1"/>
  <c r="GP17" i="19"/>
  <c r="HO17" i="19" s="1"/>
  <c r="GO17" i="19"/>
  <c r="GE17" i="19"/>
  <c r="GD17" i="19"/>
  <c r="GC17" i="19"/>
  <c r="GB17" i="19"/>
  <c r="GA17" i="19"/>
  <c r="FZ17" i="19"/>
  <c r="FX17" i="19"/>
  <c r="FP17" i="19"/>
  <c r="FO17" i="19"/>
  <c r="FN17" i="19"/>
  <c r="FM17" i="19"/>
  <c r="FL17" i="19"/>
  <c r="FK17" i="19"/>
  <c r="FA17" i="19"/>
  <c r="EZ17" i="19"/>
  <c r="EY17" i="19"/>
  <c r="EX17" i="19"/>
  <c r="EW17" i="19"/>
  <c r="EV17" i="19"/>
  <c r="EU17" i="19"/>
  <c r="ET17" i="19"/>
  <c r="EL17" i="19"/>
  <c r="EK17" i="19"/>
  <c r="EJ17" i="19"/>
  <c r="EI17" i="19"/>
  <c r="EH17" i="19"/>
  <c r="EG17" i="19"/>
  <c r="EE17" i="19"/>
  <c r="ED17" i="19"/>
  <c r="DW17" i="19"/>
  <c r="DV17" i="19"/>
  <c r="DU17" i="19"/>
  <c r="DT17" i="19"/>
  <c r="DS17" i="19"/>
  <c r="DR17" i="19"/>
  <c r="DP17" i="19"/>
  <c r="DH17" i="19"/>
  <c r="DG17" i="19"/>
  <c r="DF17" i="19"/>
  <c r="DE17" i="19"/>
  <c r="DD17" i="19"/>
  <c r="DC17" i="19"/>
  <c r="CS17" i="19"/>
  <c r="CR17" i="19"/>
  <c r="CQ17" i="19"/>
  <c r="CP17" i="19"/>
  <c r="CO17" i="19"/>
  <c r="CN17" i="19"/>
  <c r="CL17" i="19"/>
  <c r="CD17" i="19"/>
  <c r="CC17" i="19"/>
  <c r="CB17" i="19"/>
  <c r="CA17" i="19"/>
  <c r="BZ17" i="19"/>
  <c r="BY17" i="19"/>
  <c r="BX17" i="19"/>
  <c r="BO17" i="19"/>
  <c r="BN17" i="19"/>
  <c r="BM17" i="19"/>
  <c r="BL17" i="19"/>
  <c r="BK17" i="19"/>
  <c r="BJ17" i="19"/>
  <c r="BH17" i="19"/>
  <c r="BG17" i="19"/>
  <c r="AZ17" i="19"/>
  <c r="AY17" i="19"/>
  <c r="AX17" i="19"/>
  <c r="AW17" i="19"/>
  <c r="AV17" i="19"/>
  <c r="AT17" i="19"/>
  <c r="AO17" i="19"/>
  <c r="AP17" i="19" s="1"/>
  <c r="AQ17" i="19" s="1"/>
  <c r="AG17" i="19"/>
  <c r="AC17" i="19"/>
  <c r="Y17" i="19"/>
  <c r="U17" i="19"/>
  <c r="Q17" i="19"/>
  <c r="P17" i="19"/>
  <c r="AU17" i="19" s="1"/>
  <c r="M17" i="19"/>
  <c r="L17" i="19"/>
  <c r="FW17" i="19" s="1"/>
  <c r="H17" i="19"/>
  <c r="G17" i="19"/>
  <c r="HI16" i="19"/>
  <c r="HH16" i="19"/>
  <c r="HF16" i="19"/>
  <c r="HD16" i="19"/>
  <c r="HE16" i="19" s="1"/>
  <c r="HB16" i="19"/>
  <c r="GZ16" i="19"/>
  <c r="HA16" i="19" s="1"/>
  <c r="GT16" i="19"/>
  <c r="GS16" i="19"/>
  <c r="GR16" i="19"/>
  <c r="HQ16" i="19" s="1"/>
  <c r="GQ16" i="19"/>
  <c r="HP16" i="19" s="1"/>
  <c r="GP16" i="19"/>
  <c r="HO16" i="19" s="1"/>
  <c r="GO16" i="19"/>
  <c r="HN16" i="19" s="1"/>
  <c r="GN16" i="19"/>
  <c r="HM16" i="19" s="1"/>
  <c r="GM16" i="19"/>
  <c r="GE16" i="19"/>
  <c r="GD16" i="19"/>
  <c r="GC16" i="19"/>
  <c r="GB16" i="19"/>
  <c r="GA16" i="19"/>
  <c r="FZ16" i="19"/>
  <c r="FY16" i="19"/>
  <c r="FX16" i="19"/>
  <c r="FW16" i="19"/>
  <c r="FP16" i="19"/>
  <c r="FO16" i="19"/>
  <c r="FN16" i="19"/>
  <c r="FM16" i="19"/>
  <c r="FL16" i="19"/>
  <c r="FK16" i="19"/>
  <c r="FJ16" i="19"/>
  <c r="FI16" i="19"/>
  <c r="FG16" i="19"/>
  <c r="FA16" i="19"/>
  <c r="EZ16" i="19"/>
  <c r="EY16" i="19"/>
  <c r="EX16" i="19"/>
  <c r="EW16" i="19"/>
  <c r="EV16" i="19"/>
  <c r="ET16" i="19"/>
  <c r="ES16" i="19"/>
  <c r="ER16" i="19"/>
  <c r="EL16" i="19"/>
  <c r="EK16" i="19"/>
  <c r="EJ16" i="19"/>
  <c r="EI16" i="19"/>
  <c r="EH16" i="19"/>
  <c r="EG16" i="19"/>
  <c r="EF16" i="19"/>
  <c r="EE16" i="19"/>
  <c r="EC16" i="19"/>
  <c r="DW16" i="19"/>
  <c r="DV16" i="19"/>
  <c r="DU16" i="19"/>
  <c r="DT16" i="19"/>
  <c r="DS16" i="19"/>
  <c r="DR16" i="19"/>
  <c r="DQ16" i="19"/>
  <c r="DP16" i="19"/>
  <c r="DH16" i="19"/>
  <c r="DG16" i="19"/>
  <c r="DF16" i="19"/>
  <c r="DE16" i="19"/>
  <c r="DD16" i="19"/>
  <c r="DC16" i="19"/>
  <c r="DJ16" i="19" s="1"/>
  <c r="DB16" i="19"/>
  <c r="DA16" i="19"/>
  <c r="CZ16" i="19"/>
  <c r="CY16" i="19"/>
  <c r="CS16" i="19"/>
  <c r="CR16" i="19"/>
  <c r="CQ16" i="19"/>
  <c r="CP16" i="19"/>
  <c r="CO16" i="19"/>
  <c r="CN16" i="19"/>
  <c r="CL16" i="19"/>
  <c r="CD16" i="19"/>
  <c r="CC16" i="19"/>
  <c r="CB16" i="19"/>
  <c r="CA16" i="19"/>
  <c r="BZ16" i="19"/>
  <c r="BY16" i="19"/>
  <c r="BX16" i="19"/>
  <c r="BW16" i="19"/>
  <c r="BU16" i="19"/>
  <c r="BO16" i="19"/>
  <c r="BN16" i="19"/>
  <c r="BM16" i="19"/>
  <c r="BL16" i="19"/>
  <c r="BK16" i="19"/>
  <c r="BJ16" i="19"/>
  <c r="BI16" i="19"/>
  <c r="BH16" i="19"/>
  <c r="BF16" i="19"/>
  <c r="AZ16" i="19"/>
  <c r="AY16" i="19"/>
  <c r="AX16" i="19"/>
  <c r="AW16" i="19"/>
  <c r="AV16" i="19"/>
  <c r="AT16" i="19"/>
  <c r="AS16" i="19"/>
  <c r="AR16" i="19"/>
  <c r="AO16" i="19"/>
  <c r="AP16" i="19" s="1"/>
  <c r="AQ16" i="19" s="1"/>
  <c r="AI16" i="19"/>
  <c r="AG16" i="19"/>
  <c r="AC16" i="19"/>
  <c r="Y16" i="19"/>
  <c r="U16" i="19"/>
  <c r="Q16" i="19"/>
  <c r="P16" i="19"/>
  <c r="EU16" i="19" s="1"/>
  <c r="M16" i="19"/>
  <c r="L16" i="19"/>
  <c r="FV16" i="19" s="1"/>
  <c r="H16" i="19"/>
  <c r="G16" i="19"/>
  <c r="HI15" i="19"/>
  <c r="HH15" i="19"/>
  <c r="HF15" i="19"/>
  <c r="HE15" i="19" s="1"/>
  <c r="HD15" i="19"/>
  <c r="HB15" i="19"/>
  <c r="GZ15" i="19"/>
  <c r="GT15" i="19"/>
  <c r="GS15" i="19"/>
  <c r="GR15" i="19"/>
  <c r="HQ15" i="19" s="1"/>
  <c r="GQ15" i="19"/>
  <c r="HP15" i="19" s="1"/>
  <c r="GP15" i="19"/>
  <c r="HO15" i="19" s="1"/>
  <c r="GO15" i="19"/>
  <c r="HN15" i="19" s="1"/>
  <c r="GN15" i="19"/>
  <c r="HM15" i="19" s="1"/>
  <c r="GL15" i="19"/>
  <c r="GE15" i="19"/>
  <c r="GD15" i="19"/>
  <c r="GC15" i="19"/>
  <c r="GB15" i="19"/>
  <c r="GA15" i="19"/>
  <c r="FZ15" i="19"/>
  <c r="FX15" i="19"/>
  <c r="FP15" i="19"/>
  <c r="FO15" i="19"/>
  <c r="FN15" i="19"/>
  <c r="FM15" i="19"/>
  <c r="FL15" i="19"/>
  <c r="FK15" i="19"/>
  <c r="FJ15" i="19"/>
  <c r="FA15" i="19"/>
  <c r="EZ15" i="19"/>
  <c r="EY15" i="19"/>
  <c r="EX15" i="19"/>
  <c r="EW15" i="19"/>
  <c r="EV15" i="19"/>
  <c r="EU15" i="19"/>
  <c r="EL15" i="19"/>
  <c r="EK15" i="19"/>
  <c r="EJ15" i="19"/>
  <c r="EI15" i="19"/>
  <c r="EH15" i="19"/>
  <c r="EG15" i="19"/>
  <c r="EF15" i="19"/>
  <c r="EE15" i="19"/>
  <c r="DW15" i="19"/>
  <c r="DV15" i="19"/>
  <c r="DU15" i="19"/>
  <c r="DT15" i="19"/>
  <c r="DS15" i="19"/>
  <c r="DR15" i="19"/>
  <c r="DY15" i="19" s="1"/>
  <c r="DP15" i="19"/>
  <c r="DH15" i="19"/>
  <c r="DG15" i="19"/>
  <c r="DF15" i="19"/>
  <c r="DE15" i="19"/>
  <c r="DD15" i="19"/>
  <c r="DC15" i="19"/>
  <c r="DB15" i="19"/>
  <c r="CS15" i="19"/>
  <c r="CR15" i="19"/>
  <c r="CQ15" i="19"/>
  <c r="CP15" i="19"/>
  <c r="CO15" i="19"/>
  <c r="CN15" i="19"/>
  <c r="CM15" i="19"/>
  <c r="CD15" i="19"/>
  <c r="CC15" i="19"/>
  <c r="CB15" i="19"/>
  <c r="CA15" i="19"/>
  <c r="BZ15" i="19"/>
  <c r="BY15" i="19"/>
  <c r="BX15" i="19"/>
  <c r="BW15" i="19"/>
  <c r="BU15" i="19"/>
  <c r="BO15" i="19"/>
  <c r="BN15" i="19"/>
  <c r="BM15" i="19"/>
  <c r="BL15" i="19"/>
  <c r="BK15" i="19"/>
  <c r="BJ15" i="19"/>
  <c r="BQ15" i="19" s="1"/>
  <c r="BS15" i="19" s="1"/>
  <c r="AZ15" i="19"/>
  <c r="AY15" i="19"/>
  <c r="AX15" i="19"/>
  <c r="AW15" i="19"/>
  <c r="AV15" i="19"/>
  <c r="AU15" i="19"/>
  <c r="AT15" i="19"/>
  <c r="AR15" i="19"/>
  <c r="AO15" i="19"/>
  <c r="AP15" i="19" s="1"/>
  <c r="AQ15" i="19" s="1"/>
  <c r="AI15" i="19"/>
  <c r="AG15" i="19"/>
  <c r="AC15" i="19"/>
  <c r="Y15" i="19"/>
  <c r="U15" i="19"/>
  <c r="Q15" i="19"/>
  <c r="P15" i="19"/>
  <c r="GM15" i="19" s="1"/>
  <c r="M15" i="19"/>
  <c r="L15" i="19"/>
  <c r="GK15" i="19" s="1"/>
  <c r="H15" i="19"/>
  <c r="G15" i="19"/>
  <c r="HI14" i="19"/>
  <c r="HH14" i="19"/>
  <c r="HF14" i="19"/>
  <c r="HA14" i="19" s="1"/>
  <c r="HD14" i="19"/>
  <c r="HE14" i="19" s="1"/>
  <c r="HB14" i="19"/>
  <c r="GZ14" i="19"/>
  <c r="GT14" i="19"/>
  <c r="GS14" i="19"/>
  <c r="GR14" i="19"/>
  <c r="HQ14" i="19" s="1"/>
  <c r="GQ14" i="19"/>
  <c r="HP14" i="19" s="1"/>
  <c r="GP14" i="19"/>
  <c r="HO14" i="19" s="1"/>
  <c r="GO14" i="19"/>
  <c r="HN14" i="19" s="1"/>
  <c r="GN14" i="19"/>
  <c r="HM14" i="19" s="1"/>
  <c r="GM14" i="19"/>
  <c r="GK14" i="19"/>
  <c r="GE14" i="19"/>
  <c r="GD14" i="19"/>
  <c r="GC14" i="19"/>
  <c r="GB14" i="19"/>
  <c r="GA14" i="19"/>
  <c r="FZ14" i="19"/>
  <c r="FY14" i="19"/>
  <c r="FX14" i="19"/>
  <c r="FP14" i="19"/>
  <c r="FO14" i="19"/>
  <c r="FN14" i="19"/>
  <c r="FM14" i="19"/>
  <c r="FL14" i="19"/>
  <c r="FK14" i="19"/>
  <c r="FJ14" i="19"/>
  <c r="FI14" i="19"/>
  <c r="FH14" i="19"/>
  <c r="FG14" i="19"/>
  <c r="FA14" i="19"/>
  <c r="EZ14" i="19"/>
  <c r="EY14" i="19"/>
  <c r="EX14" i="19"/>
  <c r="EW14" i="19"/>
  <c r="EV14" i="19"/>
  <c r="ET14" i="19"/>
  <c r="EL14" i="19"/>
  <c r="EK14" i="19"/>
  <c r="EJ14" i="19"/>
  <c r="EI14" i="19"/>
  <c r="EH14" i="19"/>
  <c r="EG14" i="19"/>
  <c r="EF14" i="19"/>
  <c r="EE14" i="19"/>
  <c r="DW14" i="19"/>
  <c r="DV14" i="19"/>
  <c r="DU14" i="19"/>
  <c r="DT14" i="19"/>
  <c r="DS14" i="19"/>
  <c r="DR14" i="19"/>
  <c r="DY14" i="19" s="1"/>
  <c r="DQ14" i="19"/>
  <c r="DP14" i="19"/>
  <c r="DN14" i="19"/>
  <c r="DH14" i="19"/>
  <c r="DG14" i="19"/>
  <c r="DF14" i="19"/>
  <c r="DE14" i="19"/>
  <c r="DD14" i="19"/>
  <c r="DC14" i="19"/>
  <c r="DB14" i="19"/>
  <c r="DA14" i="19"/>
  <c r="CS14" i="19"/>
  <c r="CR14" i="19"/>
  <c r="CQ14" i="19"/>
  <c r="CP14" i="19"/>
  <c r="CO14" i="19"/>
  <c r="CN14" i="19"/>
  <c r="CL14" i="19"/>
  <c r="CK14" i="19"/>
  <c r="CJ14" i="19"/>
  <c r="CD14" i="19"/>
  <c r="CC14" i="19"/>
  <c r="CB14" i="19"/>
  <c r="CA14" i="19"/>
  <c r="BZ14" i="19"/>
  <c r="BY14" i="19"/>
  <c r="BX14" i="19"/>
  <c r="BW14" i="19"/>
  <c r="BU14" i="19"/>
  <c r="BO14" i="19"/>
  <c r="BN14" i="19"/>
  <c r="BM14" i="19"/>
  <c r="BL14" i="19"/>
  <c r="BK14" i="19"/>
  <c r="BJ14" i="19"/>
  <c r="BI14" i="19"/>
  <c r="BH14" i="19"/>
  <c r="AZ14" i="19"/>
  <c r="AY14" i="19"/>
  <c r="AX14" i="19"/>
  <c r="AW14" i="19"/>
  <c r="AV14" i="19"/>
  <c r="AT14" i="19"/>
  <c r="AR14" i="19"/>
  <c r="AO14" i="19"/>
  <c r="AP14" i="19" s="1"/>
  <c r="AQ14" i="19" s="1"/>
  <c r="AI14" i="19"/>
  <c r="AG14" i="19"/>
  <c r="AC14" i="19"/>
  <c r="Y14" i="19"/>
  <c r="U14" i="19"/>
  <c r="Q14" i="19"/>
  <c r="P14" i="19"/>
  <c r="EU14" i="19" s="1"/>
  <c r="M14" i="19"/>
  <c r="L14" i="19"/>
  <c r="DO14" i="19" s="1"/>
  <c r="DX14" i="19" s="1"/>
  <c r="H14" i="19"/>
  <c r="G14" i="19"/>
  <c r="HI13" i="19"/>
  <c r="HH13" i="19"/>
  <c r="HF13" i="19"/>
  <c r="HD13" i="19"/>
  <c r="HC13" i="19"/>
  <c r="HB13" i="19"/>
  <c r="GZ13" i="19"/>
  <c r="GT13" i="19"/>
  <c r="GS13" i="19"/>
  <c r="GR13" i="19"/>
  <c r="HQ13" i="19" s="1"/>
  <c r="GQ13" i="19"/>
  <c r="HP13" i="19" s="1"/>
  <c r="GP13" i="19"/>
  <c r="HO13" i="19" s="1"/>
  <c r="GO13" i="19"/>
  <c r="HN13" i="19" s="1"/>
  <c r="GL13" i="19"/>
  <c r="GK13" i="19"/>
  <c r="GE13" i="19"/>
  <c r="GD13" i="19"/>
  <c r="GC13" i="19"/>
  <c r="GB13" i="19"/>
  <c r="GA13" i="19"/>
  <c r="FZ13" i="19"/>
  <c r="FX13" i="19"/>
  <c r="FW13" i="19"/>
  <c r="FV13" i="19"/>
  <c r="FP13" i="19"/>
  <c r="FO13" i="19"/>
  <c r="FN13" i="19"/>
  <c r="FM13" i="19"/>
  <c r="FL13" i="19"/>
  <c r="FK13" i="19"/>
  <c r="FJ13" i="19"/>
  <c r="FI13" i="19"/>
  <c r="FA13" i="19"/>
  <c r="EZ13" i="19"/>
  <c r="EY13" i="19"/>
  <c r="EX13" i="19"/>
  <c r="EW13" i="19"/>
  <c r="EV13" i="19"/>
  <c r="ER13" i="19"/>
  <c r="EL13" i="19"/>
  <c r="EK13" i="19"/>
  <c r="EJ13" i="19"/>
  <c r="EI13" i="19"/>
  <c r="EH13" i="19"/>
  <c r="EG13" i="19"/>
  <c r="EE13" i="19"/>
  <c r="ED13" i="19"/>
  <c r="EC13" i="19"/>
  <c r="DW13" i="19"/>
  <c r="DV13" i="19"/>
  <c r="DU13" i="19"/>
  <c r="DT13" i="19"/>
  <c r="DS13" i="19"/>
  <c r="DR13" i="19"/>
  <c r="DO13" i="19"/>
  <c r="DN13" i="19"/>
  <c r="DH13" i="19"/>
  <c r="DG13" i="19"/>
  <c r="DF13" i="19"/>
  <c r="DE13" i="19"/>
  <c r="DD13" i="19"/>
  <c r="DC13" i="19"/>
  <c r="DB13" i="19"/>
  <c r="CS13" i="19"/>
  <c r="CR13" i="19"/>
  <c r="CQ13" i="19"/>
  <c r="CP13" i="19"/>
  <c r="CO13" i="19"/>
  <c r="CN13" i="19"/>
  <c r="CU13" i="19" s="1"/>
  <c r="CM13" i="19"/>
  <c r="CK13" i="19"/>
  <c r="CJ13" i="19"/>
  <c r="CD13" i="19"/>
  <c r="CC13" i="19"/>
  <c r="CB13" i="19"/>
  <c r="CA13" i="19"/>
  <c r="BZ13" i="19"/>
  <c r="BY13" i="19"/>
  <c r="BV13" i="19"/>
  <c r="BU13" i="19"/>
  <c r="BO13" i="19"/>
  <c r="BN13" i="19"/>
  <c r="BM13" i="19"/>
  <c r="BL13" i="19"/>
  <c r="BK13" i="19"/>
  <c r="BJ13" i="19"/>
  <c r="BH13" i="19"/>
  <c r="BG13" i="19"/>
  <c r="BF13" i="19"/>
  <c r="AZ13" i="19"/>
  <c r="AY13" i="19"/>
  <c r="AX13" i="19"/>
  <c r="AW13" i="19"/>
  <c r="AV13" i="19"/>
  <c r="AS13" i="19"/>
  <c r="AR13" i="19"/>
  <c r="AO13" i="19"/>
  <c r="AP13" i="19" s="1"/>
  <c r="AQ13" i="19" s="1"/>
  <c r="AI13" i="19"/>
  <c r="AG13" i="19"/>
  <c r="AC13" i="19"/>
  <c r="Y13" i="19"/>
  <c r="U13" i="19"/>
  <c r="Q13" i="19"/>
  <c r="P13" i="19"/>
  <c r="GN13" i="19" s="1"/>
  <c r="HM13" i="19" s="1"/>
  <c r="M13" i="19"/>
  <c r="L13" i="19"/>
  <c r="FG13" i="19" s="1"/>
  <c r="H13" i="19"/>
  <c r="G13" i="19"/>
  <c r="HI12" i="19"/>
  <c r="HH12" i="19"/>
  <c r="HF12" i="19"/>
  <c r="HD12" i="19"/>
  <c r="HE12" i="19" s="1"/>
  <c r="HB12" i="19"/>
  <c r="HA12" i="19"/>
  <c r="GZ12" i="19"/>
  <c r="GT12" i="19"/>
  <c r="GS12" i="19"/>
  <c r="GR12" i="19"/>
  <c r="HQ12" i="19" s="1"/>
  <c r="GQ12" i="19"/>
  <c r="HP12" i="19" s="1"/>
  <c r="GP12" i="19"/>
  <c r="HO12" i="19" s="1"/>
  <c r="GO12" i="19"/>
  <c r="GN12" i="19"/>
  <c r="HM12" i="19" s="1"/>
  <c r="GM12" i="19"/>
  <c r="GK12" i="19"/>
  <c r="GE12" i="19"/>
  <c r="GD12" i="19"/>
  <c r="GC12" i="19"/>
  <c r="GB12" i="19"/>
  <c r="GA12" i="19"/>
  <c r="FZ12" i="19"/>
  <c r="FY12" i="19"/>
  <c r="FX12" i="19"/>
  <c r="FW12" i="19"/>
  <c r="FV12" i="19"/>
  <c r="FP12" i="19"/>
  <c r="FO12" i="19"/>
  <c r="FN12" i="19"/>
  <c r="FM12" i="19"/>
  <c r="FL12" i="19"/>
  <c r="FK12" i="19"/>
  <c r="FJ12" i="19"/>
  <c r="FI12" i="19"/>
  <c r="FH12" i="19"/>
  <c r="FG12" i="19"/>
  <c r="FA12" i="19"/>
  <c r="EZ12" i="19"/>
  <c r="EY12" i="19"/>
  <c r="EX12" i="19"/>
  <c r="EW12" i="19"/>
  <c r="EV12" i="19"/>
  <c r="ET12" i="19"/>
  <c r="ES12" i="19"/>
  <c r="EL12" i="19"/>
  <c r="EK12" i="19"/>
  <c r="EJ12" i="19"/>
  <c r="EI12" i="19"/>
  <c r="EH12" i="19"/>
  <c r="EG12" i="19"/>
  <c r="EF12" i="19"/>
  <c r="EE12" i="19"/>
  <c r="EC12" i="19"/>
  <c r="DW12" i="19"/>
  <c r="DV12" i="19"/>
  <c r="DU12" i="19"/>
  <c r="DT12" i="19"/>
  <c r="DS12" i="19"/>
  <c r="DR12" i="19"/>
  <c r="DY12" i="19" s="1"/>
  <c r="DQ12" i="19"/>
  <c r="DP12" i="19"/>
  <c r="DO12" i="19"/>
  <c r="DN12" i="19"/>
  <c r="DH12" i="19"/>
  <c r="DG12" i="19"/>
  <c r="DF12" i="19"/>
  <c r="DE12" i="19"/>
  <c r="DD12" i="19"/>
  <c r="DC12" i="19"/>
  <c r="DJ12" i="19" s="1"/>
  <c r="DB12" i="19"/>
  <c r="DA12" i="19"/>
  <c r="CZ12" i="19"/>
  <c r="CS12" i="19"/>
  <c r="CR12" i="19"/>
  <c r="CQ12" i="19"/>
  <c r="CP12" i="19"/>
  <c r="CO12" i="19"/>
  <c r="CN12" i="19"/>
  <c r="CL12" i="19"/>
  <c r="CK12" i="19"/>
  <c r="CJ12" i="19"/>
  <c r="CD12" i="19"/>
  <c r="CC12" i="19"/>
  <c r="CB12" i="19"/>
  <c r="CA12" i="19"/>
  <c r="BZ12" i="19"/>
  <c r="BY12" i="19"/>
  <c r="BX12" i="19"/>
  <c r="BW12" i="19"/>
  <c r="BU12" i="19"/>
  <c r="BO12" i="19"/>
  <c r="BN12" i="19"/>
  <c r="BM12" i="19"/>
  <c r="BL12" i="19"/>
  <c r="BK12" i="19"/>
  <c r="BJ12" i="19"/>
  <c r="BI12" i="19"/>
  <c r="BH12" i="19"/>
  <c r="BG12" i="19"/>
  <c r="BF12" i="19"/>
  <c r="AZ12" i="19"/>
  <c r="AY12" i="19"/>
  <c r="AX12" i="19"/>
  <c r="AW12" i="19"/>
  <c r="AV12" i="19"/>
  <c r="AT12" i="19"/>
  <c r="AR12" i="19"/>
  <c r="AO12" i="19"/>
  <c r="AP12" i="19" s="1"/>
  <c r="AQ12" i="19" s="1"/>
  <c r="AI12" i="19"/>
  <c r="AG12" i="19"/>
  <c r="AC12" i="19"/>
  <c r="Y12" i="19"/>
  <c r="U12" i="19"/>
  <c r="Q12" i="19"/>
  <c r="P12" i="19"/>
  <c r="EU12" i="19" s="1"/>
  <c r="M12" i="19"/>
  <c r="L12" i="19"/>
  <c r="H12" i="19"/>
  <c r="G12" i="19"/>
  <c r="HI11" i="19"/>
  <c r="HH11" i="19"/>
  <c r="HF11" i="19"/>
  <c r="HE11" i="19" s="1"/>
  <c r="HD11" i="19"/>
  <c r="HB11" i="19"/>
  <c r="HA11" i="19"/>
  <c r="GZ11" i="19"/>
  <c r="GT11" i="19"/>
  <c r="GS11" i="19"/>
  <c r="GR11" i="19"/>
  <c r="HQ11" i="19" s="1"/>
  <c r="GQ11" i="19"/>
  <c r="GP11" i="19"/>
  <c r="HO11" i="19" s="1"/>
  <c r="GO11" i="19"/>
  <c r="HN11" i="19" s="1"/>
  <c r="GN11" i="19"/>
  <c r="HM11" i="19" s="1"/>
  <c r="GE11" i="19"/>
  <c r="GD11" i="19"/>
  <c r="GC11" i="19"/>
  <c r="GB11" i="19"/>
  <c r="GA11" i="19"/>
  <c r="FZ11" i="19"/>
  <c r="FX11" i="19"/>
  <c r="FV11" i="19"/>
  <c r="FP11" i="19"/>
  <c r="FO11" i="19"/>
  <c r="FN11" i="19"/>
  <c r="FM11" i="19"/>
  <c r="FL11" i="19"/>
  <c r="FK11" i="19"/>
  <c r="FG11" i="19"/>
  <c r="FA11" i="19"/>
  <c r="EZ11" i="19"/>
  <c r="EY11" i="19"/>
  <c r="EX11" i="19"/>
  <c r="EW11" i="19"/>
  <c r="EV11" i="19"/>
  <c r="FC11" i="19" s="1"/>
  <c r="EU11" i="19"/>
  <c r="EL11" i="19"/>
  <c r="EK11" i="19"/>
  <c r="EJ11" i="19"/>
  <c r="EI11" i="19"/>
  <c r="EH11" i="19"/>
  <c r="EG11" i="19"/>
  <c r="EC11" i="19"/>
  <c r="DW11" i="19"/>
  <c r="DV11" i="19"/>
  <c r="DU11" i="19"/>
  <c r="DT11" i="19"/>
  <c r="DS11" i="19"/>
  <c r="DR11" i="19"/>
  <c r="DH11" i="19"/>
  <c r="DG11" i="19"/>
  <c r="DF11" i="19"/>
  <c r="DE11" i="19"/>
  <c r="DD11" i="19"/>
  <c r="DC11" i="19"/>
  <c r="DA11" i="19"/>
  <c r="CY11" i="19"/>
  <c r="CS11" i="19"/>
  <c r="CR11" i="19"/>
  <c r="CQ11" i="19"/>
  <c r="CP11" i="19"/>
  <c r="CO11" i="19"/>
  <c r="CN11" i="19"/>
  <c r="CK11" i="19"/>
  <c r="CD11" i="19"/>
  <c r="CC11" i="19"/>
  <c r="CB11" i="19"/>
  <c r="CA11" i="19"/>
  <c r="BZ11" i="19"/>
  <c r="BY11" i="19"/>
  <c r="BX11" i="19"/>
  <c r="BO11" i="19"/>
  <c r="BN11" i="19"/>
  <c r="BM11" i="19"/>
  <c r="BL11" i="19"/>
  <c r="BK11" i="19"/>
  <c r="BJ11" i="19"/>
  <c r="BH11" i="19"/>
  <c r="BF11" i="19"/>
  <c r="AZ11" i="19"/>
  <c r="AY11" i="19"/>
  <c r="AX11" i="19"/>
  <c r="AW11" i="19"/>
  <c r="AV11" i="19"/>
  <c r="AU11" i="19"/>
  <c r="AO11" i="19"/>
  <c r="AP11" i="19" s="1"/>
  <c r="AQ11" i="19" s="1"/>
  <c r="AI11" i="19"/>
  <c r="AG11" i="19"/>
  <c r="AC11" i="19"/>
  <c r="Y11" i="19"/>
  <c r="U11" i="19"/>
  <c r="Q11" i="19"/>
  <c r="P11" i="19"/>
  <c r="ET11" i="19" s="1"/>
  <c r="M11" i="19"/>
  <c r="L11" i="19"/>
  <c r="GL11" i="19" s="1"/>
  <c r="H11" i="19"/>
  <c r="G11" i="19"/>
  <c r="HI10" i="19"/>
  <c r="HH10" i="19"/>
  <c r="HF10" i="19"/>
  <c r="HE10" i="19"/>
  <c r="HD10" i="19"/>
  <c r="HB10" i="19"/>
  <c r="GZ10" i="19"/>
  <c r="HA10" i="19" s="1"/>
  <c r="GT10" i="19"/>
  <c r="GS10" i="19"/>
  <c r="GR10" i="19"/>
  <c r="HQ10" i="19" s="1"/>
  <c r="GQ10" i="19"/>
  <c r="HP10" i="19" s="1"/>
  <c r="GP10" i="19"/>
  <c r="HO10" i="19" s="1"/>
  <c r="GO10" i="19"/>
  <c r="HN10" i="19" s="1"/>
  <c r="GN10" i="19"/>
  <c r="HM10" i="19" s="1"/>
  <c r="GM10" i="19"/>
  <c r="GE10" i="19"/>
  <c r="GD10" i="19"/>
  <c r="GC10" i="19"/>
  <c r="GB10" i="19"/>
  <c r="GA10" i="19"/>
  <c r="FZ10" i="19"/>
  <c r="FY10" i="19"/>
  <c r="FX10" i="19"/>
  <c r="FV10" i="19"/>
  <c r="FP10" i="19"/>
  <c r="FO10" i="19"/>
  <c r="FN10" i="19"/>
  <c r="FM10" i="19"/>
  <c r="FL10" i="19"/>
  <c r="FK10" i="19"/>
  <c r="FR10" i="19" s="1"/>
  <c r="FJ10" i="19"/>
  <c r="FI10" i="19"/>
  <c r="FA10" i="19"/>
  <c r="EZ10" i="19"/>
  <c r="EY10" i="19"/>
  <c r="EX10" i="19"/>
  <c r="EW10" i="19"/>
  <c r="EV10" i="19"/>
  <c r="FC10" i="19" s="1"/>
  <c r="ET10" i="19"/>
  <c r="EL10" i="19"/>
  <c r="EK10" i="19"/>
  <c r="EJ10" i="19"/>
  <c r="EI10" i="19"/>
  <c r="EH10" i="19"/>
  <c r="EG10" i="19"/>
  <c r="EF10" i="19"/>
  <c r="EE10" i="19"/>
  <c r="EC10" i="19"/>
  <c r="DW10" i="19"/>
  <c r="DV10" i="19"/>
  <c r="DU10" i="19"/>
  <c r="DT10" i="19"/>
  <c r="DS10" i="19"/>
  <c r="DR10" i="19"/>
  <c r="DY10" i="19" s="1"/>
  <c r="DQ10" i="19"/>
  <c r="DP10" i="19"/>
  <c r="DH10" i="19"/>
  <c r="DG10" i="19"/>
  <c r="DF10" i="19"/>
  <c r="DE10" i="19"/>
  <c r="DD10" i="19"/>
  <c r="DC10" i="19"/>
  <c r="DB10" i="19"/>
  <c r="DA10" i="19"/>
  <c r="CS10" i="19"/>
  <c r="CR10" i="19"/>
  <c r="CQ10" i="19"/>
  <c r="CP10" i="19"/>
  <c r="CO10" i="19"/>
  <c r="CN10" i="19"/>
  <c r="CL10" i="19"/>
  <c r="CD10" i="19"/>
  <c r="CC10" i="19"/>
  <c r="CB10" i="19"/>
  <c r="CA10" i="19"/>
  <c r="BZ10" i="19"/>
  <c r="BY10" i="19"/>
  <c r="BX10" i="19"/>
  <c r="BW10" i="19"/>
  <c r="BO10" i="19"/>
  <c r="BN10" i="19"/>
  <c r="BM10" i="19"/>
  <c r="BL10" i="19"/>
  <c r="BK10" i="19"/>
  <c r="BJ10" i="19"/>
  <c r="BI10" i="19"/>
  <c r="BH10" i="19"/>
  <c r="BF10" i="19"/>
  <c r="AZ10" i="19"/>
  <c r="AY10" i="19"/>
  <c r="AX10" i="19"/>
  <c r="AW10" i="19"/>
  <c r="AV10" i="19"/>
  <c r="AT10" i="19"/>
  <c r="AS10" i="19"/>
  <c r="AO10" i="19"/>
  <c r="AP10" i="19" s="1"/>
  <c r="AQ10" i="19" s="1"/>
  <c r="AI10" i="19"/>
  <c r="AG10" i="19"/>
  <c r="AC10" i="19"/>
  <c r="Y10" i="19"/>
  <c r="U10" i="19"/>
  <c r="Q10" i="19"/>
  <c r="P10" i="19"/>
  <c r="EU10" i="19" s="1"/>
  <c r="M10" i="19"/>
  <c r="L10" i="19"/>
  <c r="H10" i="19"/>
  <c r="G10" i="19"/>
  <c r="HI9" i="19"/>
  <c r="HH9" i="19"/>
  <c r="HF9" i="19"/>
  <c r="HD9" i="19"/>
  <c r="HE9" i="19" s="1"/>
  <c r="HC9" i="19"/>
  <c r="HB9" i="19"/>
  <c r="GZ9" i="19"/>
  <c r="HA9" i="19" s="1"/>
  <c r="GT9" i="19"/>
  <c r="GS9" i="19"/>
  <c r="GR9" i="19"/>
  <c r="HQ9" i="19" s="1"/>
  <c r="GQ9" i="19"/>
  <c r="HP9" i="19" s="1"/>
  <c r="GP9" i="19"/>
  <c r="HO9" i="19" s="1"/>
  <c r="GO9" i="19"/>
  <c r="GL9" i="19"/>
  <c r="HL9" i="19" s="1"/>
  <c r="GE9" i="19"/>
  <c r="GD9" i="19"/>
  <c r="GC9" i="19"/>
  <c r="GB9" i="19"/>
  <c r="GA9" i="19"/>
  <c r="FZ9" i="19"/>
  <c r="FP9" i="19"/>
  <c r="FO9" i="19"/>
  <c r="FN9" i="19"/>
  <c r="FM9" i="19"/>
  <c r="FL9" i="19"/>
  <c r="FK9" i="19"/>
  <c r="FA9" i="19"/>
  <c r="EZ9" i="19"/>
  <c r="EY9" i="19"/>
  <c r="EX9" i="19"/>
  <c r="EW9" i="19"/>
  <c r="EV9" i="19"/>
  <c r="EL9" i="19"/>
  <c r="EK9" i="19"/>
  <c r="EJ9" i="19"/>
  <c r="EI9" i="19"/>
  <c r="EH9" i="19"/>
  <c r="EG9" i="19"/>
  <c r="DW9" i="19"/>
  <c r="DV9" i="19"/>
  <c r="DU9" i="19"/>
  <c r="DT9" i="19"/>
  <c r="DS9" i="19"/>
  <c r="DR9" i="19"/>
  <c r="DO9" i="19"/>
  <c r="DH9" i="19"/>
  <c r="DG9" i="19"/>
  <c r="DF9" i="19"/>
  <c r="DE9" i="19"/>
  <c r="DD9" i="19"/>
  <c r="DC9" i="19"/>
  <c r="DA9" i="19"/>
  <c r="CS9" i="19"/>
  <c r="CR9" i="19"/>
  <c r="CQ9" i="19"/>
  <c r="CP9" i="19"/>
  <c r="CO9" i="19"/>
  <c r="CN9" i="19"/>
  <c r="CD9" i="19"/>
  <c r="CC9" i="19"/>
  <c r="CB9" i="19"/>
  <c r="CA9" i="19"/>
  <c r="BZ9" i="19"/>
  <c r="BY9" i="19"/>
  <c r="BO9" i="19"/>
  <c r="BN9" i="19"/>
  <c r="BM9" i="19"/>
  <c r="BL9" i="19"/>
  <c r="BK9" i="19"/>
  <c r="BJ9" i="19"/>
  <c r="AZ9" i="19"/>
  <c r="AY9" i="19"/>
  <c r="AX9" i="19"/>
  <c r="AW9" i="19"/>
  <c r="AV9" i="19"/>
  <c r="AO9" i="19"/>
  <c r="AP9" i="19" s="1"/>
  <c r="AQ9" i="19" s="1"/>
  <c r="AI9" i="19"/>
  <c r="AG9" i="19"/>
  <c r="AC9" i="19"/>
  <c r="Y9" i="19"/>
  <c r="U9" i="19"/>
  <c r="Q9" i="19"/>
  <c r="P9" i="19"/>
  <c r="DP9" i="19" s="1"/>
  <c r="M9" i="19"/>
  <c r="L9" i="19"/>
  <c r="H9" i="19"/>
  <c r="G9" i="19"/>
  <c r="HN8" i="19"/>
  <c r="HI8" i="19"/>
  <c r="HH8" i="19"/>
  <c r="HF8" i="19"/>
  <c r="HD8" i="19"/>
  <c r="HE8" i="19" s="1"/>
  <c r="HB8" i="19"/>
  <c r="GZ8" i="19"/>
  <c r="GT8" i="19"/>
  <c r="GS8" i="19"/>
  <c r="GR8" i="19"/>
  <c r="HQ8" i="19" s="1"/>
  <c r="GQ8" i="19"/>
  <c r="HP8" i="19" s="1"/>
  <c r="GO8" i="19"/>
  <c r="GE8" i="19"/>
  <c r="GD8" i="19"/>
  <c r="GC8" i="19"/>
  <c r="GB8" i="19"/>
  <c r="FZ8" i="19"/>
  <c r="FP8" i="19"/>
  <c r="FO8" i="19"/>
  <c r="FN8" i="19"/>
  <c r="FM8" i="19"/>
  <c r="FK8" i="19"/>
  <c r="FA8" i="19"/>
  <c r="EZ8" i="19"/>
  <c r="EY8" i="19"/>
  <c r="EX8" i="19"/>
  <c r="EV8" i="19"/>
  <c r="EL8" i="19"/>
  <c r="EK8" i="19"/>
  <c r="EJ8" i="19"/>
  <c r="EI8" i="19"/>
  <c r="EG8" i="19"/>
  <c r="DW8" i="19"/>
  <c r="DV8" i="19"/>
  <c r="DU8" i="19"/>
  <c r="DT8" i="19"/>
  <c r="DR8" i="19"/>
  <c r="DH8" i="19"/>
  <c r="DG8" i="19"/>
  <c r="DF8" i="19"/>
  <c r="DE8" i="19"/>
  <c r="DC8" i="19"/>
  <c r="CS8" i="19"/>
  <c r="CR8" i="19"/>
  <c r="CQ8" i="19"/>
  <c r="CP8" i="19"/>
  <c r="CN8" i="19"/>
  <c r="CD8" i="19"/>
  <c r="CC8" i="19"/>
  <c r="CB8" i="19"/>
  <c r="CA8" i="19"/>
  <c r="BY8" i="19"/>
  <c r="BO8" i="19"/>
  <c r="BN8" i="19"/>
  <c r="BM8" i="19"/>
  <c r="BL8" i="19"/>
  <c r="BK8" i="19"/>
  <c r="BZ8" i="19" s="1"/>
  <c r="CO8" i="19" s="1"/>
  <c r="DD8" i="19" s="1"/>
  <c r="DS8" i="19" s="1"/>
  <c r="EH8" i="19" s="1"/>
  <c r="EW8" i="19" s="1"/>
  <c r="FL8" i="19" s="1"/>
  <c r="GA8" i="19" s="1"/>
  <c r="GP8" i="19" s="1"/>
  <c r="HO8" i="19" s="1"/>
  <c r="BJ8" i="19"/>
  <c r="AY8" i="19"/>
  <c r="AX8" i="19"/>
  <c r="AW8" i="19"/>
  <c r="AV8" i="19"/>
  <c r="AO8" i="19"/>
  <c r="AP8" i="19" s="1"/>
  <c r="AQ8" i="19" s="1"/>
  <c r="AG8" i="19"/>
  <c r="AC8" i="19"/>
  <c r="U8" i="19"/>
  <c r="P8" i="19"/>
  <c r="L8" i="19"/>
  <c r="H8" i="19"/>
  <c r="G8" i="19"/>
  <c r="HI7" i="19"/>
  <c r="HH7" i="19"/>
  <c r="HF7" i="19"/>
  <c r="HA7" i="19" s="1"/>
  <c r="HD7" i="19"/>
  <c r="HB7" i="19"/>
  <c r="HC7" i="19" s="1"/>
  <c r="GZ7" i="19"/>
  <c r="GT7" i="19"/>
  <c r="GS7" i="19"/>
  <c r="GR7" i="19"/>
  <c r="GQ7" i="19"/>
  <c r="HP7" i="19" s="1"/>
  <c r="GP7" i="19"/>
  <c r="HO7" i="19" s="1"/>
  <c r="GO7" i="19"/>
  <c r="HN7" i="19" s="1"/>
  <c r="GN7" i="19"/>
  <c r="HM7" i="19" s="1"/>
  <c r="GM7" i="19"/>
  <c r="GK7" i="19"/>
  <c r="GE7" i="19"/>
  <c r="GD7" i="19"/>
  <c r="GC7" i="19"/>
  <c r="GB7" i="19"/>
  <c r="GA7" i="19"/>
  <c r="FZ7" i="19"/>
  <c r="GG7" i="19" s="1"/>
  <c r="FX7" i="19"/>
  <c r="FP7" i="19"/>
  <c r="FO7" i="19"/>
  <c r="FN7" i="19"/>
  <c r="FM7" i="19"/>
  <c r="FL7" i="19"/>
  <c r="FK7" i="19"/>
  <c r="FJ7" i="19"/>
  <c r="FI7" i="19"/>
  <c r="FG7" i="19"/>
  <c r="FA7" i="19"/>
  <c r="EZ7" i="19"/>
  <c r="EY7" i="19"/>
  <c r="EX7" i="19"/>
  <c r="EW7" i="19"/>
  <c r="EV7" i="19"/>
  <c r="ET7" i="19"/>
  <c r="ES7" i="19"/>
  <c r="EL7" i="19"/>
  <c r="EK7" i="19"/>
  <c r="EJ7" i="19"/>
  <c r="EI7" i="19"/>
  <c r="EH7" i="19"/>
  <c r="EG7" i="19"/>
  <c r="EN7" i="19" s="1"/>
  <c r="EF7" i="19"/>
  <c r="EE7" i="19"/>
  <c r="DW7" i="19"/>
  <c r="DV7" i="19"/>
  <c r="DU7" i="19"/>
  <c r="DT7" i="19"/>
  <c r="DS7" i="19"/>
  <c r="DR7" i="19"/>
  <c r="DY7" i="19" s="1"/>
  <c r="DP7" i="19"/>
  <c r="DN7" i="19"/>
  <c r="DH7" i="19"/>
  <c r="DG7" i="19"/>
  <c r="DF7" i="19"/>
  <c r="DE7" i="19"/>
  <c r="DD7" i="19"/>
  <c r="DC7" i="19"/>
  <c r="CS7" i="19"/>
  <c r="CR7" i="19"/>
  <c r="CQ7" i="19"/>
  <c r="CP7" i="19"/>
  <c r="CO7" i="19"/>
  <c r="CN7" i="19"/>
  <c r="CU7" i="19" s="1"/>
  <c r="CM7" i="19"/>
  <c r="CL7" i="19"/>
  <c r="CD7" i="19"/>
  <c r="CC7" i="19"/>
  <c r="CB7" i="19"/>
  <c r="CA7" i="19"/>
  <c r="BZ7" i="19"/>
  <c r="BY7" i="19"/>
  <c r="BX7" i="19"/>
  <c r="BW7" i="19"/>
  <c r="BU7" i="19"/>
  <c r="BO7" i="19"/>
  <c r="BN7" i="19"/>
  <c r="BM7" i="19"/>
  <c r="BL7" i="19"/>
  <c r="BK7" i="19"/>
  <c r="BJ7" i="19"/>
  <c r="BH7" i="19"/>
  <c r="AZ7" i="19"/>
  <c r="AY7" i="19"/>
  <c r="AX7" i="19"/>
  <c r="AW7" i="19"/>
  <c r="AV7" i="19"/>
  <c r="AU7" i="19"/>
  <c r="AT7" i="19"/>
  <c r="AR7" i="19"/>
  <c r="AO7" i="19"/>
  <c r="AP7" i="19" s="1"/>
  <c r="AQ7" i="19" s="1"/>
  <c r="AG7" i="19"/>
  <c r="AC7" i="19"/>
  <c r="Y7" i="19"/>
  <c r="U7" i="19"/>
  <c r="Q7" i="19"/>
  <c r="P7" i="19"/>
  <c r="M7" i="19"/>
  <c r="L7" i="19"/>
  <c r="H7" i="19"/>
  <c r="G7" i="19"/>
  <c r="HI6" i="19"/>
  <c r="HH6" i="19"/>
  <c r="HF6" i="19"/>
  <c r="HD6" i="19"/>
  <c r="HB6" i="19"/>
  <c r="GZ6" i="19"/>
  <c r="GT6" i="19"/>
  <c r="GS6" i="19"/>
  <c r="GR6" i="19"/>
  <c r="HQ6" i="19" s="1"/>
  <c r="GQ6" i="19"/>
  <c r="HP6" i="19" s="1"/>
  <c r="GP6" i="19"/>
  <c r="HO6" i="19" s="1"/>
  <c r="GO6" i="19"/>
  <c r="HN6" i="19" s="1"/>
  <c r="GN6" i="19"/>
  <c r="HM6" i="19" s="1"/>
  <c r="GM6" i="19"/>
  <c r="GK6" i="19"/>
  <c r="GE6" i="19"/>
  <c r="GD6" i="19"/>
  <c r="GC6" i="19"/>
  <c r="GB6" i="19"/>
  <c r="GA6" i="19"/>
  <c r="FZ6" i="19"/>
  <c r="FY6" i="19"/>
  <c r="FX6" i="19"/>
  <c r="FP6" i="19"/>
  <c r="FO6" i="19"/>
  <c r="FN6" i="19"/>
  <c r="FM6" i="19"/>
  <c r="FL6" i="19"/>
  <c r="FK6" i="19"/>
  <c r="FJ6" i="19"/>
  <c r="FI6" i="19"/>
  <c r="FH6" i="19"/>
  <c r="FG6" i="19"/>
  <c r="FA6" i="19"/>
  <c r="EZ6" i="19"/>
  <c r="EY6" i="19"/>
  <c r="EX6" i="19"/>
  <c r="EW6" i="19"/>
  <c r="EV6" i="19"/>
  <c r="ET6" i="19"/>
  <c r="EL6" i="19"/>
  <c r="EK6" i="19"/>
  <c r="EJ6" i="19"/>
  <c r="EI6" i="19"/>
  <c r="EH6" i="19"/>
  <c r="EG6" i="19"/>
  <c r="EN6" i="19" s="1"/>
  <c r="EF6" i="19"/>
  <c r="EE6" i="19"/>
  <c r="DW6" i="19"/>
  <c r="DV6" i="19"/>
  <c r="DU6" i="19"/>
  <c r="DT6" i="19"/>
  <c r="DS6" i="19"/>
  <c r="DR6" i="19"/>
  <c r="DY6" i="19" s="1"/>
  <c r="DQ6" i="19"/>
  <c r="DP6" i="19"/>
  <c r="DN6" i="19"/>
  <c r="DH6" i="19"/>
  <c r="DG6" i="19"/>
  <c r="DF6" i="19"/>
  <c r="DE6" i="19"/>
  <c r="DD6" i="19"/>
  <c r="DC6" i="19"/>
  <c r="DB6" i="19"/>
  <c r="DA6" i="19"/>
  <c r="CS6" i="19"/>
  <c r="CR6" i="19"/>
  <c r="CQ6" i="19"/>
  <c r="CP6" i="19"/>
  <c r="CO6" i="19"/>
  <c r="CN6" i="19"/>
  <c r="CL6" i="19"/>
  <c r="CK6" i="19"/>
  <c r="CJ6" i="19"/>
  <c r="CD6" i="19"/>
  <c r="CC6" i="19"/>
  <c r="CB6" i="19"/>
  <c r="CA6" i="19"/>
  <c r="BZ6" i="19"/>
  <c r="BY6" i="19"/>
  <c r="BX6" i="19"/>
  <c r="BW6" i="19"/>
  <c r="BU6" i="19"/>
  <c r="BO6" i="19"/>
  <c r="BN6" i="19"/>
  <c r="BM6" i="19"/>
  <c r="BL6" i="19"/>
  <c r="BK6" i="19"/>
  <c r="BJ6" i="19"/>
  <c r="BI6" i="19"/>
  <c r="BH6" i="19"/>
  <c r="AZ6" i="19"/>
  <c r="AY6" i="19"/>
  <c r="AX6" i="19"/>
  <c r="AW6" i="19"/>
  <c r="AV6" i="19"/>
  <c r="AT6" i="19"/>
  <c r="AR6" i="19"/>
  <c r="AO6" i="19"/>
  <c r="AP6" i="19" s="1"/>
  <c r="AQ6" i="19" s="1"/>
  <c r="AI6" i="19"/>
  <c r="AG6" i="19"/>
  <c r="AC6" i="19"/>
  <c r="Y6" i="19"/>
  <c r="U6" i="19"/>
  <c r="Q6" i="19"/>
  <c r="P6" i="19"/>
  <c r="EU6" i="19" s="1"/>
  <c r="M6" i="19"/>
  <c r="L6" i="19"/>
  <c r="DO6" i="19" s="1"/>
  <c r="H6" i="19"/>
  <c r="G6" i="19"/>
  <c r="GK3" i="19"/>
  <c r="FV3" i="19"/>
  <c r="FG3" i="19"/>
  <c r="ER3" i="19"/>
  <c r="EC3" i="19"/>
  <c r="DN3" i="19"/>
  <c r="CY3" i="19"/>
  <c r="CJ3" i="19"/>
  <c r="BU3" i="19"/>
  <c r="BF3" i="19"/>
  <c r="J2" i="19"/>
  <c r="P6" i="1"/>
  <c r="P7" i="1"/>
  <c r="P8" i="1"/>
  <c r="L6" i="1"/>
  <c r="L7" i="1"/>
  <c r="L8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P9" i="1"/>
  <c r="L9" i="1"/>
  <c r="DP52" i="19" l="1"/>
  <c r="DQ52" i="19" s="1"/>
  <c r="DA52" i="19"/>
  <c r="DB52" i="19" s="1"/>
  <c r="FG52" i="19"/>
  <c r="DY54" i="19"/>
  <c r="EN54" i="19"/>
  <c r="GV54" i="19"/>
  <c r="BQ53" i="19"/>
  <c r="BS53" i="19" s="1"/>
  <c r="DY53" i="19"/>
  <c r="GG53" i="19"/>
  <c r="CU53" i="19"/>
  <c r="EN53" i="19"/>
  <c r="FR53" i="19"/>
  <c r="DY52" i="19"/>
  <c r="EG52" i="19"/>
  <c r="EV52" i="19" s="1"/>
  <c r="FK52" i="19" s="1"/>
  <c r="CF52" i="19"/>
  <c r="CU52" i="19"/>
  <c r="BH52" i="19"/>
  <c r="BI52" i="19" s="1"/>
  <c r="FJ52" i="19"/>
  <c r="AT52" i="19"/>
  <c r="Q52" i="19" s="1"/>
  <c r="FX52" i="19"/>
  <c r="FY52" i="19" s="1"/>
  <c r="FH52" i="19"/>
  <c r="BU52" i="19"/>
  <c r="CJ52" i="19"/>
  <c r="CK52" i="19" s="1"/>
  <c r="GL52" i="19"/>
  <c r="HL52" i="19" s="1"/>
  <c r="BV52" i="19"/>
  <c r="EN52" i="19"/>
  <c r="FC52" i="19"/>
  <c r="BQ52" i="19"/>
  <c r="BS52" i="19" s="1"/>
  <c r="DJ52" i="19"/>
  <c r="GG51" i="19"/>
  <c r="GK51" i="19"/>
  <c r="BG51" i="19"/>
  <c r="FV51" i="19"/>
  <c r="EN51" i="19"/>
  <c r="CU51" i="19"/>
  <c r="DY51" i="19"/>
  <c r="BQ51" i="19"/>
  <c r="BS51" i="19" s="1"/>
  <c r="DY23" i="21"/>
  <c r="EN23" i="21"/>
  <c r="BQ8" i="21"/>
  <c r="BS8" i="21" s="1"/>
  <c r="DJ22" i="21"/>
  <c r="EN22" i="21"/>
  <c r="FC22" i="21"/>
  <c r="GG22" i="21"/>
  <c r="EC8" i="21"/>
  <c r="CJ8" i="21"/>
  <c r="ER8" i="21"/>
  <c r="FG8" i="21"/>
  <c r="GL8" i="21"/>
  <c r="HL8" i="21" s="1"/>
  <c r="AR13" i="21"/>
  <c r="DN13" i="21"/>
  <c r="BF15" i="21"/>
  <c r="FV15" i="21"/>
  <c r="BU18" i="21"/>
  <c r="GK18" i="21"/>
  <c r="ER19" i="21"/>
  <c r="FG19" i="21"/>
  <c r="BG21" i="21"/>
  <c r="BP21" i="21" s="1"/>
  <c r="CK21" i="21"/>
  <c r="CZ21" i="21"/>
  <c r="DO21" i="21"/>
  <c r="ES21" i="21"/>
  <c r="FG21" i="21"/>
  <c r="FV21" i="21"/>
  <c r="AS22" i="21"/>
  <c r="BF22" i="21"/>
  <c r="BV22" i="21"/>
  <c r="CK22" i="21"/>
  <c r="CY22" i="21"/>
  <c r="DO22" i="21"/>
  <c r="ED22" i="21"/>
  <c r="FW22" i="21"/>
  <c r="CK23" i="21"/>
  <c r="DO23" i="21"/>
  <c r="AR24" i="21"/>
  <c r="BU24" i="21"/>
  <c r="CK24" i="21"/>
  <c r="DN24" i="21"/>
  <c r="GL24" i="21"/>
  <c r="HL24" i="21" s="1"/>
  <c r="BG25" i="21"/>
  <c r="CK25" i="21"/>
  <c r="CY25" i="21"/>
  <c r="FW25" i="21"/>
  <c r="BG27" i="21"/>
  <c r="EC27" i="21"/>
  <c r="AR28" i="21"/>
  <c r="BF28" i="21"/>
  <c r="CJ28" i="21"/>
  <c r="CZ28" i="21"/>
  <c r="DO28" i="21"/>
  <c r="FG28" i="21"/>
  <c r="FV28" i="21"/>
  <c r="BU29" i="21"/>
  <c r="GK29" i="21"/>
  <c r="AR30" i="21"/>
  <c r="BF30" i="21"/>
  <c r="CJ30" i="21"/>
  <c r="CZ30" i="21"/>
  <c r="DO30" i="21"/>
  <c r="DX30" i="21" s="1"/>
  <c r="ER30" i="21"/>
  <c r="FH30" i="21"/>
  <c r="FQ30" i="21" s="1"/>
  <c r="FW30" i="21"/>
  <c r="GF30" i="21" s="1"/>
  <c r="AR31" i="21"/>
  <c r="BU31" i="21"/>
  <c r="CJ31" i="21"/>
  <c r="GK31" i="21"/>
  <c r="AR32" i="21"/>
  <c r="BF32" i="21"/>
  <c r="CJ32" i="21"/>
  <c r="CZ32" i="21"/>
  <c r="DO32" i="21"/>
  <c r="DX32" i="21"/>
  <c r="ER32" i="21"/>
  <c r="FH32" i="21"/>
  <c r="FQ32" i="21" s="1"/>
  <c r="FV32" i="21"/>
  <c r="AS33" i="21"/>
  <c r="BU33" i="21"/>
  <c r="CJ33" i="21"/>
  <c r="EC33" i="21"/>
  <c r="ES33" i="21"/>
  <c r="FV33" i="21"/>
  <c r="CJ13" i="21"/>
  <c r="CY13" i="21"/>
  <c r="BU15" i="21"/>
  <c r="ER15" i="21"/>
  <c r="FG15" i="21"/>
  <c r="AS23" i="21"/>
  <c r="EC23" i="21"/>
  <c r="FH23" i="21"/>
  <c r="AS24" i="21"/>
  <c r="BD24" i="21" s="1"/>
  <c r="BV24" i="21"/>
  <c r="CY24" i="21"/>
  <c r="DO24" i="21"/>
  <c r="ER24" i="21"/>
  <c r="FG24" i="21"/>
  <c r="AR25" i="21"/>
  <c r="BU25" i="21"/>
  <c r="DO25" i="21"/>
  <c r="EC25" i="21"/>
  <c r="BV29" i="21"/>
  <c r="BV31" i="21"/>
  <c r="CK31" i="21"/>
  <c r="BG32" i="21"/>
  <c r="BP32" i="21" s="1"/>
  <c r="BR32" i="21" s="1"/>
  <c r="CY32" i="21"/>
  <c r="DN32" i="21"/>
  <c r="FG32" i="21"/>
  <c r="FW32" i="21"/>
  <c r="GF32" i="21"/>
  <c r="GU32" i="21"/>
  <c r="AR33" i="21"/>
  <c r="BF33" i="21"/>
  <c r="CK33" i="21"/>
  <c r="DN33" i="21"/>
  <c r="ED33" i="21"/>
  <c r="BQ7" i="21"/>
  <c r="BS7" i="21" s="1"/>
  <c r="CF21" i="21"/>
  <c r="DJ21" i="21"/>
  <c r="DY21" i="21"/>
  <c r="DX21" i="21" s="1"/>
  <c r="GG21" i="21"/>
  <c r="CU22" i="21"/>
  <c r="DJ23" i="21"/>
  <c r="DX23" i="21"/>
  <c r="FR23" i="21"/>
  <c r="DJ24" i="21"/>
  <c r="FC24" i="21"/>
  <c r="CF25" i="21"/>
  <c r="DY25" i="21"/>
  <c r="FR26" i="21"/>
  <c r="GG26" i="21"/>
  <c r="CF27" i="21"/>
  <c r="CH27" i="21" s="1"/>
  <c r="CW27" i="21" s="1"/>
  <c r="DL27" i="21" s="1"/>
  <c r="EA27" i="21" s="1"/>
  <c r="EP27" i="21" s="1"/>
  <c r="FE27" i="21" s="1"/>
  <c r="FT27" i="21" s="1"/>
  <c r="GI27" i="21" s="1"/>
  <c r="GX27" i="21" s="1"/>
  <c r="BC27" i="21" s="1"/>
  <c r="DY27" i="21"/>
  <c r="EN27" i="21"/>
  <c r="GG27" i="21"/>
  <c r="BP28" i="21"/>
  <c r="BR28" i="21" s="1"/>
  <c r="CF28" i="21"/>
  <c r="GV21" i="21"/>
  <c r="CU24" i="21"/>
  <c r="GV24" i="21"/>
  <c r="GU24" i="21" s="1"/>
  <c r="BQ6" i="19"/>
  <c r="BS6" i="19" s="1"/>
  <c r="CU6" i="19"/>
  <c r="DJ6" i="19"/>
  <c r="FR6" i="19"/>
  <c r="GG6" i="19"/>
  <c r="FC9" i="19"/>
  <c r="FR9" i="19"/>
  <c r="BQ10" i="19"/>
  <c r="BS10" i="19" s="1"/>
  <c r="GG10" i="19"/>
  <c r="CF11" i="19"/>
  <c r="CU11" i="19"/>
  <c r="BQ12" i="19"/>
  <c r="GG12" i="19"/>
  <c r="FR14" i="19"/>
  <c r="GG14" i="19"/>
  <c r="FC15" i="19"/>
  <c r="CF16" i="19"/>
  <c r="FR16" i="19"/>
  <c r="DJ18" i="19"/>
  <c r="CU19" i="19"/>
  <c r="EN19" i="19"/>
  <c r="CF21" i="19"/>
  <c r="BQ22" i="19"/>
  <c r="BS22" i="19" s="1"/>
  <c r="DY22" i="19"/>
  <c r="DX22" i="19" s="1"/>
  <c r="GG22" i="19"/>
  <c r="GV22" i="19"/>
  <c r="HN22" i="19"/>
  <c r="CU23" i="19"/>
  <c r="EN23" i="19"/>
  <c r="FC23" i="19"/>
  <c r="GV23" i="19"/>
  <c r="CF24" i="19"/>
  <c r="CU24" i="19"/>
  <c r="FC24" i="19"/>
  <c r="FR24" i="19"/>
  <c r="FR25" i="19"/>
  <c r="EN21" i="19"/>
  <c r="EN22" i="19"/>
  <c r="FR22" i="19"/>
  <c r="EN24" i="19"/>
  <c r="DX25" i="19"/>
  <c r="GV25" i="19"/>
  <c r="HA8" i="19"/>
  <c r="Y8" i="19" s="1"/>
  <c r="BQ8" i="19"/>
  <c r="BS8" i="19" s="1"/>
  <c r="CF8" i="19"/>
  <c r="CU8" i="19"/>
  <c r="FR8" i="19"/>
  <c r="GV8" i="19"/>
  <c r="AT8" i="19"/>
  <c r="Q8" i="19" s="1"/>
  <c r="DA8" i="19"/>
  <c r="DP8" i="19"/>
  <c r="EE8" i="19"/>
  <c r="ET8" i="19"/>
  <c r="EU8" i="19" s="1"/>
  <c r="BH8" i="19"/>
  <c r="BI8" i="19" s="1"/>
  <c r="BW8" i="19"/>
  <c r="BX8" i="19" s="1"/>
  <c r="CL8" i="19"/>
  <c r="DB8" i="19"/>
  <c r="DQ8" i="19"/>
  <c r="EF8" i="19"/>
  <c r="FI8" i="19"/>
  <c r="FJ8" i="19" s="1"/>
  <c r="FX8" i="19"/>
  <c r="FY8" i="19" s="1"/>
  <c r="GM8" i="19"/>
  <c r="GN8" i="19" s="1"/>
  <c r="HM8" i="19" s="1"/>
  <c r="AR8" i="19"/>
  <c r="M8" i="19" s="1"/>
  <c r="FV8" i="19"/>
  <c r="FW8" i="19" s="1"/>
  <c r="GK8" i="19"/>
  <c r="BF8" i="19"/>
  <c r="BG8" i="19" s="1"/>
  <c r="BU8" i="19"/>
  <c r="DN8" i="19"/>
  <c r="DO8" i="19" s="1"/>
  <c r="FC17" i="19"/>
  <c r="FR17" i="19"/>
  <c r="FC18" i="19"/>
  <c r="FR18" i="19"/>
  <c r="GG18" i="19"/>
  <c r="DX6" i="19"/>
  <c r="AI7" i="19"/>
  <c r="FC7" i="19"/>
  <c r="FR7" i="19"/>
  <c r="DJ8" i="19"/>
  <c r="DY8" i="19"/>
  <c r="DJ10" i="19"/>
  <c r="GV11" i="19"/>
  <c r="CF7" i="19"/>
  <c r="CF9" i="19"/>
  <c r="CU9" i="19"/>
  <c r="DJ9" i="19"/>
  <c r="EN9" i="19"/>
  <c r="GV9" i="19"/>
  <c r="GV10" i="19"/>
  <c r="HP11" i="19"/>
  <c r="DI12" i="19"/>
  <c r="EN12" i="19"/>
  <c r="CF10" i="19"/>
  <c r="CH10" i="19" s="1"/>
  <c r="BQ11" i="19"/>
  <c r="BS11" i="19" s="1"/>
  <c r="DJ11" i="19"/>
  <c r="EN11" i="19"/>
  <c r="GG11" i="19"/>
  <c r="BP12" i="19"/>
  <c r="BR12" i="19" s="1"/>
  <c r="DX12" i="19"/>
  <c r="GF12" i="19"/>
  <c r="EN13" i="19"/>
  <c r="FR13" i="19"/>
  <c r="GV13" i="19"/>
  <c r="BQ14" i="19"/>
  <c r="BS14" i="19" s="1"/>
  <c r="CU14" i="19"/>
  <c r="DJ14" i="19"/>
  <c r="EN14" i="19"/>
  <c r="EN15" i="19"/>
  <c r="BQ16" i="19"/>
  <c r="BS16" i="19" s="1"/>
  <c r="CH16" i="19" s="1"/>
  <c r="DI16" i="19"/>
  <c r="DY16" i="19"/>
  <c r="EN16" i="19"/>
  <c r="GG16" i="19"/>
  <c r="AI17" i="19"/>
  <c r="CU17" i="19"/>
  <c r="DJ17" i="19"/>
  <c r="BQ18" i="19"/>
  <c r="BS18" i="19" s="1"/>
  <c r="CF18" i="19"/>
  <c r="FQ18" i="19"/>
  <c r="BQ19" i="19"/>
  <c r="FC19" i="19"/>
  <c r="FR12" i="19"/>
  <c r="CT13" i="19"/>
  <c r="DJ13" i="19"/>
  <c r="CH15" i="19"/>
  <c r="CF15" i="19"/>
  <c r="CU15" i="19"/>
  <c r="DJ15" i="19"/>
  <c r="FR15" i="19"/>
  <c r="GV15" i="19"/>
  <c r="EN17" i="19"/>
  <c r="FB18" i="19"/>
  <c r="FR19" i="19"/>
  <c r="DJ20" i="19"/>
  <c r="GV20" i="19"/>
  <c r="CU14" i="21"/>
  <c r="CF13" i="21"/>
  <c r="CO13" i="21"/>
  <c r="DD13" i="21" s="1"/>
  <c r="DS13" i="21" s="1"/>
  <c r="DY19" i="21"/>
  <c r="EH19" i="21"/>
  <c r="EW19" i="21" s="1"/>
  <c r="FL19" i="21" s="1"/>
  <c r="GA19" i="21" s="1"/>
  <c r="GP19" i="21" s="1"/>
  <c r="HO19" i="21" s="1"/>
  <c r="GG11" i="21"/>
  <c r="GP11" i="21"/>
  <c r="HO11" i="21" s="1"/>
  <c r="EN15" i="21"/>
  <c r="EW15" i="21"/>
  <c r="FL15" i="21" s="1"/>
  <c r="GA15" i="21" s="1"/>
  <c r="DJ20" i="21"/>
  <c r="DS20" i="21"/>
  <c r="EH20" i="21" s="1"/>
  <c r="EW20" i="21" s="1"/>
  <c r="FL20" i="21" s="1"/>
  <c r="GA20" i="21" s="1"/>
  <c r="GP20" i="21" s="1"/>
  <c r="HO20" i="21" s="1"/>
  <c r="CF7" i="21"/>
  <c r="FC7" i="21"/>
  <c r="GG7" i="21"/>
  <c r="DJ9" i="21"/>
  <c r="EN9" i="21"/>
  <c r="CU10" i="21"/>
  <c r="DY17" i="21"/>
  <c r="DY18" i="21"/>
  <c r="FC18" i="21"/>
  <c r="DJ7" i="21"/>
  <c r="CF8" i="21"/>
  <c r="FR11" i="21"/>
  <c r="CF14" i="21"/>
  <c r="DJ14" i="21"/>
  <c r="GV14" i="21"/>
  <c r="CU16" i="21"/>
  <c r="EN16" i="21"/>
  <c r="FR16" i="21"/>
  <c r="CU18" i="21"/>
  <c r="DJ8" i="21"/>
  <c r="BQ9" i="21"/>
  <c r="GG9" i="21"/>
  <c r="EN10" i="21"/>
  <c r="DY11" i="21"/>
  <c r="EN11" i="21"/>
  <c r="CU12" i="21"/>
  <c r="FR12" i="21"/>
  <c r="HA12" i="21"/>
  <c r="Y12" i="21" s="1"/>
  <c r="BQ13" i="21"/>
  <c r="BS13" i="21" s="1"/>
  <c r="CH13" i="21" s="1"/>
  <c r="FR14" i="21"/>
  <c r="BQ15" i="21"/>
  <c r="BS15" i="21" s="1"/>
  <c r="DY15" i="21"/>
  <c r="HA16" i="21"/>
  <c r="Y16" i="21" s="1"/>
  <c r="BQ17" i="21"/>
  <c r="CF18" i="21"/>
  <c r="DJ18" i="21"/>
  <c r="FR18" i="21"/>
  <c r="EN19" i="21"/>
  <c r="CF20" i="21"/>
  <c r="GG20" i="21"/>
  <c r="EC7" i="21"/>
  <c r="BF8" i="21"/>
  <c r="BG8" i="21" s="1"/>
  <c r="CK8" i="21"/>
  <c r="CY8" i="21"/>
  <c r="ED8" i="21"/>
  <c r="FV8" i="21"/>
  <c r="FW8" i="21" s="1"/>
  <c r="GL10" i="21"/>
  <c r="HL10" i="21" s="1"/>
  <c r="FV10" i="21"/>
  <c r="FW10" i="21" s="1"/>
  <c r="ER10" i="21"/>
  <c r="EC10" i="21"/>
  <c r="ED10" i="21" s="1"/>
  <c r="DN10" i="21"/>
  <c r="CY10" i="21"/>
  <c r="CJ10" i="21"/>
  <c r="BU10" i="21"/>
  <c r="BV10" i="21" s="1"/>
  <c r="BG10" i="21"/>
  <c r="AR10" i="21"/>
  <c r="M10" i="21" s="1"/>
  <c r="CK10" i="21"/>
  <c r="CT10" i="21" s="1"/>
  <c r="DO10" i="21"/>
  <c r="FG10" i="21"/>
  <c r="FG11" i="21"/>
  <c r="CJ11" i="21"/>
  <c r="AR11" i="21"/>
  <c r="M11" i="21" s="1"/>
  <c r="GK11" i="21"/>
  <c r="AS14" i="21"/>
  <c r="AZ14" i="21" s="1"/>
  <c r="AI14" i="21" s="1"/>
  <c r="AR17" i="21"/>
  <c r="M17" i="21" s="1"/>
  <c r="EC17" i="21"/>
  <c r="GK9" i="21"/>
  <c r="FG9" i="21"/>
  <c r="EC9" i="21"/>
  <c r="DN9" i="21"/>
  <c r="CK9" i="21"/>
  <c r="DO9" i="21"/>
  <c r="FH9" i="21"/>
  <c r="BF16" i="21"/>
  <c r="FG16" i="21"/>
  <c r="FV17" i="21"/>
  <c r="FW17" i="21"/>
  <c r="FG17" i="21"/>
  <c r="FH17" i="21" s="1"/>
  <c r="ER17" i="21"/>
  <c r="CY17" i="21"/>
  <c r="CJ17" i="21"/>
  <c r="BU17" i="21"/>
  <c r="CZ17" i="21"/>
  <c r="GK17" i="21"/>
  <c r="BF13" i="21"/>
  <c r="BG13" i="21" s="1"/>
  <c r="BU13" i="21"/>
  <c r="CZ13" i="21"/>
  <c r="DO13" i="21"/>
  <c r="ER13" i="21"/>
  <c r="FG13" i="21"/>
  <c r="FH13" i="21" s="1"/>
  <c r="FV13" i="21"/>
  <c r="FW13" i="21" s="1"/>
  <c r="GK13" i="21"/>
  <c r="GL13" i="21" s="1"/>
  <c r="GL15" i="21"/>
  <c r="HL15" i="21" s="1"/>
  <c r="AR15" i="21"/>
  <c r="M15" i="21" s="1"/>
  <c r="BG15" i="21"/>
  <c r="CJ15" i="21"/>
  <c r="CY15" i="21"/>
  <c r="CZ15" i="21" s="1"/>
  <c r="DN15" i="21"/>
  <c r="DO15" i="21" s="1"/>
  <c r="DX15" i="21" s="1"/>
  <c r="EC15" i="21"/>
  <c r="FH15" i="21"/>
  <c r="FW15" i="21"/>
  <c r="BF18" i="21"/>
  <c r="BV18" i="21"/>
  <c r="CY18" i="21"/>
  <c r="DN18" i="21"/>
  <c r="EC18" i="21"/>
  <c r="FG18" i="21"/>
  <c r="FV18" i="21"/>
  <c r="AR19" i="21"/>
  <c r="M19" i="21" s="1"/>
  <c r="BU19" i="21"/>
  <c r="CZ19" i="21"/>
  <c r="EC19" i="21"/>
  <c r="FH19" i="21"/>
  <c r="GK19" i="21"/>
  <c r="EC20" i="21"/>
  <c r="DY7" i="21"/>
  <c r="EN8" i="21"/>
  <c r="EM8" i="21" s="1"/>
  <c r="FC8" i="21"/>
  <c r="GG8" i="21"/>
  <c r="GV8" i="21"/>
  <c r="HP8" i="21"/>
  <c r="HR8" i="21" s="1"/>
  <c r="DY9" i="21"/>
  <c r="BQ10" i="21"/>
  <c r="BS10" i="21" s="1"/>
  <c r="HR10" i="21"/>
  <c r="CH8" i="21"/>
  <c r="HN11" i="21"/>
  <c r="BS17" i="21"/>
  <c r="DJ10" i="21"/>
  <c r="FR10" i="21"/>
  <c r="GG10" i="21"/>
  <c r="BQ11" i="21"/>
  <c r="BS11" i="21" s="1"/>
  <c r="CU11" i="21"/>
  <c r="CF12" i="21"/>
  <c r="DY12" i="21"/>
  <c r="EN12" i="21"/>
  <c r="FC12" i="21"/>
  <c r="GG12" i="21"/>
  <c r="CU13" i="21"/>
  <c r="CW13" i="21" s="1"/>
  <c r="DJ13" i="21"/>
  <c r="DY14" i="21"/>
  <c r="EN14" i="21"/>
  <c r="FC14" i="21"/>
  <c r="FC15" i="21"/>
  <c r="DJ16" i="21"/>
  <c r="GV16" i="21"/>
  <c r="CF17" i="21"/>
  <c r="CU17" i="21"/>
  <c r="GG17" i="21"/>
  <c r="GF17" i="21" s="1"/>
  <c r="BQ18" i="21"/>
  <c r="BS18" i="21" s="1"/>
  <c r="CF19" i="21"/>
  <c r="DJ19" i="21"/>
  <c r="DI19" i="21" s="1"/>
  <c r="DY20" i="21"/>
  <c r="FC16" i="21"/>
  <c r="EN17" i="21"/>
  <c r="GV17" i="21"/>
  <c r="BQ19" i="21"/>
  <c r="BS19" i="21" s="1"/>
  <c r="CH19" i="21" s="1"/>
  <c r="GG42" i="19"/>
  <c r="FC42" i="19"/>
  <c r="EN42" i="19"/>
  <c r="DD15" i="20"/>
  <c r="DS15" i="20" s="1"/>
  <c r="EH15" i="20" s="1"/>
  <c r="EW15" i="20" s="1"/>
  <c r="FL15" i="20" s="1"/>
  <c r="GA15" i="20" s="1"/>
  <c r="CU15" i="20"/>
  <c r="FC15" i="20"/>
  <c r="DJ15" i="20"/>
  <c r="BF15" i="20"/>
  <c r="CJ15" i="20"/>
  <c r="CK15" i="20" s="1"/>
  <c r="EC15" i="20"/>
  <c r="ED15" i="20" s="1"/>
  <c r="GK15" i="20"/>
  <c r="GL15" i="20" s="1"/>
  <c r="HL15" i="20" s="1"/>
  <c r="AR15" i="20"/>
  <c r="M15" i="20" s="1"/>
  <c r="BG15" i="20"/>
  <c r="BU15" i="20"/>
  <c r="BV15" i="20" s="1"/>
  <c r="DN15" i="20"/>
  <c r="DO15" i="20" s="1"/>
  <c r="ER15" i="20"/>
  <c r="FV15" i="20"/>
  <c r="FW15" i="20" s="1"/>
  <c r="FR15" i="20"/>
  <c r="CF42" i="19"/>
  <c r="CU42" i="19"/>
  <c r="HE7" i="19"/>
  <c r="HC8" i="19"/>
  <c r="HC12" i="19"/>
  <c r="HA13" i="19"/>
  <c r="HA22" i="19"/>
  <c r="HE38" i="19"/>
  <c r="HA48" i="19"/>
  <c r="HE53" i="19"/>
  <c r="HA58" i="19"/>
  <c r="HA47" i="19"/>
  <c r="HA44" i="19"/>
  <c r="HA6" i="19"/>
  <c r="HE13" i="19"/>
  <c r="HC15" i="19"/>
  <c r="HC27" i="19"/>
  <c r="HA29" i="19"/>
  <c r="HC37" i="19"/>
  <c r="HA39" i="19"/>
  <c r="HC44" i="19"/>
  <c r="HC47" i="19"/>
  <c r="HA15" i="19"/>
  <c r="HC19" i="19"/>
  <c r="HC29" i="19"/>
  <c r="HA31" i="19"/>
  <c r="HC56" i="19"/>
  <c r="HC6" i="19"/>
  <c r="HE6" i="19"/>
  <c r="HE19" i="19"/>
  <c r="HC31" i="19"/>
  <c r="HE50" i="19"/>
  <c r="HE56" i="19"/>
  <c r="HC57" i="19"/>
  <c r="CF6" i="21"/>
  <c r="FC6" i="21"/>
  <c r="GV6" i="21"/>
  <c r="EC6" i="21"/>
  <c r="ED6" i="21" s="1"/>
  <c r="ER6" i="21"/>
  <c r="ES6" i="21" s="1"/>
  <c r="FV6" i="21"/>
  <c r="FW6" i="21" s="1"/>
  <c r="CY6" i="21"/>
  <c r="BF6" i="21"/>
  <c r="BG6" i="21" s="1"/>
  <c r="CJ6" i="21"/>
  <c r="CK6" i="21" s="1"/>
  <c r="DJ6" i="21"/>
  <c r="HN6" i="21"/>
  <c r="FR6" i="21"/>
  <c r="EN6" i="21"/>
  <c r="HC56" i="21"/>
  <c r="HA8" i="21"/>
  <c r="Y8" i="21" s="1"/>
  <c r="HE56" i="21"/>
  <c r="HE59" i="21"/>
  <c r="HA9" i="21"/>
  <c r="Y9" i="21" s="1"/>
  <c r="HA11" i="21"/>
  <c r="Y11" i="21" s="1"/>
  <c r="HC22" i="21"/>
  <c r="HA25" i="21"/>
  <c r="HA28" i="21"/>
  <c r="HC33" i="21"/>
  <c r="HA37" i="21"/>
  <c r="HC40" i="21"/>
  <c r="HC42" i="21"/>
  <c r="HC43" i="21"/>
  <c r="HA50" i="21"/>
  <c r="HA42" i="21"/>
  <c r="HA43" i="21"/>
  <c r="HC9" i="21"/>
  <c r="AC9" i="21" s="1"/>
  <c r="HE10" i="21"/>
  <c r="HC11" i="21"/>
  <c r="AC11" i="21" s="1"/>
  <c r="HA14" i="21"/>
  <c r="Y14" i="21" s="1"/>
  <c r="HA15" i="21"/>
  <c r="Y15" i="21" s="1"/>
  <c r="HE22" i="21"/>
  <c r="HC25" i="21"/>
  <c r="HE32" i="21"/>
  <c r="HE33" i="21"/>
  <c r="HE34" i="21"/>
  <c r="HC37" i="21"/>
  <c r="HA39" i="21"/>
  <c r="HE40" i="21"/>
  <c r="HE47" i="21"/>
  <c r="HE11" i="21"/>
  <c r="HC12" i="21"/>
  <c r="AC12" i="21" s="1"/>
  <c r="HC14" i="21"/>
  <c r="AC14" i="21" s="1"/>
  <c r="HC15" i="21"/>
  <c r="AC15" i="21" s="1"/>
  <c r="HC16" i="21"/>
  <c r="AC16" i="21" s="1"/>
  <c r="HE25" i="21"/>
  <c r="HE28" i="21"/>
  <c r="HC38" i="21"/>
  <c r="HC39" i="21"/>
  <c r="HA44" i="21"/>
  <c r="HC52" i="21"/>
  <c r="HA53" i="21"/>
  <c r="FY20" i="21"/>
  <c r="DQ20" i="21"/>
  <c r="BI20" i="21"/>
  <c r="FJ20" i="21"/>
  <c r="FI20" i="21"/>
  <c r="CM20" i="21"/>
  <c r="FX20" i="21"/>
  <c r="EE20" i="21"/>
  <c r="BH20" i="21"/>
  <c r="EU20" i="21"/>
  <c r="DA20" i="21"/>
  <c r="AU20" i="21"/>
  <c r="ET20" i="21"/>
  <c r="AT20" i="21"/>
  <c r="GM20" i="21"/>
  <c r="GN20" i="21"/>
  <c r="HM20" i="21" s="1"/>
  <c r="EF20" i="21"/>
  <c r="CL20" i="21"/>
  <c r="BW20" i="21"/>
  <c r="DB20" i="21"/>
  <c r="HC45" i="21"/>
  <c r="HE45" i="21"/>
  <c r="CF9" i="21"/>
  <c r="GV9" i="21"/>
  <c r="HN9" i="21"/>
  <c r="FC10" i="21"/>
  <c r="DJ11" i="21"/>
  <c r="BQ12" i="21"/>
  <c r="BS12" i="21" s="1"/>
  <c r="CH12" i="21" s="1"/>
  <c r="CW12" i="21" s="1"/>
  <c r="ER20" i="21"/>
  <c r="GK20" i="21"/>
  <c r="GL20" i="21" s="1"/>
  <c r="DN20" i="21"/>
  <c r="DO20" i="21" s="1"/>
  <c r="DX20" i="21" s="1"/>
  <c r="BU20" i="21"/>
  <c r="BV20" i="21" s="1"/>
  <c r="AR20" i="21"/>
  <c r="M20" i="21" s="1"/>
  <c r="BF20" i="21"/>
  <c r="BG20" i="21" s="1"/>
  <c r="CY20" i="21"/>
  <c r="CZ20" i="21" s="1"/>
  <c r="DI20" i="21" s="1"/>
  <c r="ED20" i="21"/>
  <c r="ES20" i="21"/>
  <c r="CJ20" i="21"/>
  <c r="CK20" i="21" s="1"/>
  <c r="FG20" i="21"/>
  <c r="FH20" i="21" s="1"/>
  <c r="HC20" i="21"/>
  <c r="AC20" i="21" s="1"/>
  <c r="FQ23" i="21"/>
  <c r="HC24" i="21"/>
  <c r="HA24" i="21"/>
  <c r="FY31" i="21"/>
  <c r="DQ31" i="21"/>
  <c r="BI31" i="21"/>
  <c r="FX31" i="21"/>
  <c r="DP31" i="21"/>
  <c r="BH31" i="21"/>
  <c r="GN31" i="21"/>
  <c r="HM31" i="21" s="1"/>
  <c r="HR31" i="21" s="1"/>
  <c r="EF31" i="21"/>
  <c r="BX31" i="21"/>
  <c r="CE31" i="21" s="1"/>
  <c r="DA31" i="21"/>
  <c r="CM31" i="21"/>
  <c r="AT31" i="21"/>
  <c r="FJ31" i="21"/>
  <c r="CL31" i="21"/>
  <c r="GM31" i="21"/>
  <c r="DB31" i="21"/>
  <c r="BW31" i="21"/>
  <c r="AU31" i="21"/>
  <c r="EU31" i="21"/>
  <c r="EE31" i="21"/>
  <c r="ET31" i="21"/>
  <c r="CF10" i="21"/>
  <c r="BP13" i="21"/>
  <c r="BR13" i="21" s="1"/>
  <c r="HJ14" i="21"/>
  <c r="BD14" i="21"/>
  <c r="BQ14" i="21"/>
  <c r="BS14" i="21" s="1"/>
  <c r="CH14" i="21" s="1"/>
  <c r="CW14" i="21" s="1"/>
  <c r="DL14" i="21" s="1"/>
  <c r="EA14" i="21" s="1"/>
  <c r="EP14" i="21" s="1"/>
  <c r="FE14" i="21" s="1"/>
  <c r="FT14" i="21" s="1"/>
  <c r="BP15" i="21"/>
  <c r="BR15" i="21" s="1"/>
  <c r="HN15" i="21"/>
  <c r="GG18" i="21"/>
  <c r="FC20" i="21"/>
  <c r="BR21" i="21"/>
  <c r="CF24" i="21"/>
  <c r="CH24" i="21" s="1"/>
  <c r="CW24" i="21" s="1"/>
  <c r="DL24" i="21" s="1"/>
  <c r="EA24" i="21" s="1"/>
  <c r="EP24" i="21" s="1"/>
  <c r="FE24" i="21" s="1"/>
  <c r="FT24" i="21" s="1"/>
  <c r="GI24" i="21" s="1"/>
  <c r="GX24" i="21" s="1"/>
  <c r="BC24" i="21" s="1"/>
  <c r="BG26" i="21"/>
  <c r="BP26" i="21" s="1"/>
  <c r="BR26" i="21" s="1"/>
  <c r="FI31" i="21"/>
  <c r="DP20" i="21"/>
  <c r="FQ42" i="21"/>
  <c r="HN7" i="21"/>
  <c r="GV7" i="21"/>
  <c r="HJ24" i="21"/>
  <c r="GV25" i="21"/>
  <c r="HP25" i="21"/>
  <c r="HN16" i="21"/>
  <c r="HC18" i="21"/>
  <c r="AC18" i="21" s="1"/>
  <c r="HA18" i="21"/>
  <c r="Y18" i="21" s="1"/>
  <c r="DI28" i="21"/>
  <c r="CH29" i="21"/>
  <c r="CW29" i="21" s="1"/>
  <c r="DL29" i="21" s="1"/>
  <c r="EA29" i="21" s="1"/>
  <c r="EP29" i="21" s="1"/>
  <c r="FE29" i="21" s="1"/>
  <c r="FT29" i="21" s="1"/>
  <c r="GI29" i="21" s="1"/>
  <c r="GX29" i="21" s="1"/>
  <c r="BC29" i="21" s="1"/>
  <c r="HA6" i="21"/>
  <c r="Y6" i="21" s="1"/>
  <c r="EN7" i="21"/>
  <c r="FR9" i="21"/>
  <c r="FQ9" i="21" s="1"/>
  <c r="GG14" i="21"/>
  <c r="CF16" i="21"/>
  <c r="BS21" i="21"/>
  <c r="DI21" i="21"/>
  <c r="FR22" i="21"/>
  <c r="CT24" i="21"/>
  <c r="HQ27" i="21"/>
  <c r="GV27" i="21"/>
  <c r="BP46" i="21"/>
  <c r="BR46" i="21" s="1"/>
  <c r="CG46" i="21" s="1"/>
  <c r="CV46" i="21" s="1"/>
  <c r="ED7" i="21"/>
  <c r="GK7" i="21"/>
  <c r="GL7" i="21" s="1"/>
  <c r="BU7" i="21"/>
  <c r="BV7" i="21" s="1"/>
  <c r="CE7" i="21" s="1"/>
  <c r="AR7" i="21"/>
  <c r="M7" i="21" s="1"/>
  <c r="FG7" i="21"/>
  <c r="FH7" i="21" s="1"/>
  <c r="DN7" i="21"/>
  <c r="DO7" i="21" s="1"/>
  <c r="DX7" i="21" s="1"/>
  <c r="CJ7" i="21"/>
  <c r="CK7" i="21" s="1"/>
  <c r="FV7" i="21"/>
  <c r="ES7" i="21"/>
  <c r="FB7" i="21" s="1"/>
  <c r="CZ7" i="21"/>
  <c r="DI7" i="21" s="1"/>
  <c r="BF7" i="21"/>
  <c r="BG7" i="21" s="1"/>
  <c r="BP7" i="21" s="1"/>
  <c r="BR7" i="21" s="1"/>
  <c r="ER7" i="21"/>
  <c r="BX20" i="21"/>
  <c r="CH10" i="21"/>
  <c r="CW10" i="21" s="1"/>
  <c r="DL10" i="21" s="1"/>
  <c r="GL26" i="21"/>
  <c r="ED26" i="21"/>
  <c r="EM26" i="21" s="1"/>
  <c r="BV26" i="21"/>
  <c r="GK26" i="21"/>
  <c r="BU26" i="21"/>
  <c r="AR26" i="21"/>
  <c r="FG26" i="21"/>
  <c r="FH26" i="21"/>
  <c r="CZ26" i="21"/>
  <c r="DI26" i="21" s="1"/>
  <c r="CY26" i="21"/>
  <c r="ES26" i="21"/>
  <c r="DO26" i="21"/>
  <c r="CK26" i="21"/>
  <c r="ER26" i="21"/>
  <c r="EC26" i="21"/>
  <c r="FV26" i="21"/>
  <c r="BF26" i="21"/>
  <c r="AS26" i="21"/>
  <c r="FY6" i="21"/>
  <c r="DQ6" i="21"/>
  <c r="BI6" i="21"/>
  <c r="FI6" i="21"/>
  <c r="CM6" i="21"/>
  <c r="EF6" i="21"/>
  <c r="CL6" i="21"/>
  <c r="DB6" i="21"/>
  <c r="FX6" i="21"/>
  <c r="EE6" i="21"/>
  <c r="BH6" i="21"/>
  <c r="GM6" i="21"/>
  <c r="DP6" i="21"/>
  <c r="BW6" i="21"/>
  <c r="AT6" i="21"/>
  <c r="CU6" i="21"/>
  <c r="DA6" i="21"/>
  <c r="HC6" i="21"/>
  <c r="AC6" i="21" s="1"/>
  <c r="FW7" i="21"/>
  <c r="GF7" i="21" s="1"/>
  <c r="CU8" i="21"/>
  <c r="CW8" i="21" s="1"/>
  <c r="DL8" i="21" s="1"/>
  <c r="FR8" i="21"/>
  <c r="CF11" i="21"/>
  <c r="CH11" i="21" s="1"/>
  <c r="CW11" i="21" s="1"/>
  <c r="DJ12" i="21"/>
  <c r="CF15" i="21"/>
  <c r="CH15" i="21" s="1"/>
  <c r="CU15" i="21"/>
  <c r="ER16" i="21"/>
  <c r="ES16" i="21" s="1"/>
  <c r="CJ16" i="21"/>
  <c r="CK16" i="21" s="1"/>
  <c r="CT16" i="21" s="1"/>
  <c r="AR16" i="21"/>
  <c r="M16" i="21" s="1"/>
  <c r="FH16" i="21"/>
  <c r="FQ16" i="21" s="1"/>
  <c r="FW16" i="21"/>
  <c r="BG16" i="21"/>
  <c r="DN16" i="21"/>
  <c r="DO16" i="21" s="1"/>
  <c r="CY16" i="21"/>
  <c r="CZ16" i="21" s="1"/>
  <c r="GK16" i="21"/>
  <c r="GL16" i="21" s="1"/>
  <c r="BU16" i="21"/>
  <c r="BV16" i="21" s="1"/>
  <c r="EC16" i="21"/>
  <c r="ED16" i="21" s="1"/>
  <c r="EM22" i="21"/>
  <c r="CF26" i="21"/>
  <c r="DN26" i="21"/>
  <c r="FW26" i="21"/>
  <c r="GF26" i="21" s="1"/>
  <c r="DJ27" i="21"/>
  <c r="GV18" i="21"/>
  <c r="HN18" i="21"/>
  <c r="GF50" i="21"/>
  <c r="BS9" i="21"/>
  <c r="CH9" i="21" s="1"/>
  <c r="DX9" i="21"/>
  <c r="EM10" i="21"/>
  <c r="DY6" i="21"/>
  <c r="HE6" i="21"/>
  <c r="FR7" i="21"/>
  <c r="DY8" i="21"/>
  <c r="GU8" i="21"/>
  <c r="FH12" i="21"/>
  <c r="FQ12" i="21" s="1"/>
  <c r="FW12" i="21"/>
  <c r="CJ12" i="21"/>
  <c r="CK12" i="21" s="1"/>
  <c r="CT12" i="21" s="1"/>
  <c r="CY12" i="21"/>
  <c r="CZ12" i="21" s="1"/>
  <c r="FV12" i="21"/>
  <c r="EC12" i="21"/>
  <c r="ED12" i="21" s="1"/>
  <c r="EM12" i="21" s="1"/>
  <c r="BF12" i="21"/>
  <c r="BG12" i="21" s="1"/>
  <c r="GK12" i="21"/>
  <c r="GL12" i="21" s="1"/>
  <c r="HL12" i="21" s="1"/>
  <c r="HR12" i="21" s="1"/>
  <c r="DN12" i="21"/>
  <c r="DO12" i="21" s="1"/>
  <c r="BU12" i="21"/>
  <c r="AR12" i="21"/>
  <c r="M12" i="21" s="1"/>
  <c r="BV12" i="21"/>
  <c r="CE12" i="21" s="1"/>
  <c r="ER12" i="21"/>
  <c r="ES12" i="21" s="1"/>
  <c r="FV20" i="21"/>
  <c r="FW20" i="21" s="1"/>
  <c r="GF20" i="21" s="1"/>
  <c r="GF21" i="21"/>
  <c r="BD23" i="21"/>
  <c r="HJ23" i="21"/>
  <c r="GV23" i="21"/>
  <c r="HO23" i="21"/>
  <c r="HL30" i="21"/>
  <c r="HR30" i="21" s="1"/>
  <c r="GU30" i="21"/>
  <c r="FQ35" i="21"/>
  <c r="GU39" i="21"/>
  <c r="HL39" i="21"/>
  <c r="HR39" i="21" s="1"/>
  <c r="CZ6" i="21"/>
  <c r="FY8" i="21"/>
  <c r="GF8" i="21" s="1"/>
  <c r="DQ8" i="21"/>
  <c r="BI8" i="21"/>
  <c r="BP8" i="21" s="1"/>
  <c r="BR8" i="21" s="1"/>
  <c r="DA8" i="21"/>
  <c r="EU8" i="21"/>
  <c r="FC9" i="21"/>
  <c r="CK11" i="21"/>
  <c r="DN11" i="21"/>
  <c r="DO11" i="21" s="1"/>
  <c r="DX11" i="21" s="1"/>
  <c r="FH11" i="21"/>
  <c r="FQ11" i="21" s="1"/>
  <c r="HE12" i="21"/>
  <c r="BU14" i="21"/>
  <c r="BV14" i="21" s="1"/>
  <c r="CY14" i="21"/>
  <c r="EC14" i="21"/>
  <c r="ED14" i="21" s="1"/>
  <c r="FG14" i="21"/>
  <c r="GK14" i="21"/>
  <c r="GL14" i="21" s="1"/>
  <c r="HL14" i="21" s="1"/>
  <c r="AT16" i="21"/>
  <c r="CL16" i="21"/>
  <c r="DY16" i="21"/>
  <c r="FC17" i="21"/>
  <c r="HC19" i="21"/>
  <c r="AC19" i="21" s="1"/>
  <c r="BQ20" i="21"/>
  <c r="BS20" i="21" s="1"/>
  <c r="CH20" i="21" s="1"/>
  <c r="FC21" i="21"/>
  <c r="FB21" i="21" s="1"/>
  <c r="CF23" i="21"/>
  <c r="CH23" i="21" s="1"/>
  <c r="CJ23" i="21"/>
  <c r="BQ25" i="21"/>
  <c r="BS25" i="21" s="1"/>
  <c r="CH25" i="21" s="1"/>
  <c r="EN25" i="21"/>
  <c r="HE26" i="21"/>
  <c r="HA26" i="21"/>
  <c r="FH27" i="21"/>
  <c r="FQ27" i="21" s="1"/>
  <c r="CZ27" i="21"/>
  <c r="FG27" i="21"/>
  <c r="CY27" i="21"/>
  <c r="FV27" i="21"/>
  <c r="DN27" i="21"/>
  <c r="BF27" i="21"/>
  <c r="AS27" i="21"/>
  <c r="ES27" i="21"/>
  <c r="FB27" i="21" s="1"/>
  <c r="CK27" i="21"/>
  <c r="CT27" i="21" s="1"/>
  <c r="ER27" i="21"/>
  <c r="CJ27" i="21"/>
  <c r="BV27" i="21"/>
  <c r="AS29" i="21"/>
  <c r="BF29" i="21"/>
  <c r="DJ33" i="21"/>
  <c r="HC41" i="21"/>
  <c r="HE41" i="21"/>
  <c r="CJ14" i="21"/>
  <c r="ER14" i="21"/>
  <c r="ES14" i="21" s="1"/>
  <c r="FI16" i="21"/>
  <c r="DA16" i="21"/>
  <c r="FY16" i="21"/>
  <c r="DQ16" i="21"/>
  <c r="BI16" i="21"/>
  <c r="GN16" i="21"/>
  <c r="HM16" i="21" s="1"/>
  <c r="EF16" i="21"/>
  <c r="BX16" i="21"/>
  <c r="BH16" i="21"/>
  <c r="HL22" i="21"/>
  <c r="CY23" i="21"/>
  <c r="HR24" i="21"/>
  <c r="BS26" i="21"/>
  <c r="CH26" i="21" s="1"/>
  <c r="CW26" i="21" s="1"/>
  <c r="DL26" i="21" s="1"/>
  <c r="EA26" i="21" s="1"/>
  <c r="EP26" i="21" s="1"/>
  <c r="FE26" i="21" s="1"/>
  <c r="FT26" i="21" s="1"/>
  <c r="GI26" i="21" s="1"/>
  <c r="GX26" i="21" s="1"/>
  <c r="BC26" i="21" s="1"/>
  <c r="FH29" i="21"/>
  <c r="FQ29" i="21" s="1"/>
  <c r="CZ29" i="21"/>
  <c r="FG29" i="21"/>
  <c r="CY29" i="21"/>
  <c r="FW29" i="21"/>
  <c r="GF29" i="21" s="1"/>
  <c r="DO29" i="21"/>
  <c r="DX29" i="21" s="1"/>
  <c r="BG29" i="21"/>
  <c r="ED29" i="21"/>
  <c r="DN29" i="21"/>
  <c r="CK29" i="21"/>
  <c r="CT29" i="21" s="1"/>
  <c r="AR29" i="21"/>
  <c r="CJ29" i="21"/>
  <c r="ES29" i="21"/>
  <c r="FB29" i="21" s="1"/>
  <c r="ER29" i="21"/>
  <c r="EC29" i="21"/>
  <c r="GL29" i="21"/>
  <c r="HP33" i="21"/>
  <c r="GV33" i="21"/>
  <c r="CW38" i="21"/>
  <c r="DL38" i="21" s="1"/>
  <c r="EA38" i="21" s="1"/>
  <c r="EM40" i="21"/>
  <c r="AR8" i="21"/>
  <c r="BU8" i="21"/>
  <c r="BV8" i="21" s="1"/>
  <c r="CE8" i="21" s="1"/>
  <c r="CM8" i="21"/>
  <c r="DN8" i="21"/>
  <c r="DO8" i="21" s="1"/>
  <c r="FI8" i="21"/>
  <c r="AR9" i="21"/>
  <c r="M9" i="21" s="1"/>
  <c r="BU9" i="21"/>
  <c r="CU9" i="21"/>
  <c r="FH10" i="21"/>
  <c r="FQ10" i="21" s="1"/>
  <c r="CZ10" i="21"/>
  <c r="DI10" i="21" s="1"/>
  <c r="AT10" i="21"/>
  <c r="BW10" i="21"/>
  <c r="DP10" i="21"/>
  <c r="ES10" i="21"/>
  <c r="GM10" i="21"/>
  <c r="BF11" i="21"/>
  <c r="ES11" i="21"/>
  <c r="FV11" i="21"/>
  <c r="FW11" i="21" s="1"/>
  <c r="GF11" i="21" s="1"/>
  <c r="FY12" i="21"/>
  <c r="DQ12" i="21"/>
  <c r="DX12" i="21" s="1"/>
  <c r="BI12" i="21"/>
  <c r="DA12" i="21"/>
  <c r="EU12" i="21"/>
  <c r="FB12" i="21" s="1"/>
  <c r="GV12" i="21"/>
  <c r="CK14" i="21"/>
  <c r="BQ16" i="21"/>
  <c r="BS16" i="21" s="1"/>
  <c r="DB16" i="21"/>
  <c r="ET16" i="21"/>
  <c r="GG16" i="21"/>
  <c r="FR17" i="21"/>
  <c r="HA17" i="21"/>
  <c r="Y17" i="21" s="1"/>
  <c r="ER18" i="21"/>
  <c r="ES18" i="21" s="1"/>
  <c r="FB18" i="21" s="1"/>
  <c r="CJ18" i="21"/>
  <c r="CK18" i="21" s="1"/>
  <c r="AR18" i="21"/>
  <c r="FH18" i="21"/>
  <c r="FQ18" i="21" s="1"/>
  <c r="CZ18" i="21"/>
  <c r="DI18" i="21" s="1"/>
  <c r="FW18" i="21"/>
  <c r="DO18" i="21"/>
  <c r="BG18" i="21"/>
  <c r="AU18" i="21"/>
  <c r="CM18" i="21"/>
  <c r="ED18" i="21"/>
  <c r="GV20" i="21"/>
  <c r="HA21" i="21"/>
  <c r="FY22" i="21"/>
  <c r="GF22" i="21" s="1"/>
  <c r="DQ22" i="21"/>
  <c r="BI22" i="21"/>
  <c r="BP22" i="21" s="1"/>
  <c r="BR22" i="21" s="1"/>
  <c r="GN22" i="21"/>
  <c r="HM22" i="21" s="1"/>
  <c r="ET22" i="21"/>
  <c r="BX22" i="21"/>
  <c r="AU22" i="21"/>
  <c r="HJ22" i="21" s="1"/>
  <c r="GM22" i="21"/>
  <c r="DP22" i="21"/>
  <c r="BW22" i="21"/>
  <c r="AT22" i="21"/>
  <c r="FI22" i="21"/>
  <c r="CM22" i="21"/>
  <c r="CT22" i="21" s="1"/>
  <c r="GV22" i="21"/>
  <c r="HN22" i="21"/>
  <c r="FH25" i="21"/>
  <c r="FQ25" i="21" s="1"/>
  <c r="CZ25" i="21"/>
  <c r="DI25" i="21" s="1"/>
  <c r="GK25" i="21"/>
  <c r="DN25" i="21"/>
  <c r="BV25" i="21"/>
  <c r="ER25" i="21"/>
  <c r="CJ25" i="21"/>
  <c r="FG25" i="21"/>
  <c r="GL25" i="21"/>
  <c r="ED25" i="21"/>
  <c r="EM25" i="21" s="1"/>
  <c r="BF25" i="21"/>
  <c r="AS25" i="21"/>
  <c r="ES25" i="21"/>
  <c r="FB25" i="21" s="1"/>
  <c r="GL27" i="21"/>
  <c r="FR28" i="21"/>
  <c r="FQ28" i="21" s="1"/>
  <c r="CH31" i="21"/>
  <c r="CW31" i="21" s="1"/>
  <c r="DL31" i="21" s="1"/>
  <c r="EA31" i="21" s="1"/>
  <c r="EP31" i="21" s="1"/>
  <c r="FE31" i="21" s="1"/>
  <c r="FT31" i="21" s="1"/>
  <c r="GI31" i="21" s="1"/>
  <c r="GX31" i="21" s="1"/>
  <c r="BC31" i="21" s="1"/>
  <c r="CY11" i="21"/>
  <c r="CZ11" i="21" s="1"/>
  <c r="ER11" i="21"/>
  <c r="FH14" i="21"/>
  <c r="FQ14" i="21" s="1"/>
  <c r="CZ14" i="21"/>
  <c r="DI14" i="21" s="1"/>
  <c r="FW14" i="21"/>
  <c r="BG14" i="21"/>
  <c r="BQ6" i="21"/>
  <c r="BS6" i="21" s="1"/>
  <c r="FG6" i="21"/>
  <c r="FH6" i="21" s="1"/>
  <c r="GG6" i="21"/>
  <c r="HC7" i="21"/>
  <c r="AC7" i="21" s="1"/>
  <c r="FJ8" i="21"/>
  <c r="GL9" i="21"/>
  <c r="ED9" i="21"/>
  <c r="EM9" i="21" s="1"/>
  <c r="BV9" i="21"/>
  <c r="CE9" i="21" s="1"/>
  <c r="AS9" i="21"/>
  <c r="AZ9" i="21" s="1"/>
  <c r="AI9" i="21" s="1"/>
  <c r="CY9" i="21"/>
  <c r="ER9" i="21"/>
  <c r="AU10" i="21"/>
  <c r="BX10" i="21"/>
  <c r="CE10" i="21" s="1"/>
  <c r="DY10" i="21"/>
  <c r="ET10" i="21"/>
  <c r="GV10" i="21"/>
  <c r="GU10" i="21" s="1"/>
  <c r="BG11" i="21"/>
  <c r="BP11" i="21" s="1"/>
  <c r="BR11" i="21" s="1"/>
  <c r="FY14" i="21"/>
  <c r="DQ14" i="21"/>
  <c r="BI14" i="21"/>
  <c r="GN14" i="21"/>
  <c r="HM14" i="21" s="1"/>
  <c r="EF14" i="21"/>
  <c r="BX14" i="21"/>
  <c r="CE14" i="21" s="1"/>
  <c r="BF14" i="21"/>
  <c r="CL14" i="21"/>
  <c r="DN14" i="21"/>
  <c r="DO14" i="21" s="1"/>
  <c r="ET14" i="21"/>
  <c r="FV14" i="21"/>
  <c r="EU16" i="21"/>
  <c r="HC17" i="21"/>
  <c r="AC17" i="21" s="1"/>
  <c r="CU19" i="21"/>
  <c r="CW19" i="21" s="1"/>
  <c r="DL19" i="21" s="1"/>
  <c r="EA19" i="21" s="1"/>
  <c r="EP19" i="21" s="1"/>
  <c r="CU20" i="21"/>
  <c r="FR21" i="21"/>
  <c r="FQ21" i="21" s="1"/>
  <c r="HC21" i="21"/>
  <c r="DY24" i="21"/>
  <c r="CU25" i="21"/>
  <c r="DY26" i="21"/>
  <c r="AR27" i="21"/>
  <c r="EN28" i="21"/>
  <c r="CH30" i="21"/>
  <c r="HP30" i="21"/>
  <c r="GV30" i="21"/>
  <c r="CT33" i="21"/>
  <c r="CF34" i="21"/>
  <c r="GL11" i="21"/>
  <c r="ED11" i="21"/>
  <c r="EM11" i="21" s="1"/>
  <c r="BV11" i="21"/>
  <c r="AS11" i="21"/>
  <c r="AZ11" i="21" s="1"/>
  <c r="AI11" i="21" s="1"/>
  <c r="FX16" i="21"/>
  <c r="GL23" i="21"/>
  <c r="ED23" i="21"/>
  <c r="EM23" i="21" s="1"/>
  <c r="BV23" i="21"/>
  <c r="FW23" i="21"/>
  <c r="GF23" i="21" s="1"/>
  <c r="BG23" i="21"/>
  <c r="BP23" i="21" s="1"/>
  <c r="BR23" i="21" s="1"/>
  <c r="FV23" i="21"/>
  <c r="ES23" i="21"/>
  <c r="FB23" i="21" s="1"/>
  <c r="CZ23" i="21"/>
  <c r="DI23" i="21" s="1"/>
  <c r="BF23" i="21"/>
  <c r="GK23" i="21"/>
  <c r="BU23" i="21"/>
  <c r="AR23" i="21"/>
  <c r="AR6" i="21"/>
  <c r="M6" i="21" s="1"/>
  <c r="BU6" i="21"/>
  <c r="BV6" i="21" s="1"/>
  <c r="DN6" i="21"/>
  <c r="DO6" i="21" s="1"/>
  <c r="GK6" i="21"/>
  <c r="GL6" i="21" s="1"/>
  <c r="CU7" i="21"/>
  <c r="FH8" i="21"/>
  <c r="CZ8" i="21"/>
  <c r="DI8" i="21" s="1"/>
  <c r="AT8" i="21"/>
  <c r="BW8" i="21"/>
  <c r="DP8" i="21"/>
  <c r="ES8" i="21"/>
  <c r="FB8" i="21" s="1"/>
  <c r="GM8" i="21"/>
  <c r="BF9" i="21"/>
  <c r="BG9" i="21" s="1"/>
  <c r="BP9" i="21" s="1"/>
  <c r="BR9" i="21" s="1"/>
  <c r="CZ9" i="21"/>
  <c r="DI9" i="21" s="1"/>
  <c r="ES9" i="21"/>
  <c r="FB9" i="21" s="1"/>
  <c r="FV9" i="21"/>
  <c r="FW9" i="21" s="1"/>
  <c r="GF9" i="21" s="1"/>
  <c r="FY10" i="21"/>
  <c r="GF10" i="21" s="1"/>
  <c r="DQ10" i="21"/>
  <c r="DX10" i="21" s="1"/>
  <c r="BI10" i="21"/>
  <c r="BP10" i="21" s="1"/>
  <c r="BR10" i="21" s="1"/>
  <c r="DA10" i="21"/>
  <c r="EU10" i="21"/>
  <c r="EC11" i="21"/>
  <c r="FC11" i="21"/>
  <c r="BH14" i="21"/>
  <c r="CM14" i="21"/>
  <c r="DP14" i="21"/>
  <c r="EU14" i="21"/>
  <c r="FX14" i="21"/>
  <c r="HN14" i="21"/>
  <c r="DJ15" i="21"/>
  <c r="DI15" i="21" s="1"/>
  <c r="BW16" i="21"/>
  <c r="GM16" i="21"/>
  <c r="DJ17" i="21"/>
  <c r="FI18" i="21"/>
  <c r="DA18" i="21"/>
  <c r="FY18" i="21"/>
  <c r="DQ18" i="21"/>
  <c r="BI18" i="21"/>
  <c r="GN18" i="21"/>
  <c r="HM18" i="21" s="1"/>
  <c r="HR18" i="21" s="1"/>
  <c r="EF18" i="21"/>
  <c r="BX18" i="21"/>
  <c r="CE18" i="21" s="1"/>
  <c r="BH18" i="21"/>
  <c r="EN18" i="21"/>
  <c r="FX18" i="21"/>
  <c r="HE18" i="21"/>
  <c r="HA20" i="21"/>
  <c r="Y20" i="21" s="1"/>
  <c r="EN21" i="21"/>
  <c r="CF22" i="21"/>
  <c r="CH22" i="21" s="1"/>
  <c r="DN23" i="21"/>
  <c r="FG23" i="21"/>
  <c r="HE24" i="21"/>
  <c r="BP30" i="21"/>
  <c r="BR30" i="21" s="1"/>
  <c r="DY33" i="21"/>
  <c r="FR34" i="21"/>
  <c r="GN36" i="21"/>
  <c r="HM36" i="21" s="1"/>
  <c r="EF36" i="21"/>
  <c r="BX36" i="21"/>
  <c r="EE36" i="21"/>
  <c r="CL36" i="21"/>
  <c r="FY36" i="21"/>
  <c r="FX36" i="21"/>
  <c r="ET36" i="21"/>
  <c r="DB36" i="21"/>
  <c r="DA36" i="21"/>
  <c r="BI36" i="21"/>
  <c r="BH36" i="21"/>
  <c r="AT36" i="21"/>
  <c r="GM36" i="21"/>
  <c r="FJ36" i="21"/>
  <c r="FI36" i="21"/>
  <c r="DQ36" i="21"/>
  <c r="AU36" i="21"/>
  <c r="AS13" i="21"/>
  <c r="AZ13" i="21" s="1"/>
  <c r="AI13" i="21" s="1"/>
  <c r="CK13" i="21"/>
  <c r="ES13" i="21"/>
  <c r="AS15" i="21"/>
  <c r="AZ15" i="21" s="1"/>
  <c r="AI15" i="21" s="1"/>
  <c r="CK15" i="21"/>
  <c r="ES15" i="21"/>
  <c r="AS17" i="21"/>
  <c r="AZ17" i="21" s="1"/>
  <c r="AI17" i="21" s="1"/>
  <c r="CK17" i="21"/>
  <c r="ES17" i="21"/>
  <c r="FB17" i="21" s="1"/>
  <c r="AS19" i="21"/>
  <c r="AZ19" i="21" s="1"/>
  <c r="AI19" i="21" s="1"/>
  <c r="CK19" i="21"/>
  <c r="ES19" i="21"/>
  <c r="CU23" i="21"/>
  <c r="FH24" i="21"/>
  <c r="FQ24" i="21" s="1"/>
  <c r="CZ24" i="21"/>
  <c r="DI24" i="21" s="1"/>
  <c r="ES24" i="21"/>
  <c r="GU31" i="21"/>
  <c r="BS34" i="21"/>
  <c r="FC40" i="21"/>
  <c r="GG40" i="21"/>
  <c r="GG46" i="21"/>
  <c r="HC26" i="21"/>
  <c r="FY27" i="21"/>
  <c r="GF27" i="21" s="1"/>
  <c r="DQ27" i="21"/>
  <c r="DX27" i="21" s="1"/>
  <c r="BI27" i="21"/>
  <c r="BP27" i="21" s="1"/>
  <c r="BR27" i="21" s="1"/>
  <c r="FX27" i="21"/>
  <c r="DP27" i="21"/>
  <c r="BH27" i="21"/>
  <c r="ET27" i="21"/>
  <c r="CL27" i="21"/>
  <c r="GN27" i="21"/>
  <c r="HM27" i="21" s="1"/>
  <c r="FJ27" i="21"/>
  <c r="EF27" i="21"/>
  <c r="EM27" i="21" s="1"/>
  <c r="DB27" i="21"/>
  <c r="BX27" i="21"/>
  <c r="BS28" i="21"/>
  <c r="CH28" i="21" s="1"/>
  <c r="DX28" i="21"/>
  <c r="HN28" i="21"/>
  <c r="GV28" i="21"/>
  <c r="GU28" i="21" s="1"/>
  <c r="FY29" i="21"/>
  <c r="DQ29" i="21"/>
  <c r="BI29" i="21"/>
  <c r="FX29" i="21"/>
  <c r="DP29" i="21"/>
  <c r="BH29" i="21"/>
  <c r="GN29" i="21"/>
  <c r="HM29" i="21" s="1"/>
  <c r="EF29" i="21"/>
  <c r="BX29" i="21"/>
  <c r="CM29" i="21"/>
  <c r="AT29" i="21"/>
  <c r="FI29" i="21"/>
  <c r="GM29" i="21"/>
  <c r="BW29" i="21"/>
  <c r="DB29" i="21"/>
  <c r="CT31" i="21"/>
  <c r="HR32" i="21"/>
  <c r="FQ34" i="21"/>
  <c r="FB42" i="21"/>
  <c r="HL42" i="21"/>
  <c r="HR42" i="21" s="1"/>
  <c r="GU42" i="21"/>
  <c r="FB43" i="21"/>
  <c r="AU7" i="21"/>
  <c r="CM7" i="21"/>
  <c r="AU9" i="21"/>
  <c r="CM9" i="21"/>
  <c r="CT9" i="21" s="1"/>
  <c r="AU11" i="21"/>
  <c r="CM11" i="21"/>
  <c r="AU13" i="21"/>
  <c r="BV13" i="21"/>
  <c r="CE13" i="21" s="1"/>
  <c r="CM13" i="21"/>
  <c r="ED13" i="21"/>
  <c r="AU15" i="21"/>
  <c r="BV15" i="21"/>
  <c r="CM15" i="21"/>
  <c r="ED15" i="21"/>
  <c r="EM15" i="21" s="1"/>
  <c r="AU17" i="21"/>
  <c r="BV17" i="21"/>
  <c r="CE17" i="21" s="1"/>
  <c r="CM17" i="21"/>
  <c r="ED17" i="21"/>
  <c r="EM17" i="21" s="1"/>
  <c r="GL17" i="21"/>
  <c r="AU19" i="21"/>
  <c r="BV19" i="21"/>
  <c r="CM19" i="21"/>
  <c r="ED19" i="21"/>
  <c r="GL19" i="21"/>
  <c r="AR21" i="21"/>
  <c r="BU21" i="21"/>
  <c r="CU21" i="21"/>
  <c r="FH22" i="21"/>
  <c r="FQ22" i="21" s="1"/>
  <c r="CZ22" i="21"/>
  <c r="DI22" i="21" s="1"/>
  <c r="ES22" i="21"/>
  <c r="FB22" i="21" s="1"/>
  <c r="FY24" i="21"/>
  <c r="DQ24" i="21"/>
  <c r="DX24" i="21" s="1"/>
  <c r="BI24" i="21"/>
  <c r="BF24" i="21"/>
  <c r="DA24" i="21"/>
  <c r="EC24" i="21"/>
  <c r="EU24" i="21"/>
  <c r="FV24" i="21"/>
  <c r="FC26" i="21"/>
  <c r="HL28" i="21"/>
  <c r="HR28" i="21" s="1"/>
  <c r="FH31" i="21"/>
  <c r="CZ31" i="21"/>
  <c r="FG31" i="21"/>
  <c r="CY31" i="21"/>
  <c r="FW31" i="21"/>
  <c r="DO31" i="21"/>
  <c r="DX31" i="21" s="1"/>
  <c r="BG31" i="21"/>
  <c r="BP31" i="21" s="1"/>
  <c r="BR31" i="21" s="1"/>
  <c r="FV31" i="21"/>
  <c r="ES31" i="21"/>
  <c r="FB31" i="21" s="1"/>
  <c r="BF31" i="21"/>
  <c r="ED31" i="21"/>
  <c r="EC31" i="21"/>
  <c r="AS31" i="21"/>
  <c r="BS32" i="21"/>
  <c r="CH32" i="21" s="1"/>
  <c r="CW32" i="21" s="1"/>
  <c r="DL32" i="21" s="1"/>
  <c r="EA32" i="21" s="1"/>
  <c r="EP32" i="21" s="1"/>
  <c r="FE32" i="21" s="1"/>
  <c r="FT32" i="21" s="1"/>
  <c r="GI32" i="21" s="1"/>
  <c r="GX32" i="21" s="1"/>
  <c r="BC32" i="21" s="1"/>
  <c r="FW36" i="21"/>
  <c r="DO36" i="21"/>
  <c r="DX36" i="21" s="1"/>
  <c r="BG36" i="21"/>
  <c r="FH36" i="21"/>
  <c r="FG36" i="21"/>
  <c r="ED36" i="21"/>
  <c r="CK36" i="21"/>
  <c r="CT36" i="21" s="1"/>
  <c r="BV36" i="21"/>
  <c r="AR36" i="21"/>
  <c r="FV36" i="21"/>
  <c r="ES36" i="21"/>
  <c r="FB36" i="21" s="1"/>
  <c r="BU36" i="21"/>
  <c r="ER36" i="21"/>
  <c r="EC36" i="21"/>
  <c r="CZ36" i="21"/>
  <c r="CY36" i="21"/>
  <c r="AS36" i="21"/>
  <c r="GL36" i="21"/>
  <c r="GK36" i="21"/>
  <c r="CU37" i="21"/>
  <c r="CW37" i="21" s="1"/>
  <c r="DL37" i="21" s="1"/>
  <c r="EA37" i="21" s="1"/>
  <c r="EP37" i="21" s="1"/>
  <c r="FE37" i="21" s="1"/>
  <c r="FT37" i="21" s="1"/>
  <c r="GI37" i="21" s="1"/>
  <c r="GX37" i="21" s="1"/>
  <c r="BC37" i="21" s="1"/>
  <c r="BF17" i="21"/>
  <c r="BG17" i="21" s="1"/>
  <c r="BP17" i="21" s="1"/>
  <c r="BR17" i="21" s="1"/>
  <c r="DN17" i="21"/>
  <c r="DO17" i="21" s="1"/>
  <c r="DX17" i="21" s="1"/>
  <c r="BF19" i="21"/>
  <c r="BG19" i="21" s="1"/>
  <c r="BP19" i="21" s="1"/>
  <c r="BR19" i="21" s="1"/>
  <c r="DN19" i="21"/>
  <c r="DO19" i="21" s="1"/>
  <c r="DX19" i="21" s="1"/>
  <c r="GL21" i="21"/>
  <c r="ED21" i="21"/>
  <c r="BV21" i="21"/>
  <c r="CE21" i="21" s="1"/>
  <c r="AS21" i="21"/>
  <c r="CY21" i="21"/>
  <c r="ER21" i="21"/>
  <c r="DY22" i="21"/>
  <c r="DX22" i="21" s="1"/>
  <c r="BG24" i="21"/>
  <c r="BP24" i="21" s="1"/>
  <c r="BR24" i="21" s="1"/>
  <c r="CJ24" i="21"/>
  <c r="DB24" i="21"/>
  <c r="ED24" i="21"/>
  <c r="EM24" i="21" s="1"/>
  <c r="FW24" i="21"/>
  <c r="DY29" i="21"/>
  <c r="ET29" i="21"/>
  <c r="DI30" i="21"/>
  <c r="FC30" i="21"/>
  <c r="HA30" i="21"/>
  <c r="DN31" i="21"/>
  <c r="ER31" i="21"/>
  <c r="CF32" i="21"/>
  <c r="DJ32" i="21"/>
  <c r="DI32" i="21" s="1"/>
  <c r="CU34" i="21"/>
  <c r="FB35" i="21"/>
  <c r="DI38" i="21"/>
  <c r="FC28" i="21"/>
  <c r="DY31" i="21"/>
  <c r="HA32" i="21"/>
  <c r="FH33" i="21"/>
  <c r="FQ33" i="21" s="1"/>
  <c r="CZ33" i="21"/>
  <c r="DI33" i="21" s="1"/>
  <c r="FG33" i="21"/>
  <c r="CY33" i="21"/>
  <c r="FW33" i="21"/>
  <c r="DO33" i="21"/>
  <c r="BG33" i="21"/>
  <c r="AU33" i="21"/>
  <c r="HJ33" i="21" s="1"/>
  <c r="EE33" i="21"/>
  <c r="ER33" i="21"/>
  <c r="BP35" i="21"/>
  <c r="BR35" i="21" s="1"/>
  <c r="CG35" i="21" s="1"/>
  <c r="CV35" i="21" s="1"/>
  <c r="EM35" i="21"/>
  <c r="HR41" i="21"/>
  <c r="HJ42" i="21"/>
  <c r="BD42" i="21"/>
  <c r="BP47" i="21"/>
  <c r="BR47" i="21" s="1"/>
  <c r="CG47" i="21" s="1"/>
  <c r="DJ28" i="21"/>
  <c r="CU30" i="21"/>
  <c r="CF31" i="21"/>
  <c r="HP31" i="21"/>
  <c r="GV31" i="21"/>
  <c r="DJ34" i="21"/>
  <c r="DI34" i="21" s="1"/>
  <c r="BQ35" i="21"/>
  <c r="BS35" i="21" s="1"/>
  <c r="CH35" i="21" s="1"/>
  <c r="CW35" i="21" s="1"/>
  <c r="DL35" i="21" s="1"/>
  <c r="EA35" i="21" s="1"/>
  <c r="EP35" i="21" s="1"/>
  <c r="FE35" i="21" s="1"/>
  <c r="FT35" i="21" s="1"/>
  <c r="GU41" i="21"/>
  <c r="CE43" i="21"/>
  <c r="HC49" i="21"/>
  <c r="HE49" i="21"/>
  <c r="FY33" i="21"/>
  <c r="DQ33" i="21"/>
  <c r="BI33" i="21"/>
  <c r="FX33" i="21"/>
  <c r="DP33" i="21"/>
  <c r="BH33" i="21"/>
  <c r="GN33" i="21"/>
  <c r="HM33" i="21" s="1"/>
  <c r="EF33" i="21"/>
  <c r="EM33" i="21" s="1"/>
  <c r="BX33" i="21"/>
  <c r="BQ33" i="21"/>
  <c r="BS33" i="21" s="1"/>
  <c r="CH33" i="21" s="1"/>
  <c r="CW33" i="21" s="1"/>
  <c r="DL33" i="21" s="1"/>
  <c r="DB33" i="21"/>
  <c r="ET33" i="21"/>
  <c r="GG33" i="21"/>
  <c r="GG35" i="21"/>
  <c r="GF35" i="21" s="1"/>
  <c r="HR35" i="21"/>
  <c r="BQ40" i="21"/>
  <c r="BS40" i="21" s="1"/>
  <c r="FV45" i="21"/>
  <c r="DN45" i="21"/>
  <c r="BF45" i="21"/>
  <c r="DO45" i="21"/>
  <c r="AR45" i="21"/>
  <c r="FH45" i="21"/>
  <c r="GK45" i="21"/>
  <c r="AS45" i="21"/>
  <c r="BV45" i="21"/>
  <c r="CE45" i="21" s="1"/>
  <c r="CY45" i="21"/>
  <c r="CK45" i="21"/>
  <c r="BG45" i="21"/>
  <c r="BP45" i="21" s="1"/>
  <c r="BR45" i="21" s="1"/>
  <c r="CG45" i="21" s="1"/>
  <c r="ER45" i="21"/>
  <c r="ED45" i="21"/>
  <c r="EC45" i="21"/>
  <c r="CZ45" i="21"/>
  <c r="CJ45" i="21"/>
  <c r="BU45" i="21"/>
  <c r="GL45" i="21"/>
  <c r="ES45" i="21"/>
  <c r="FB45" i="21" s="1"/>
  <c r="HN46" i="21"/>
  <c r="GV46" i="21"/>
  <c r="AU21" i="21"/>
  <c r="CM21" i="21"/>
  <c r="AU23" i="21"/>
  <c r="CM23" i="21"/>
  <c r="FY25" i="21"/>
  <c r="GF25" i="21" s="1"/>
  <c r="DQ25" i="21"/>
  <c r="DX25" i="21" s="1"/>
  <c r="AU25" i="21"/>
  <c r="CM25" i="21"/>
  <c r="FI25" i="21"/>
  <c r="CU26" i="21"/>
  <c r="CU28" i="21"/>
  <c r="CF29" i="21"/>
  <c r="HP29" i="21"/>
  <c r="GV29" i="21"/>
  <c r="BV33" i="21"/>
  <c r="CE33" i="21" s="1"/>
  <c r="EN33" i="21"/>
  <c r="EU33" i="21"/>
  <c r="FB33" i="21" s="1"/>
  <c r="GL33" i="21"/>
  <c r="GU35" i="21"/>
  <c r="GG36" i="21"/>
  <c r="GV36" i="21"/>
  <c r="HN36" i="21"/>
  <c r="FC38" i="21"/>
  <c r="FQ38" i="21"/>
  <c r="CH42" i="21"/>
  <c r="CW42" i="21" s="1"/>
  <c r="DL42" i="21" s="1"/>
  <c r="EA42" i="21" s="1"/>
  <c r="EP42" i="21" s="1"/>
  <c r="FE42" i="21" s="1"/>
  <c r="FT42" i="21" s="1"/>
  <c r="DY45" i="21"/>
  <c r="EA45" i="21" s="1"/>
  <c r="EP45" i="21" s="1"/>
  <c r="FE45" i="21" s="1"/>
  <c r="FT45" i="21" s="1"/>
  <c r="GI45" i="21" s="1"/>
  <c r="GX45" i="21" s="1"/>
  <c r="BC45" i="21" s="1"/>
  <c r="FG45" i="21"/>
  <c r="FW45" i="21"/>
  <c r="GF45" i="21" s="1"/>
  <c r="GV49" i="21"/>
  <c r="HQ49" i="21"/>
  <c r="AS28" i="21"/>
  <c r="CK28" i="21"/>
  <c r="ES28" i="21"/>
  <c r="FB28" i="21" s="1"/>
  <c r="AS30" i="21"/>
  <c r="CK30" i="21"/>
  <c r="ES30" i="21"/>
  <c r="AS32" i="21"/>
  <c r="CK32" i="21"/>
  <c r="ES32" i="21"/>
  <c r="FB32" i="21" s="1"/>
  <c r="AS34" i="21"/>
  <c r="CK34" i="21"/>
  <c r="ES34" i="21"/>
  <c r="GK34" i="21"/>
  <c r="HA36" i="21"/>
  <c r="FB37" i="21"/>
  <c r="AU37" i="21"/>
  <c r="GK42" i="21"/>
  <c r="EC42" i="21"/>
  <c r="BU42" i="21"/>
  <c r="ED42" i="21"/>
  <c r="FW42" i="21"/>
  <c r="BG42" i="21"/>
  <c r="ER42" i="21"/>
  <c r="DO42" i="21"/>
  <c r="DX42" i="21" s="1"/>
  <c r="AR42" i="21"/>
  <c r="DN42" i="21"/>
  <c r="CZ42" i="21"/>
  <c r="BV42" i="21"/>
  <c r="FV42" i="21"/>
  <c r="CY42" i="21"/>
  <c r="AT42" i="21"/>
  <c r="FJ42" i="21"/>
  <c r="GM42" i="21"/>
  <c r="BD43" i="21"/>
  <c r="FR43" i="21"/>
  <c r="FR45" i="21"/>
  <c r="ER46" i="21"/>
  <c r="CJ46" i="21"/>
  <c r="AR46" i="21"/>
  <c r="GK46" i="21"/>
  <c r="FH46" i="21"/>
  <c r="FQ46" i="21" s="1"/>
  <c r="DO46" i="21"/>
  <c r="BU46" i="21"/>
  <c r="AS46" i="21"/>
  <c r="FG46" i="21"/>
  <c r="DN46" i="21"/>
  <c r="ES46" i="21"/>
  <c r="FB46" i="21" s="1"/>
  <c r="BV46" i="21"/>
  <c r="CE46" i="21" s="1"/>
  <c r="FW46" i="21"/>
  <c r="CZ46" i="21"/>
  <c r="CY46" i="21"/>
  <c r="GL46" i="21"/>
  <c r="CK46" i="21"/>
  <c r="CT46" i="21" s="1"/>
  <c r="FV46" i="21"/>
  <c r="DJ46" i="21"/>
  <c r="FQ49" i="21"/>
  <c r="AT28" i="21"/>
  <c r="BU28" i="21"/>
  <c r="CL28" i="21"/>
  <c r="EC28" i="21"/>
  <c r="ET28" i="21"/>
  <c r="GK28" i="21"/>
  <c r="AT30" i="21"/>
  <c r="BU30" i="21"/>
  <c r="CL30" i="21"/>
  <c r="EC30" i="21"/>
  <c r="ET30" i="21"/>
  <c r="GK30" i="21"/>
  <c r="AT32" i="21"/>
  <c r="BU32" i="21"/>
  <c r="CL32" i="21"/>
  <c r="EC32" i="21"/>
  <c r="ET32" i="21"/>
  <c r="GK32" i="21"/>
  <c r="AT34" i="21"/>
  <c r="BU34" i="21"/>
  <c r="CL34" i="21"/>
  <c r="EC34" i="21"/>
  <c r="ET34" i="21"/>
  <c r="GL34" i="21"/>
  <c r="FJ35" i="21"/>
  <c r="DB35" i="21"/>
  <c r="DI35" i="21" s="1"/>
  <c r="EU35" i="21"/>
  <c r="BH37" i="21"/>
  <c r="DX37" i="21"/>
  <c r="GU38" i="21"/>
  <c r="GF39" i="21"/>
  <c r="FC41" i="21"/>
  <c r="AU42" i="21"/>
  <c r="GG42" i="21"/>
  <c r="DY46" i="21"/>
  <c r="AU26" i="21"/>
  <c r="CM26" i="21"/>
  <c r="AU28" i="21"/>
  <c r="BV28" i="21"/>
  <c r="CE28" i="21" s="1"/>
  <c r="CG28" i="21" s="1"/>
  <c r="CM28" i="21"/>
  <c r="ED28" i="21"/>
  <c r="AU30" i="21"/>
  <c r="BV30" i="21"/>
  <c r="CE30" i="21" s="1"/>
  <c r="CM30" i="21"/>
  <c r="ED30" i="21"/>
  <c r="EM30" i="21" s="1"/>
  <c r="AU32" i="21"/>
  <c r="BV32" i="21"/>
  <c r="CM32" i="21"/>
  <c r="ED32" i="21"/>
  <c r="EM32" i="21" s="1"/>
  <c r="AU34" i="21"/>
  <c r="BV34" i="21"/>
  <c r="CE34" i="21" s="1"/>
  <c r="CG34" i="21" s="1"/>
  <c r="CM34" i="21"/>
  <c r="ED34" i="21"/>
  <c r="EM34" i="21" s="1"/>
  <c r="EU34" i="21"/>
  <c r="GM34" i="21"/>
  <c r="EN36" i="21"/>
  <c r="FJ37" i="21"/>
  <c r="DB37" i="21"/>
  <c r="DI37" i="21" s="1"/>
  <c r="GN37" i="21"/>
  <c r="ET37" i="21"/>
  <c r="FI37" i="21"/>
  <c r="DP37" i="21"/>
  <c r="CM37" i="21"/>
  <c r="BI37" i="21"/>
  <c r="BP37" i="21" s="1"/>
  <c r="BR37" i="21" s="1"/>
  <c r="CG37" i="21" s="1"/>
  <c r="CV37" i="21" s="1"/>
  <c r="DQ37" i="21"/>
  <c r="GV37" i="21"/>
  <c r="HN37" i="21"/>
  <c r="DY38" i="21"/>
  <c r="GV38" i="21"/>
  <c r="HN38" i="21"/>
  <c r="CF39" i="21"/>
  <c r="CH39" i="21" s="1"/>
  <c r="CW39" i="21" s="1"/>
  <c r="DL39" i="21" s="1"/>
  <c r="EA39" i="21" s="1"/>
  <c r="EP39" i="21" s="1"/>
  <c r="FE39" i="21" s="1"/>
  <c r="FT39" i="21" s="1"/>
  <c r="GI39" i="21" s="1"/>
  <c r="GX39" i="21" s="1"/>
  <c r="BC39" i="21" s="1"/>
  <c r="ET42" i="21"/>
  <c r="CL42" i="21"/>
  <c r="FX42" i="21"/>
  <c r="DB42" i="21"/>
  <c r="BH42" i="21"/>
  <c r="EU42" i="21"/>
  <c r="DA42" i="21"/>
  <c r="BW42" i="21"/>
  <c r="FY42" i="21"/>
  <c r="EF42" i="21"/>
  <c r="BI42" i="21"/>
  <c r="BX42" i="21"/>
  <c r="HA45" i="21"/>
  <c r="GV34" i="21"/>
  <c r="DJ35" i="21"/>
  <c r="BQ36" i="21"/>
  <c r="BS36" i="21" s="1"/>
  <c r="CH36" i="21" s="1"/>
  <c r="CW36" i="21" s="1"/>
  <c r="DL36" i="21" s="1"/>
  <c r="EA36" i="21" s="1"/>
  <c r="EP36" i="21" s="1"/>
  <c r="FE36" i="21" s="1"/>
  <c r="FT36" i="21" s="1"/>
  <c r="HE36" i="21"/>
  <c r="CL37" i="21"/>
  <c r="FR37" i="21"/>
  <c r="FQ37" i="21" s="1"/>
  <c r="FB38" i="21"/>
  <c r="FW40" i="21"/>
  <c r="DO40" i="21"/>
  <c r="DX40" i="21" s="1"/>
  <c r="BG40" i="21"/>
  <c r="BP40" i="21" s="1"/>
  <c r="BR40" i="21" s="1"/>
  <c r="EC40" i="21"/>
  <c r="CJ40" i="21"/>
  <c r="FV40" i="21"/>
  <c r="BF40" i="21"/>
  <c r="CZ40" i="21"/>
  <c r="DI40" i="21" s="1"/>
  <c r="GL40" i="21"/>
  <c r="ES40" i="21"/>
  <c r="FB40" i="21" s="1"/>
  <c r="CY40" i="21"/>
  <c r="BV40" i="21"/>
  <c r="AS40" i="21"/>
  <c r="DJ40" i="21"/>
  <c r="DN40" i="21"/>
  <c r="BQ41" i="21"/>
  <c r="BS41" i="21" s="1"/>
  <c r="CH41" i="21" s="1"/>
  <c r="CW41" i="21" s="1"/>
  <c r="CK42" i="21"/>
  <c r="CT42" i="21" s="1"/>
  <c r="DP42" i="21"/>
  <c r="DY43" i="21"/>
  <c r="EM50" i="21"/>
  <c r="CM38" i="21"/>
  <c r="CT38" i="21" s="1"/>
  <c r="EN38" i="21"/>
  <c r="FI38" i="21"/>
  <c r="AT39" i="21"/>
  <c r="BW39" i="21"/>
  <c r="DQ39" i="21"/>
  <c r="DX39" i="21" s="1"/>
  <c r="FR39" i="21"/>
  <c r="FQ39" i="21" s="1"/>
  <c r="GM39" i="21"/>
  <c r="FJ41" i="21"/>
  <c r="FQ41" i="21" s="1"/>
  <c r="DB41" i="21"/>
  <c r="DI41" i="21" s="1"/>
  <c r="EU41" i="21"/>
  <c r="FB41" i="21" s="1"/>
  <c r="GM45" i="21"/>
  <c r="EE45" i="21"/>
  <c r="BW45" i="21"/>
  <c r="FI45" i="21"/>
  <c r="CM45" i="21"/>
  <c r="EF45" i="21"/>
  <c r="CL45" i="21"/>
  <c r="EU45" i="21"/>
  <c r="DP45" i="21"/>
  <c r="BX45" i="21"/>
  <c r="FY45" i="21"/>
  <c r="ET45" i="21"/>
  <c r="FJ45" i="21"/>
  <c r="DB45" i="21"/>
  <c r="HA46" i="21"/>
  <c r="HC46" i="21"/>
  <c r="CE47" i="21"/>
  <c r="FX47" i="21"/>
  <c r="FG48" i="21"/>
  <c r="ES48" i="21"/>
  <c r="CY48" i="21"/>
  <c r="FV48" i="21"/>
  <c r="EC48" i="21"/>
  <c r="CJ48" i="21"/>
  <c r="AR48" i="21"/>
  <c r="BV48" i="21"/>
  <c r="CE48" i="21" s="1"/>
  <c r="BU48" i="21"/>
  <c r="GL48" i="21"/>
  <c r="ER48" i="21"/>
  <c r="ED48" i="21"/>
  <c r="EM48" i="21" s="1"/>
  <c r="CK48" i="21"/>
  <c r="CT48" i="21" s="1"/>
  <c r="GK48" i="21"/>
  <c r="DO48" i="21"/>
  <c r="AS48" i="21"/>
  <c r="FH48" i="21"/>
  <c r="CZ48" i="21"/>
  <c r="DI48" i="21" s="1"/>
  <c r="BG48" i="21"/>
  <c r="BP48" i="21" s="1"/>
  <c r="BR48" i="21" s="1"/>
  <c r="CG48" i="21" s="1"/>
  <c r="HP48" i="21"/>
  <c r="GV48" i="21"/>
  <c r="FX50" i="21"/>
  <c r="DP50" i="21"/>
  <c r="BH50" i="21"/>
  <c r="FI50" i="21"/>
  <c r="DA50" i="21"/>
  <c r="GM50" i="21"/>
  <c r="EE50" i="21"/>
  <c r="BW50" i="21"/>
  <c r="AU50" i="21"/>
  <c r="HJ50" i="21" s="1"/>
  <c r="GN50" i="21"/>
  <c r="HM50" i="21" s="1"/>
  <c r="DB50" i="21"/>
  <c r="EU50" i="21"/>
  <c r="FB50" i="21" s="1"/>
  <c r="BI50" i="21"/>
  <c r="ET50" i="21"/>
  <c r="AT50" i="21"/>
  <c r="FJ50" i="21"/>
  <c r="FQ50" i="21" s="1"/>
  <c r="CL50" i="21"/>
  <c r="CM50" i="21"/>
  <c r="FY50" i="21"/>
  <c r="BX50" i="21"/>
  <c r="CE50" i="21" s="1"/>
  <c r="FW38" i="21"/>
  <c r="GF38" i="21" s="1"/>
  <c r="DO38" i="21"/>
  <c r="DX38" i="21" s="1"/>
  <c r="BG38" i="21"/>
  <c r="BP38" i="21" s="1"/>
  <c r="BR38" i="21" s="1"/>
  <c r="CG38" i="21" s="1"/>
  <c r="AS38" i="21"/>
  <c r="BU38" i="21"/>
  <c r="DP38" i="21"/>
  <c r="ER38" i="21"/>
  <c r="GK38" i="21"/>
  <c r="HE38" i="21"/>
  <c r="AU39" i="21"/>
  <c r="BX39" i="21"/>
  <c r="CE39" i="21" s="1"/>
  <c r="CG39" i="21" s="1"/>
  <c r="CV39" i="21" s="1"/>
  <c r="ET39" i="21"/>
  <c r="GN40" i="21"/>
  <c r="HM40" i="21" s="1"/>
  <c r="EF40" i="21"/>
  <c r="BX40" i="21"/>
  <c r="AU40" i="21"/>
  <c r="BW40" i="21"/>
  <c r="ET40" i="21"/>
  <c r="GM40" i="21"/>
  <c r="BH41" i="21"/>
  <c r="DA41" i="21"/>
  <c r="FX41" i="21"/>
  <c r="FH43" i="21"/>
  <c r="CZ43" i="21"/>
  <c r="DI43" i="21" s="1"/>
  <c r="FG43" i="21"/>
  <c r="CY43" i="21"/>
  <c r="FW43" i="21"/>
  <c r="GF43" i="21" s="1"/>
  <c r="DO43" i="21"/>
  <c r="DX43" i="21" s="1"/>
  <c r="BG43" i="21"/>
  <c r="FV43" i="21"/>
  <c r="DN43" i="21"/>
  <c r="BF43" i="21"/>
  <c r="BU43" i="21"/>
  <c r="FC43" i="21"/>
  <c r="DQ45" i="21"/>
  <c r="GU47" i="21"/>
  <c r="HL47" i="21"/>
  <c r="FJ39" i="21"/>
  <c r="DB39" i="21"/>
  <c r="DI39" i="21" s="1"/>
  <c r="EU39" i="21"/>
  <c r="FB39" i="21" s="1"/>
  <c r="CF40" i="21"/>
  <c r="GV40" i="21"/>
  <c r="DJ41" i="21"/>
  <c r="HA41" i="21"/>
  <c r="BS46" i="21"/>
  <c r="CH46" i="21" s="1"/>
  <c r="CW46" i="21" s="1"/>
  <c r="FX48" i="21"/>
  <c r="DP48" i="21"/>
  <c r="GM48" i="21"/>
  <c r="DQ48" i="21"/>
  <c r="BH48" i="21"/>
  <c r="EU48" i="21"/>
  <c r="DA48" i="21"/>
  <c r="EF48" i="21"/>
  <c r="FJ48" i="21"/>
  <c r="EE48" i="21"/>
  <c r="GN48" i="21"/>
  <c r="HM48" i="21" s="1"/>
  <c r="ET48" i="21"/>
  <c r="CL48" i="21"/>
  <c r="AU48" i="21"/>
  <c r="AT48" i="21"/>
  <c r="BF48" i="21"/>
  <c r="GL53" i="21"/>
  <c r="ED53" i="21"/>
  <c r="FW53" i="21"/>
  <c r="GF53" i="21" s="1"/>
  <c r="CK53" i="21"/>
  <c r="ER53" i="21"/>
  <c r="CZ53" i="21"/>
  <c r="FH53" i="21"/>
  <c r="DN53" i="21"/>
  <c r="BF53" i="21"/>
  <c r="EC53" i="21"/>
  <c r="AS53" i="21"/>
  <c r="FV53" i="21"/>
  <c r="CJ53" i="21"/>
  <c r="AR53" i="21"/>
  <c r="DO53" i="21"/>
  <c r="BG53" i="21"/>
  <c r="BU53" i="21"/>
  <c r="FG53" i="21"/>
  <c r="ES53" i="21"/>
  <c r="FB53" i="21" s="1"/>
  <c r="GK53" i="21"/>
  <c r="CY53" i="21"/>
  <c r="BV53" i="21"/>
  <c r="GN38" i="21"/>
  <c r="HM38" i="21" s="1"/>
  <c r="HR38" i="21" s="1"/>
  <c r="EF38" i="21"/>
  <c r="EM38" i="21" s="1"/>
  <c r="BX38" i="21"/>
  <c r="CE38" i="21" s="1"/>
  <c r="AU38" i="21"/>
  <c r="BW38" i="21"/>
  <c r="ET38" i="21"/>
  <c r="GM38" i="21"/>
  <c r="BH39" i="21"/>
  <c r="DA39" i="21"/>
  <c r="FX39" i="21"/>
  <c r="CL41" i="21"/>
  <c r="EF41" i="21"/>
  <c r="EM41" i="21" s="1"/>
  <c r="BQ43" i="21"/>
  <c r="BS43" i="21" s="1"/>
  <c r="CH43" i="21" s="1"/>
  <c r="CW43" i="21" s="1"/>
  <c r="DL43" i="21" s="1"/>
  <c r="EA43" i="21" s="1"/>
  <c r="EP43" i="21" s="1"/>
  <c r="FE43" i="21" s="1"/>
  <c r="FT43" i="21" s="1"/>
  <c r="GI43" i="21" s="1"/>
  <c r="GX43" i="21" s="1"/>
  <c r="BC43" i="21" s="1"/>
  <c r="ED43" i="21"/>
  <c r="EM43" i="21" s="1"/>
  <c r="GL43" i="21"/>
  <c r="AT45" i="21"/>
  <c r="GM47" i="21"/>
  <c r="EE47" i="21"/>
  <c r="BW47" i="21"/>
  <c r="EF47" i="21"/>
  <c r="CL47" i="21"/>
  <c r="FY47" i="21"/>
  <c r="GF47" i="21" s="1"/>
  <c r="BI47" i="21"/>
  <c r="FJ47" i="21"/>
  <c r="CM47" i="21"/>
  <c r="AU47" i="21"/>
  <c r="HJ47" i="21" s="1"/>
  <c r="GN47" i="21"/>
  <c r="HM47" i="21" s="1"/>
  <c r="FI47" i="21"/>
  <c r="DQ47" i="21"/>
  <c r="DX47" i="21" s="1"/>
  <c r="AT47" i="21"/>
  <c r="DA47" i="21"/>
  <c r="DB47" i="21"/>
  <c r="DI47" i="21" s="1"/>
  <c r="CH48" i="21"/>
  <c r="CW48" i="21" s="1"/>
  <c r="DL48" i="21" s="1"/>
  <c r="EA48" i="21" s="1"/>
  <c r="EP48" i="21" s="1"/>
  <c r="FE48" i="21" s="1"/>
  <c r="FT48" i="21" s="1"/>
  <c r="GI48" i="21" s="1"/>
  <c r="GX48" i="21" s="1"/>
  <c r="BC48" i="21" s="1"/>
  <c r="GF48" i="21"/>
  <c r="BQ49" i="21"/>
  <c r="BS49" i="21" s="1"/>
  <c r="CH49" i="21" s="1"/>
  <c r="CU44" i="21"/>
  <c r="CW44" i="21" s="1"/>
  <c r="DL44" i="21" s="1"/>
  <c r="EA44" i="21" s="1"/>
  <c r="EP44" i="21" s="1"/>
  <c r="FE44" i="21" s="1"/>
  <c r="FT44" i="21" s="1"/>
  <c r="GI44" i="21" s="1"/>
  <c r="GX44" i="21" s="1"/>
  <c r="BC44" i="21" s="1"/>
  <c r="FC44" i="21"/>
  <c r="FB44" i="21" s="1"/>
  <c r="BQ47" i="21"/>
  <c r="BS47" i="21" s="1"/>
  <c r="CH47" i="21" s="1"/>
  <c r="CW47" i="21" s="1"/>
  <c r="DL47" i="21" s="1"/>
  <c r="EA47" i="21" s="1"/>
  <c r="EP47" i="21" s="1"/>
  <c r="FE47" i="21" s="1"/>
  <c r="FT47" i="21" s="1"/>
  <c r="GI47" i="21" s="1"/>
  <c r="GX47" i="21" s="1"/>
  <c r="BC47" i="21" s="1"/>
  <c r="EN47" i="21"/>
  <c r="DJ50" i="21"/>
  <c r="HO50" i="21"/>
  <c r="GV50" i="21"/>
  <c r="GL52" i="21"/>
  <c r="ED52" i="21"/>
  <c r="EM52" i="21" s="1"/>
  <c r="BV52" i="21"/>
  <c r="CE52" i="21" s="1"/>
  <c r="ER52" i="21"/>
  <c r="CJ52" i="21"/>
  <c r="AR52" i="21"/>
  <c r="ES52" i="21"/>
  <c r="CK52" i="21"/>
  <c r="FW52" i="21"/>
  <c r="GF52" i="21" s="1"/>
  <c r="DO52" i="21"/>
  <c r="DX52" i="21" s="1"/>
  <c r="BG52" i="21"/>
  <c r="BP52" i="21" s="1"/>
  <c r="BR52" i="21" s="1"/>
  <c r="CG52" i="21" s="1"/>
  <c r="GK52" i="21"/>
  <c r="FG52" i="21"/>
  <c r="EC52" i="21"/>
  <c r="CY52" i="21"/>
  <c r="BU52" i="21"/>
  <c r="CZ52" i="21"/>
  <c r="DI52" i="21" s="1"/>
  <c r="FH52" i="21"/>
  <c r="FQ52" i="21" s="1"/>
  <c r="DN52" i="21"/>
  <c r="AS52" i="21"/>
  <c r="BF52" i="21"/>
  <c r="GV54" i="21"/>
  <c r="HN54" i="21"/>
  <c r="AS35" i="21"/>
  <c r="CK35" i="21"/>
  <c r="CT35" i="21" s="1"/>
  <c r="AS37" i="21"/>
  <c r="CK37" i="21"/>
  <c r="CT37" i="21" s="1"/>
  <c r="AS39" i="21"/>
  <c r="CK39" i="21"/>
  <c r="CT39" i="21" s="1"/>
  <c r="AS41" i="21"/>
  <c r="CK41" i="21"/>
  <c r="CT41" i="21" s="1"/>
  <c r="FY43" i="21"/>
  <c r="DQ43" i="21"/>
  <c r="BI43" i="21"/>
  <c r="FX43" i="21"/>
  <c r="DP43" i="21"/>
  <c r="BH43" i="21"/>
  <c r="CL43" i="21"/>
  <c r="ET43" i="21"/>
  <c r="AR44" i="21"/>
  <c r="BF44" i="21"/>
  <c r="DN44" i="21"/>
  <c r="FI46" i="21"/>
  <c r="DA46" i="21"/>
  <c r="CM46" i="21"/>
  <c r="EF46" i="21"/>
  <c r="CL46" i="21"/>
  <c r="BI46" i="21"/>
  <c r="EE46" i="21"/>
  <c r="CT50" i="21"/>
  <c r="CT51" i="21"/>
  <c r="GV57" i="21"/>
  <c r="GL44" i="21"/>
  <c r="ED44" i="21"/>
  <c r="EM44" i="21" s="1"/>
  <c r="BV44" i="21"/>
  <c r="CE44" i="21" s="1"/>
  <c r="GK44" i="21"/>
  <c r="EC44" i="21"/>
  <c r="BU44" i="21"/>
  <c r="AS44" i="21"/>
  <c r="BG44" i="21"/>
  <c r="BP44" i="21" s="1"/>
  <c r="BR44" i="21" s="1"/>
  <c r="DO44" i="21"/>
  <c r="DX44" i="21" s="1"/>
  <c r="FW44" i="21"/>
  <c r="GF44" i="21" s="1"/>
  <c r="EN46" i="21"/>
  <c r="FV47" i="21"/>
  <c r="DN47" i="21"/>
  <c r="BF47" i="21"/>
  <c r="FH47" i="21"/>
  <c r="FQ47" i="21" s="1"/>
  <c r="FG47" i="21"/>
  <c r="ED47" i="21"/>
  <c r="CK47" i="21"/>
  <c r="CE49" i="21"/>
  <c r="DJ49" i="21"/>
  <c r="DI49" i="21" s="1"/>
  <c r="EM49" i="21"/>
  <c r="HL49" i="21"/>
  <c r="HR49" i="21" s="1"/>
  <c r="GU49" i="21"/>
  <c r="BS50" i="21"/>
  <c r="CH50" i="21" s="1"/>
  <c r="CW50" i="21" s="1"/>
  <c r="DL50" i="21" s="1"/>
  <c r="EA50" i="21" s="1"/>
  <c r="EP50" i="21" s="1"/>
  <c r="FE50" i="21" s="1"/>
  <c r="FT50" i="21" s="1"/>
  <c r="GI50" i="21" s="1"/>
  <c r="GX50" i="21" s="1"/>
  <c r="BC50" i="21" s="1"/>
  <c r="HA47" i="21"/>
  <c r="HA49" i="21"/>
  <c r="DX50" i="21"/>
  <c r="CW51" i="21"/>
  <c r="DL51" i="21" s="1"/>
  <c r="EA51" i="21" s="1"/>
  <c r="EP51" i="21" s="1"/>
  <c r="FE51" i="21" s="1"/>
  <c r="FT51" i="21" s="1"/>
  <c r="GI51" i="21" s="1"/>
  <c r="GX51" i="21" s="1"/>
  <c r="BC51" i="21" s="1"/>
  <c r="CU52" i="21"/>
  <c r="AT44" i="21"/>
  <c r="CL44" i="21"/>
  <c r="ET44" i="21"/>
  <c r="GK49" i="21"/>
  <c r="EC49" i="21"/>
  <c r="BU49" i="21"/>
  <c r="FV49" i="21"/>
  <c r="DN49" i="21"/>
  <c r="BF49" i="21"/>
  <c r="ES49" i="21"/>
  <c r="FB49" i="21" s="1"/>
  <c r="CK49" i="21"/>
  <c r="FG49" i="21"/>
  <c r="CY49" i="21"/>
  <c r="AS49" i="21"/>
  <c r="ER49" i="21"/>
  <c r="BP50" i="21"/>
  <c r="BR50" i="21" s="1"/>
  <c r="BP51" i="21"/>
  <c r="BR51" i="21" s="1"/>
  <c r="EU53" i="21"/>
  <c r="ET53" i="21"/>
  <c r="DB53" i="21"/>
  <c r="GM53" i="21"/>
  <c r="DQ53" i="21"/>
  <c r="BI53" i="21"/>
  <c r="EF53" i="21"/>
  <c r="BW53" i="21"/>
  <c r="FX53" i="21"/>
  <c r="CL53" i="21"/>
  <c r="DP53" i="21"/>
  <c r="FJ53" i="21"/>
  <c r="BX53" i="21"/>
  <c r="AU53" i="21"/>
  <c r="BH53" i="21"/>
  <c r="GN53" i="21"/>
  <c r="HM53" i="21" s="1"/>
  <c r="EE53" i="21"/>
  <c r="DA53" i="21"/>
  <c r="CU53" i="21"/>
  <c r="FH54" i="21"/>
  <c r="FQ54" i="21" s="1"/>
  <c r="CZ54" i="21"/>
  <c r="DI54" i="21" s="1"/>
  <c r="FW54" i="21"/>
  <c r="ED54" i="21"/>
  <c r="CJ54" i="21"/>
  <c r="BG54" i="21"/>
  <c r="CY54" i="21"/>
  <c r="GK54" i="21"/>
  <c r="DN54" i="21"/>
  <c r="BU54" i="21"/>
  <c r="AR54" i="21"/>
  <c r="ER54" i="21"/>
  <c r="GL54" i="21"/>
  <c r="CK54" i="21"/>
  <c r="BF54" i="21"/>
  <c r="DO54" i="21"/>
  <c r="BV54" i="21"/>
  <c r="CE54" i="21" s="1"/>
  <c r="FG54" i="21"/>
  <c r="ES54" i="21"/>
  <c r="EC54" i="21"/>
  <c r="AU44" i="21"/>
  <c r="CM44" i="21"/>
  <c r="CT44" i="21" s="1"/>
  <c r="BP49" i="21"/>
  <c r="BR49" i="21" s="1"/>
  <c r="CG49" i="21" s="1"/>
  <c r="CU49" i="21"/>
  <c r="GU50" i="21"/>
  <c r="HL50" i="21"/>
  <c r="BS53" i="21"/>
  <c r="CH53" i="21" s="1"/>
  <c r="FB56" i="21"/>
  <c r="CH52" i="21"/>
  <c r="FY54" i="21"/>
  <c r="DQ54" i="21"/>
  <c r="BI54" i="21"/>
  <c r="DB54" i="21"/>
  <c r="GN54" i="21"/>
  <c r="HM54" i="21" s="1"/>
  <c r="ET54" i="21"/>
  <c r="BX54" i="21"/>
  <c r="AU54" i="21"/>
  <c r="BD54" i="21" s="1"/>
  <c r="FI54" i="21"/>
  <c r="CM54" i="21"/>
  <c r="GM54" i="21"/>
  <c r="EF54" i="21"/>
  <c r="CL54" i="21"/>
  <c r="FX54" i="21"/>
  <c r="EE54" i="21"/>
  <c r="EU54" i="21"/>
  <c r="AT54" i="21"/>
  <c r="DA54" i="21"/>
  <c r="BH54" i="21"/>
  <c r="FG50" i="21"/>
  <c r="CY50" i="21"/>
  <c r="ER50" i="21"/>
  <c r="CJ50" i="21"/>
  <c r="AR50" i="21"/>
  <c r="BQ55" i="21"/>
  <c r="BS55" i="21" s="1"/>
  <c r="CH55" i="21" s="1"/>
  <c r="CW55" i="21" s="1"/>
  <c r="DL55" i="21" s="1"/>
  <c r="EA55" i="21" s="1"/>
  <c r="EP55" i="21" s="1"/>
  <c r="FE55" i="21" s="1"/>
  <c r="FT55" i="21" s="1"/>
  <c r="GI55" i="21" s="1"/>
  <c r="GX55" i="21" s="1"/>
  <c r="BC55" i="21" s="1"/>
  <c r="CU57" i="21"/>
  <c r="EN51" i="21"/>
  <c r="GV51" i="21"/>
  <c r="EN55" i="21"/>
  <c r="CE56" i="21"/>
  <c r="BP57" i="21"/>
  <c r="BR57" i="21" s="1"/>
  <c r="CG57" i="21" s="1"/>
  <c r="HJ58" i="21"/>
  <c r="ET49" i="21"/>
  <c r="CL49" i="21"/>
  <c r="AT49" i="21"/>
  <c r="GM49" i="21"/>
  <c r="EE49" i="21"/>
  <c r="BW49" i="21"/>
  <c r="BH49" i="21"/>
  <c r="DP49" i="21"/>
  <c r="FX49" i="21"/>
  <c r="DI50" i="21"/>
  <c r="FC52" i="21"/>
  <c r="DY56" i="21"/>
  <c r="CT57" i="21"/>
  <c r="CF59" i="21"/>
  <c r="EN59" i="21"/>
  <c r="CJ51" i="21"/>
  <c r="EN53" i="21"/>
  <c r="DJ54" i="21"/>
  <c r="GL55" i="21"/>
  <c r="ED55" i="21"/>
  <c r="EM55" i="21" s="1"/>
  <c r="BV55" i="21"/>
  <c r="CE55" i="21" s="1"/>
  <c r="FG55" i="21"/>
  <c r="CJ55" i="21"/>
  <c r="EC55" i="21"/>
  <c r="FW55" i="21"/>
  <c r="GF55" i="21" s="1"/>
  <c r="BG55" i="21"/>
  <c r="GK55" i="21"/>
  <c r="BU55" i="21"/>
  <c r="AR55" i="21"/>
  <c r="CY55" i="21"/>
  <c r="ER55" i="21"/>
  <c r="GG55" i="21"/>
  <c r="HJ56" i="21"/>
  <c r="BD56" i="21"/>
  <c r="GL58" i="21"/>
  <c r="ED58" i="21"/>
  <c r="EM58" i="21" s="1"/>
  <c r="BV58" i="21"/>
  <c r="CE58" i="21" s="1"/>
  <c r="FH58" i="21"/>
  <c r="FQ58" i="21" s="1"/>
  <c r="CZ58" i="21"/>
  <c r="DI58" i="21" s="1"/>
  <c r="FW58" i="21"/>
  <c r="ES58" i="21"/>
  <c r="DO58" i="21"/>
  <c r="CK58" i="21"/>
  <c r="BG58" i="21"/>
  <c r="BP58" i="21" s="1"/>
  <c r="BR58" i="21" s="1"/>
  <c r="CG58" i="21" s="1"/>
  <c r="AR58" i="21"/>
  <c r="FH51" i="21"/>
  <c r="FQ51" i="21" s="1"/>
  <c r="CZ51" i="21"/>
  <c r="DI51" i="21" s="1"/>
  <c r="FV51" i="21"/>
  <c r="DN51" i="21"/>
  <c r="BF51" i="21"/>
  <c r="AS51" i="21"/>
  <c r="BU51" i="21"/>
  <c r="DY51" i="21"/>
  <c r="GG51" i="21"/>
  <c r="CF54" i="21"/>
  <c r="CH54" i="21" s="1"/>
  <c r="CW54" i="21" s="1"/>
  <c r="DL54" i="21" s="1"/>
  <c r="EA54" i="21" s="1"/>
  <c r="EP54" i="21" s="1"/>
  <c r="FE54" i="21" s="1"/>
  <c r="FT54" i="21" s="1"/>
  <c r="GI54" i="21" s="1"/>
  <c r="GX54" i="21" s="1"/>
  <c r="BC54" i="21" s="1"/>
  <c r="HC55" i="21"/>
  <c r="EU56" i="21"/>
  <c r="CM56" i="21"/>
  <c r="CT56" i="21" s="1"/>
  <c r="FY56" i="21"/>
  <c r="GF56" i="21" s="1"/>
  <c r="DQ56" i="21"/>
  <c r="DX56" i="21" s="1"/>
  <c r="BI56" i="21"/>
  <c r="BP56" i="21" s="1"/>
  <c r="BR56" i="21" s="1"/>
  <c r="CG56" i="21" s="1"/>
  <c r="CV56" i="21" s="1"/>
  <c r="DK56" i="21" s="1"/>
  <c r="DZ56" i="21" s="1"/>
  <c r="EO56" i="21" s="1"/>
  <c r="FD56" i="21" s="1"/>
  <c r="FS56" i="21" s="1"/>
  <c r="GH56" i="21" s="1"/>
  <c r="GW56" i="21" s="1"/>
  <c r="BB56" i="21" s="1"/>
  <c r="FX56" i="21"/>
  <c r="ET56" i="21"/>
  <c r="DP56" i="21"/>
  <c r="CL56" i="21"/>
  <c r="BH56" i="21"/>
  <c r="GM56" i="21"/>
  <c r="FI56" i="21"/>
  <c r="EE56" i="21"/>
  <c r="DA56" i="21"/>
  <c r="BW56" i="21"/>
  <c r="AT56" i="21"/>
  <c r="FJ56" i="21"/>
  <c r="DX57" i="21"/>
  <c r="FR57" i="21"/>
  <c r="GG54" i="21"/>
  <c r="HN58" i="21"/>
  <c r="GV58" i="21"/>
  <c r="HA58" i="21"/>
  <c r="FY51" i="21"/>
  <c r="GF51" i="21" s="1"/>
  <c r="DQ51" i="21"/>
  <c r="DX51" i="21" s="1"/>
  <c r="GM51" i="21"/>
  <c r="EE51" i="21"/>
  <c r="BW51" i="21"/>
  <c r="AU51" i="21"/>
  <c r="BX51" i="21"/>
  <c r="CE51" i="21" s="1"/>
  <c r="DA51" i="21"/>
  <c r="ED51" i="21"/>
  <c r="EM51" i="21" s="1"/>
  <c r="FI51" i="21"/>
  <c r="GL51" i="21"/>
  <c r="DY53" i="21"/>
  <c r="CU54" i="21"/>
  <c r="CU56" i="21"/>
  <c r="DB56" i="21"/>
  <c r="BQ57" i="21"/>
  <c r="BS57" i="21" s="1"/>
  <c r="CH57" i="21" s="1"/>
  <c r="CW57" i="21" s="1"/>
  <c r="DL57" i="21" s="1"/>
  <c r="EA57" i="21" s="1"/>
  <c r="EP57" i="21" s="1"/>
  <c r="FE57" i="21" s="1"/>
  <c r="DA52" i="21"/>
  <c r="FI52" i="21"/>
  <c r="CU55" i="21"/>
  <c r="GL56" i="21"/>
  <c r="ED56" i="21"/>
  <c r="EM56" i="21" s="1"/>
  <c r="FH56" i="21"/>
  <c r="FQ56" i="21" s="1"/>
  <c r="CZ56" i="21"/>
  <c r="DI56" i="21" s="1"/>
  <c r="ES57" i="21"/>
  <c r="FB57" i="21" s="1"/>
  <c r="FW57" i="21"/>
  <c r="BQ59" i="21"/>
  <c r="BS59" i="21" s="1"/>
  <c r="CH59" i="21" s="1"/>
  <c r="CW59" i="21" s="1"/>
  <c r="DL59" i="21" s="1"/>
  <c r="EA59" i="21" s="1"/>
  <c r="EP59" i="21" s="1"/>
  <c r="FE59" i="21" s="1"/>
  <c r="FT59" i="21" s="1"/>
  <c r="GI59" i="21" s="1"/>
  <c r="GX59" i="21" s="1"/>
  <c r="BC59" i="21" s="1"/>
  <c r="CU59" i="21"/>
  <c r="AU52" i="21"/>
  <c r="CM52" i="21"/>
  <c r="DY54" i="21"/>
  <c r="AR57" i="21"/>
  <c r="EC57" i="21"/>
  <c r="GG57" i="21"/>
  <c r="AS59" i="21"/>
  <c r="FC55" i="21"/>
  <c r="FB55" i="21" s="1"/>
  <c r="HC58" i="21"/>
  <c r="FH59" i="21"/>
  <c r="FQ59" i="21" s="1"/>
  <c r="CZ59" i="21"/>
  <c r="DI59" i="21" s="1"/>
  <c r="FG59" i="21"/>
  <c r="GL59" i="21"/>
  <c r="ED59" i="21"/>
  <c r="EM59" i="21" s="1"/>
  <c r="BV59" i="21"/>
  <c r="BF59" i="21"/>
  <c r="ER59" i="21"/>
  <c r="FW59" i="21"/>
  <c r="GF59" i="21" s="1"/>
  <c r="BQ56" i="21"/>
  <c r="BS56" i="21" s="1"/>
  <c r="CH56" i="21" s="1"/>
  <c r="CW56" i="21" s="1"/>
  <c r="DL56" i="21" s="1"/>
  <c r="FH57" i="21"/>
  <c r="CZ57" i="21"/>
  <c r="DI57" i="21" s="1"/>
  <c r="GL57" i="21"/>
  <c r="ED57" i="21"/>
  <c r="EM57" i="21" s="1"/>
  <c r="BV57" i="21"/>
  <c r="CE57" i="21" s="1"/>
  <c r="BF57" i="21"/>
  <c r="BQ58" i="21"/>
  <c r="BS58" i="21" s="1"/>
  <c r="CH58" i="21" s="1"/>
  <c r="CU58" i="21"/>
  <c r="DY58" i="21"/>
  <c r="FC58" i="21"/>
  <c r="GG58" i="21"/>
  <c r="BG59" i="21"/>
  <c r="CJ59" i="21"/>
  <c r="DN59" i="21"/>
  <c r="ES59" i="21"/>
  <c r="FB59" i="21" s="1"/>
  <c r="AU55" i="21"/>
  <c r="HJ55" i="21" s="1"/>
  <c r="CM55" i="21"/>
  <c r="CT55" i="21" s="1"/>
  <c r="AU57" i="21"/>
  <c r="BD57" i="21" s="1"/>
  <c r="CM57" i="21"/>
  <c r="BI58" i="21"/>
  <c r="DQ58" i="21"/>
  <c r="FY58" i="21"/>
  <c r="AU59" i="21"/>
  <c r="CM59" i="21"/>
  <c r="CT59" i="21" s="1"/>
  <c r="AU58" i="21"/>
  <c r="BD58" i="21" s="1"/>
  <c r="CM58" i="21"/>
  <c r="HA17" i="20"/>
  <c r="HA39" i="20"/>
  <c r="HA44" i="20"/>
  <c r="HC51" i="20"/>
  <c r="HA7" i="20"/>
  <c r="HA11" i="20"/>
  <c r="HA14" i="20"/>
  <c r="HA28" i="20"/>
  <c r="HC36" i="20"/>
  <c r="HE42" i="20"/>
  <c r="HA43" i="20"/>
  <c r="HC44" i="20"/>
  <c r="HE51" i="20"/>
  <c r="HC11" i="20"/>
  <c r="HC37" i="20"/>
  <c r="HC39" i="20"/>
  <c r="HE11" i="20"/>
  <c r="HE17" i="20"/>
  <c r="HA22" i="20"/>
  <c r="HE37" i="20"/>
  <c r="HA48" i="20"/>
  <c r="HA49" i="20"/>
  <c r="HA45" i="20"/>
  <c r="HA8" i="20"/>
  <c r="HE9" i="20"/>
  <c r="HE15" i="20"/>
  <c r="HE19" i="20"/>
  <c r="HC29" i="20"/>
  <c r="HE31" i="20"/>
  <c r="HE35" i="20"/>
  <c r="HA56" i="20"/>
  <c r="HC27" i="20"/>
  <c r="HA29" i="20"/>
  <c r="HE29" i="20"/>
  <c r="HA42" i="20"/>
  <c r="HE45" i="20"/>
  <c r="HE47" i="20"/>
  <c r="HA51" i="20"/>
  <c r="HC56" i="20"/>
  <c r="EA13" i="20"/>
  <c r="EP13" i="20" s="1"/>
  <c r="FE13" i="20" s="1"/>
  <c r="FT13" i="20" s="1"/>
  <c r="GI13" i="20" s="1"/>
  <c r="GX13" i="20" s="1"/>
  <c r="BC13" i="20" s="1"/>
  <c r="DI8" i="20"/>
  <c r="FQ9" i="20"/>
  <c r="CH12" i="20"/>
  <c r="CW12" i="20" s="1"/>
  <c r="DL12" i="20" s="1"/>
  <c r="EA12" i="20" s="1"/>
  <c r="EP12" i="20" s="1"/>
  <c r="FE12" i="20" s="1"/>
  <c r="FT12" i="20" s="1"/>
  <c r="GI12" i="20" s="1"/>
  <c r="GX12" i="20" s="1"/>
  <c r="BC12" i="20" s="1"/>
  <c r="CH11" i="20"/>
  <c r="CW11" i="20" s="1"/>
  <c r="DX16" i="20"/>
  <c r="DL8" i="20"/>
  <c r="EA8" i="20" s="1"/>
  <c r="EP8" i="20" s="1"/>
  <c r="FE8" i="20" s="1"/>
  <c r="FT8" i="20" s="1"/>
  <c r="GI8" i="20" s="1"/>
  <c r="GX8" i="20" s="1"/>
  <c r="BC8" i="20" s="1"/>
  <c r="CE35" i="20"/>
  <c r="GF7" i="20"/>
  <c r="GL10" i="20"/>
  <c r="ED10" i="20"/>
  <c r="EM10" i="20" s="1"/>
  <c r="BV10" i="20"/>
  <c r="GK10" i="20"/>
  <c r="EC10" i="20"/>
  <c r="BU10" i="20"/>
  <c r="FG10" i="20"/>
  <c r="FW10" i="20"/>
  <c r="GF10" i="20" s="1"/>
  <c r="DO10" i="20"/>
  <c r="DX10" i="20" s="1"/>
  <c r="BG10" i="20"/>
  <c r="BP10" i="20" s="1"/>
  <c r="BR10" i="20" s="1"/>
  <c r="AS10" i="20"/>
  <c r="BF10" i="20"/>
  <c r="FJ11" i="20"/>
  <c r="DB11" i="20"/>
  <c r="CM11" i="20"/>
  <c r="EF11" i="20"/>
  <c r="EM11" i="20" s="1"/>
  <c r="CL11" i="20"/>
  <c r="GN11" i="20"/>
  <c r="HM11" i="20" s="1"/>
  <c r="ET11" i="20"/>
  <c r="BX11" i="20"/>
  <c r="AU11" i="20"/>
  <c r="GM11" i="20"/>
  <c r="DQ11" i="20"/>
  <c r="BW11" i="20"/>
  <c r="AT11" i="20"/>
  <c r="DX24" i="20"/>
  <c r="HN24" i="20"/>
  <c r="GV24" i="20"/>
  <c r="CE38" i="20"/>
  <c r="BX7" i="20"/>
  <c r="CE7" i="20" s="1"/>
  <c r="GG7" i="20"/>
  <c r="HN8" i="20"/>
  <c r="CK10" i="20"/>
  <c r="FV10" i="20"/>
  <c r="DA11" i="20"/>
  <c r="EM14" i="20"/>
  <c r="HL14" i="20"/>
  <c r="HR14" i="20" s="1"/>
  <c r="GU14" i="20"/>
  <c r="FX17" i="20"/>
  <c r="DP17" i="20"/>
  <c r="BH17" i="20"/>
  <c r="GM17" i="20"/>
  <c r="ET17" i="20"/>
  <c r="BX17" i="20"/>
  <c r="AU17" i="20"/>
  <c r="GN17" i="20"/>
  <c r="HM17" i="20" s="1"/>
  <c r="HR17" i="20" s="1"/>
  <c r="DQ17" i="20"/>
  <c r="BW17" i="20"/>
  <c r="AT17" i="20"/>
  <c r="EU17" i="20"/>
  <c r="FJ17" i="20"/>
  <c r="FQ17" i="20" s="1"/>
  <c r="EE17" i="20"/>
  <c r="FI17" i="20"/>
  <c r="CM17" i="20"/>
  <c r="CT17" i="20" s="1"/>
  <c r="GL23" i="20"/>
  <c r="DI28" i="20"/>
  <c r="DL38" i="20"/>
  <c r="CH46" i="20"/>
  <c r="CW46" i="20" s="1"/>
  <c r="DL46" i="20" s="1"/>
  <c r="EA46" i="20" s="1"/>
  <c r="EP46" i="20" s="1"/>
  <c r="FE46" i="20" s="1"/>
  <c r="FT46" i="20" s="1"/>
  <c r="GI46" i="20" s="1"/>
  <c r="GX46" i="20" s="1"/>
  <c r="BC46" i="20" s="1"/>
  <c r="FB46" i="20"/>
  <c r="ES6" i="20"/>
  <c r="FB6" i="20" s="1"/>
  <c r="AT7" i="20"/>
  <c r="GM7" i="20"/>
  <c r="EN8" i="20"/>
  <c r="BQ9" i="20"/>
  <c r="BS9" i="20" s="1"/>
  <c r="CH9" i="20" s="1"/>
  <c r="CW9" i="20" s="1"/>
  <c r="DL9" i="20" s="1"/>
  <c r="CY10" i="20"/>
  <c r="DJ11" i="20"/>
  <c r="DI11" i="20" s="1"/>
  <c r="FI11" i="20"/>
  <c r="BF12" i="20"/>
  <c r="DY12" i="20"/>
  <c r="EC12" i="20"/>
  <c r="GV12" i="20"/>
  <c r="HN12" i="20"/>
  <c r="CF14" i="20"/>
  <c r="CH14" i="20" s="1"/>
  <c r="CW14" i="20" s="1"/>
  <c r="DL14" i="20" s="1"/>
  <c r="EA14" i="20" s="1"/>
  <c r="EP14" i="20" s="1"/>
  <c r="FE14" i="20" s="1"/>
  <c r="FT14" i="20" s="1"/>
  <c r="GI14" i="20" s="1"/>
  <c r="GX14" i="20" s="1"/>
  <c r="BC14" i="20" s="1"/>
  <c r="EN15" i="20"/>
  <c r="GK16" i="20"/>
  <c r="EC16" i="20"/>
  <c r="BU16" i="20"/>
  <c r="FV16" i="20"/>
  <c r="ES16" i="20"/>
  <c r="CZ16" i="20"/>
  <c r="BF16" i="20"/>
  <c r="FG16" i="20"/>
  <c r="CY16" i="20"/>
  <c r="AR16" i="20"/>
  <c r="GL16" i="20"/>
  <c r="CK16" i="20"/>
  <c r="CT16" i="20" s="1"/>
  <c r="FY17" i="20"/>
  <c r="GF17" i="20" s="1"/>
  <c r="GK18" i="20"/>
  <c r="EC18" i="20"/>
  <c r="BU18" i="20"/>
  <c r="FV18" i="20"/>
  <c r="ES18" i="20"/>
  <c r="CZ18" i="20"/>
  <c r="DI18" i="20" s="1"/>
  <c r="BF18" i="20"/>
  <c r="GL18" i="20"/>
  <c r="FH18" i="20"/>
  <c r="FQ18" i="20" s="1"/>
  <c r="ED18" i="20"/>
  <c r="BV18" i="20"/>
  <c r="AS18" i="20"/>
  <c r="FW18" i="20"/>
  <c r="CK18" i="20"/>
  <c r="BD21" i="20"/>
  <c r="BP26" i="20"/>
  <c r="BR26" i="20" s="1"/>
  <c r="CG26" i="20" s="1"/>
  <c r="CJ10" i="20"/>
  <c r="FB13" i="20"/>
  <c r="BI16" i="20"/>
  <c r="BP16" i="20" s="1"/>
  <c r="BR16" i="20" s="1"/>
  <c r="FX16" i="20"/>
  <c r="BD27" i="20"/>
  <c r="GU30" i="20"/>
  <c r="HL30" i="20"/>
  <c r="HR30" i="20" s="1"/>
  <c r="CT57" i="20"/>
  <c r="GV6" i="20"/>
  <c r="DJ7" i="20"/>
  <c r="EU7" i="20"/>
  <c r="FV8" i="20"/>
  <c r="FR9" i="20"/>
  <c r="GK12" i="20"/>
  <c r="GF19" i="20"/>
  <c r="ER23" i="20"/>
  <c r="CJ23" i="20"/>
  <c r="AR23" i="20"/>
  <c r="FH23" i="20"/>
  <c r="CZ23" i="20"/>
  <c r="DI23" i="20" s="1"/>
  <c r="FG23" i="20"/>
  <c r="CY23" i="20"/>
  <c r="ED23" i="20"/>
  <c r="EM23" i="20" s="1"/>
  <c r="GK23" i="20"/>
  <c r="FW23" i="20"/>
  <c r="DN23" i="20"/>
  <c r="AS23" i="20"/>
  <c r="FV23" i="20"/>
  <c r="EC23" i="20"/>
  <c r="BV23" i="20"/>
  <c r="CE23" i="20" s="1"/>
  <c r="BU23" i="20"/>
  <c r="BG23" i="20"/>
  <c r="CU6" i="20"/>
  <c r="HN6" i="20"/>
  <c r="AU7" i="20"/>
  <c r="CL7" i="20"/>
  <c r="DX7" i="20"/>
  <c r="GN7" i="20"/>
  <c r="HM7" i="20" s="1"/>
  <c r="HR7" i="20" s="1"/>
  <c r="GV7" i="20"/>
  <c r="DN8" i="20"/>
  <c r="ER8" i="20"/>
  <c r="HC8" i="20"/>
  <c r="FY9" i="20"/>
  <c r="DQ9" i="20"/>
  <c r="BI9" i="20"/>
  <c r="BP9" i="20" s="1"/>
  <c r="BR9" i="20" s="1"/>
  <c r="CG9" i="20" s="1"/>
  <c r="CV9" i="20" s="1"/>
  <c r="DK9" i="20" s="1"/>
  <c r="DZ9" i="20" s="1"/>
  <c r="EO9" i="20" s="1"/>
  <c r="FD9" i="20" s="1"/>
  <c r="FS9" i="20" s="1"/>
  <c r="GH9" i="20" s="1"/>
  <c r="GW9" i="20" s="1"/>
  <c r="BB9" i="20" s="1"/>
  <c r="FX9" i="20"/>
  <c r="DP9" i="20"/>
  <c r="BH9" i="20"/>
  <c r="FJ9" i="20"/>
  <c r="DB9" i="20"/>
  <c r="BW9" i="20"/>
  <c r="DA9" i="20"/>
  <c r="ET9" i="20"/>
  <c r="GF9" i="20"/>
  <c r="CU10" i="20"/>
  <c r="CZ10" i="20"/>
  <c r="DI10" i="20" s="1"/>
  <c r="AS12" i="20"/>
  <c r="ED12" i="20"/>
  <c r="CT13" i="20"/>
  <c r="FR13" i="20"/>
  <c r="BQ15" i="20"/>
  <c r="BS15" i="20" s="1"/>
  <c r="CM16" i="20"/>
  <c r="CL17" i="20"/>
  <c r="DA17" i="20"/>
  <c r="ER21" i="20"/>
  <c r="CJ21" i="20"/>
  <c r="FH21" i="20"/>
  <c r="CZ21" i="20"/>
  <c r="DI21" i="20" s="1"/>
  <c r="FG21" i="20"/>
  <c r="CY21" i="20"/>
  <c r="GK21" i="20"/>
  <c r="FW21" i="20"/>
  <c r="ES21" i="20"/>
  <c r="BU21" i="20"/>
  <c r="BF21" i="20"/>
  <c r="EC21" i="20"/>
  <c r="DO21" i="20"/>
  <c r="DX21" i="20" s="1"/>
  <c r="DN21" i="20"/>
  <c r="BV21" i="20"/>
  <c r="CE21" i="20" s="1"/>
  <c r="ED21" i="20"/>
  <c r="EM21" i="20" s="1"/>
  <c r="CK21" i="20"/>
  <c r="CT21" i="20" s="1"/>
  <c r="BG21" i="20"/>
  <c r="GL21" i="20"/>
  <c r="FV21" i="20"/>
  <c r="AR21" i="20"/>
  <c r="BS22" i="20"/>
  <c r="CH22" i="20" s="1"/>
  <c r="CW22" i="20" s="1"/>
  <c r="DL22" i="20" s="1"/>
  <c r="ES23" i="20"/>
  <c r="HE25" i="20"/>
  <c r="HC25" i="20"/>
  <c r="HM27" i="20"/>
  <c r="GU27" i="20"/>
  <c r="GN37" i="20"/>
  <c r="HM37" i="20" s="1"/>
  <c r="EF37" i="20"/>
  <c r="EM37" i="20" s="1"/>
  <c r="BX37" i="20"/>
  <c r="DQ37" i="20"/>
  <c r="AT37" i="20"/>
  <c r="FJ37" i="20"/>
  <c r="DP37" i="20"/>
  <c r="FI37" i="20"/>
  <c r="CM37" i="20"/>
  <c r="EU37" i="20"/>
  <c r="DA37" i="20"/>
  <c r="GM37" i="20"/>
  <c r="ET37" i="20"/>
  <c r="CL37" i="20"/>
  <c r="EE37" i="20"/>
  <c r="FY37" i="20"/>
  <c r="BW37" i="20"/>
  <c r="BI37" i="20"/>
  <c r="AU37" i="20"/>
  <c r="FX37" i="20"/>
  <c r="DB37" i="20"/>
  <c r="DI37" i="20" s="1"/>
  <c r="GU17" i="20"/>
  <c r="AS8" i="20"/>
  <c r="BF8" i="20"/>
  <c r="CJ8" i="20"/>
  <c r="GU9" i="20"/>
  <c r="ES10" i="20"/>
  <c r="FB10" i="20" s="1"/>
  <c r="DY11" i="20"/>
  <c r="FY11" i="20"/>
  <c r="GF11" i="20" s="1"/>
  <c r="FW12" i="20"/>
  <c r="GF12" i="20" s="1"/>
  <c r="DO12" i="20"/>
  <c r="DX12" i="20" s="1"/>
  <c r="BG12" i="20"/>
  <c r="BP12" i="20" s="1"/>
  <c r="BR12" i="20" s="1"/>
  <c r="DN12" i="20"/>
  <c r="AR12" i="20"/>
  <c r="FH12" i="20"/>
  <c r="FQ12" i="20" s="1"/>
  <c r="CZ12" i="20"/>
  <c r="DI12" i="20" s="1"/>
  <c r="GL12" i="20"/>
  <c r="ES12" i="20"/>
  <c r="FB12" i="20" s="1"/>
  <c r="CY12" i="20"/>
  <c r="BV12" i="20"/>
  <c r="CE12" i="20" s="1"/>
  <c r="BU12" i="20"/>
  <c r="CJ12" i="20"/>
  <c r="DI14" i="20"/>
  <c r="GV18" i="20"/>
  <c r="HN18" i="20"/>
  <c r="BP25" i="20"/>
  <c r="BR25" i="20" s="1"/>
  <c r="CG25" i="20" s="1"/>
  <c r="HO28" i="20"/>
  <c r="GV28" i="20"/>
  <c r="CH43" i="20"/>
  <c r="CW43" i="20" s="1"/>
  <c r="DL43" i="20" s="1"/>
  <c r="EA43" i="20" s="1"/>
  <c r="EP43" i="20" s="1"/>
  <c r="FE43" i="20" s="1"/>
  <c r="FT43" i="20" s="1"/>
  <c r="GI43" i="20" s="1"/>
  <c r="GX43" i="20" s="1"/>
  <c r="BC43" i="20" s="1"/>
  <c r="GL6" i="20"/>
  <c r="ED6" i="20"/>
  <c r="EM6" i="20" s="1"/>
  <c r="BV6" i="20"/>
  <c r="FW6" i="20"/>
  <c r="GF6" i="20" s="1"/>
  <c r="DO6" i="20"/>
  <c r="DX6" i="20" s="1"/>
  <c r="BG6" i="20"/>
  <c r="BP6" i="20" s="1"/>
  <c r="BR6" i="20" s="1"/>
  <c r="AS6" i="20"/>
  <c r="GK6" i="20"/>
  <c r="BQ7" i="20"/>
  <c r="BS7" i="20" s="1"/>
  <c r="CH7" i="20" s="1"/>
  <c r="CW7" i="20" s="1"/>
  <c r="DL7" i="20" s="1"/>
  <c r="EA7" i="20" s="1"/>
  <c r="EP7" i="20" s="1"/>
  <c r="FE7" i="20" s="1"/>
  <c r="FR7" i="20"/>
  <c r="CK8" i="20"/>
  <c r="FC8" i="20"/>
  <c r="FB8" i="20" s="1"/>
  <c r="DX9" i="20"/>
  <c r="GV9" i="20"/>
  <c r="DN10" i="20"/>
  <c r="FH10" i="20"/>
  <c r="FQ10" i="20" s="1"/>
  <c r="CE11" i="20"/>
  <c r="EE11" i="20"/>
  <c r="CF12" i="20"/>
  <c r="CK12" i="20"/>
  <c r="FV12" i="20"/>
  <c r="DY13" i="20"/>
  <c r="DJ16" i="20"/>
  <c r="FC19" i="20"/>
  <c r="HL25" i="20"/>
  <c r="HR25" i="20" s="1"/>
  <c r="GU25" i="20"/>
  <c r="CG28" i="20"/>
  <c r="FB33" i="20"/>
  <c r="ET16" i="20"/>
  <c r="CL16" i="20"/>
  <c r="AT16" i="20"/>
  <c r="GN16" i="20"/>
  <c r="HM16" i="20" s="1"/>
  <c r="BX16" i="20"/>
  <c r="AU16" i="20"/>
  <c r="BD16" i="20" s="1"/>
  <c r="GM16" i="20"/>
  <c r="FY16" i="20"/>
  <c r="GF16" i="20" s="1"/>
  <c r="EU16" i="20"/>
  <c r="DQ16" i="20"/>
  <c r="FJ16" i="20"/>
  <c r="FQ16" i="20" s="1"/>
  <c r="EF16" i="20"/>
  <c r="EM16" i="20" s="1"/>
  <c r="FI16" i="20"/>
  <c r="EE16" i="20"/>
  <c r="DB16" i="20"/>
  <c r="BW16" i="20"/>
  <c r="DA16" i="20"/>
  <c r="CW52" i="20"/>
  <c r="DL52" i="20" s="1"/>
  <c r="EA52" i="20" s="1"/>
  <c r="EP52" i="20" s="1"/>
  <c r="FY7" i="20"/>
  <c r="DQ7" i="20"/>
  <c r="BI7" i="20"/>
  <c r="FX7" i="20"/>
  <c r="DP7" i="20"/>
  <c r="FJ7" i="20"/>
  <c r="DB7" i="20"/>
  <c r="BH7" i="20"/>
  <c r="EE7" i="20"/>
  <c r="FI7" i="20"/>
  <c r="GL8" i="20"/>
  <c r="ED8" i="20"/>
  <c r="EM8" i="20" s="1"/>
  <c r="BV8" i="20"/>
  <c r="CE8" i="20" s="1"/>
  <c r="GK8" i="20"/>
  <c r="BU8" i="20"/>
  <c r="EC8" i="20"/>
  <c r="FW8" i="20"/>
  <c r="GF8" i="20" s="1"/>
  <c r="DO8" i="20"/>
  <c r="DX8" i="20" s="1"/>
  <c r="BG8" i="20"/>
  <c r="BP8" i="20" s="1"/>
  <c r="BR8" i="20" s="1"/>
  <c r="FG8" i="20"/>
  <c r="BI11" i="20"/>
  <c r="BP11" i="20" s="1"/>
  <c r="BR11" i="20" s="1"/>
  <c r="CG11" i="20" s="1"/>
  <c r="CV11" i="20" s="1"/>
  <c r="FG12" i="20"/>
  <c r="FX15" i="20"/>
  <c r="FY15" i="20" s="1"/>
  <c r="DP15" i="20"/>
  <c r="DQ15" i="20" s="1"/>
  <c r="BH15" i="20"/>
  <c r="BI15" i="20" s="1"/>
  <c r="GM15" i="20"/>
  <c r="GN15" i="20" s="1"/>
  <c r="HM15" i="20" s="1"/>
  <c r="BW15" i="20"/>
  <c r="AT15" i="20"/>
  <c r="Q15" i="20" s="1"/>
  <c r="FI15" i="20"/>
  <c r="FJ15" i="20" s="1"/>
  <c r="DB15" i="20"/>
  <c r="BX15" i="20"/>
  <c r="EE15" i="20"/>
  <c r="EF15" i="20" s="1"/>
  <c r="DA15" i="20"/>
  <c r="ET15" i="20"/>
  <c r="EU15" i="20" s="1"/>
  <c r="CL15" i="20"/>
  <c r="CM15" i="20" s="1"/>
  <c r="AU15" i="20"/>
  <c r="CF6" i="20"/>
  <c r="CH6" i="20" s="1"/>
  <c r="CW6" i="20" s="1"/>
  <c r="DL6" i="20" s="1"/>
  <c r="EA6" i="20" s="1"/>
  <c r="EP6" i="20" s="1"/>
  <c r="FE6" i="20" s="1"/>
  <c r="FT6" i="20" s="1"/>
  <c r="GI6" i="20" s="1"/>
  <c r="GX6" i="20" s="1"/>
  <c r="BC6" i="20" s="1"/>
  <c r="CY8" i="20"/>
  <c r="DY9" i="20"/>
  <c r="AR10" i="20"/>
  <c r="CF10" i="20"/>
  <c r="CH10" i="20" s="1"/>
  <c r="CW10" i="20" s="1"/>
  <c r="DL10" i="20" s="1"/>
  <c r="EA10" i="20" s="1"/>
  <c r="EP10" i="20" s="1"/>
  <c r="FE10" i="20" s="1"/>
  <c r="FT10" i="20" s="1"/>
  <c r="GI10" i="20" s="1"/>
  <c r="GX10" i="20" s="1"/>
  <c r="BC10" i="20" s="1"/>
  <c r="GV10" i="20"/>
  <c r="CF11" i="20"/>
  <c r="EU11" i="20"/>
  <c r="HN11" i="20"/>
  <c r="GV11" i="20"/>
  <c r="GU11" i="20" s="1"/>
  <c r="GV13" i="20"/>
  <c r="BP14" i="20"/>
  <c r="BR14" i="20" s="1"/>
  <c r="HE14" i="20"/>
  <c r="CF15" i="20"/>
  <c r="BH16" i="20"/>
  <c r="EN16" i="20"/>
  <c r="BI17" i="20"/>
  <c r="DX17" i="20"/>
  <c r="FR21" i="20"/>
  <c r="DJ25" i="20"/>
  <c r="AS7" i="20"/>
  <c r="CK7" i="20"/>
  <c r="CT7" i="20" s="1"/>
  <c r="ES7" i="20"/>
  <c r="AS9" i="20"/>
  <c r="CK9" i="20"/>
  <c r="CT9" i="20" s="1"/>
  <c r="ES9" i="20"/>
  <c r="FB9" i="20" s="1"/>
  <c r="ES11" i="20"/>
  <c r="CK11" i="20"/>
  <c r="CT11" i="20" s="1"/>
  <c r="AS11" i="20"/>
  <c r="ER11" i="20"/>
  <c r="FR11" i="20"/>
  <c r="AT12" i="20"/>
  <c r="FX13" i="20"/>
  <c r="DP13" i="20"/>
  <c r="BH13" i="20"/>
  <c r="FJ13" i="20"/>
  <c r="FQ13" i="20" s="1"/>
  <c r="BP13" i="20"/>
  <c r="BR13" i="20" s="1"/>
  <c r="CG13" i="20" s="1"/>
  <c r="CV13" i="20" s="1"/>
  <c r="CF18" i="20"/>
  <c r="CH18" i="20" s="1"/>
  <c r="CW18" i="20" s="1"/>
  <c r="DL18" i="20" s="1"/>
  <c r="EA18" i="20" s="1"/>
  <c r="EP18" i="20" s="1"/>
  <c r="FE18" i="20" s="1"/>
  <c r="FT18" i="20" s="1"/>
  <c r="GI18" i="20" s="1"/>
  <c r="GX18" i="20" s="1"/>
  <c r="BC18" i="20" s="1"/>
  <c r="FC18" i="20"/>
  <c r="CT20" i="20"/>
  <c r="DB21" i="20"/>
  <c r="DY21" i="20"/>
  <c r="DY22" i="20"/>
  <c r="AS24" i="20"/>
  <c r="CJ24" i="20"/>
  <c r="HE24" i="20"/>
  <c r="DJ26" i="20"/>
  <c r="DX26" i="20"/>
  <c r="DI30" i="20"/>
  <c r="HC38" i="20"/>
  <c r="HE38" i="20"/>
  <c r="GN12" i="20"/>
  <c r="HM12" i="20" s="1"/>
  <c r="EF12" i="20"/>
  <c r="BX12" i="20"/>
  <c r="AU12" i="20"/>
  <c r="BW12" i="20"/>
  <c r="ET12" i="20"/>
  <c r="GM12" i="20"/>
  <c r="GF13" i="20"/>
  <c r="CF16" i="20"/>
  <c r="CH16" i="20" s="1"/>
  <c r="CW16" i="20" s="1"/>
  <c r="DL16" i="20" s="1"/>
  <c r="EA16" i="20" s="1"/>
  <c r="EP16" i="20" s="1"/>
  <c r="FE16" i="20" s="1"/>
  <c r="FT16" i="20" s="1"/>
  <c r="GI16" i="20" s="1"/>
  <c r="GX16" i="20" s="1"/>
  <c r="BC16" i="20" s="1"/>
  <c r="GV16" i="20"/>
  <c r="HJ17" i="20"/>
  <c r="BD17" i="20"/>
  <c r="BP17" i="20"/>
  <c r="BR17" i="20" s="1"/>
  <c r="CG17" i="20" s="1"/>
  <c r="CV17" i="20" s="1"/>
  <c r="DK17" i="20" s="1"/>
  <c r="DZ17" i="20" s="1"/>
  <c r="EO17" i="20" s="1"/>
  <c r="FD17" i="20" s="1"/>
  <c r="ET18" i="20"/>
  <c r="CL18" i="20"/>
  <c r="AT18" i="20"/>
  <c r="GN18" i="20"/>
  <c r="HM18" i="20" s="1"/>
  <c r="BX18" i="20"/>
  <c r="AU18" i="20"/>
  <c r="FY18" i="20"/>
  <c r="EU18" i="20"/>
  <c r="DQ18" i="20"/>
  <c r="DX18" i="20" s="1"/>
  <c r="FI18" i="20"/>
  <c r="EE18" i="20"/>
  <c r="DB18" i="20"/>
  <c r="BW18" i="20"/>
  <c r="DA18" i="20"/>
  <c r="CM18" i="20"/>
  <c r="CU19" i="20"/>
  <c r="CF20" i="20"/>
  <c r="CH20" i="20" s="1"/>
  <c r="CW20" i="20" s="1"/>
  <c r="DL20" i="20" s="1"/>
  <c r="EA20" i="20" s="1"/>
  <c r="EP20" i="20" s="1"/>
  <c r="FE20" i="20" s="1"/>
  <c r="FT20" i="20" s="1"/>
  <c r="GI20" i="20" s="1"/>
  <c r="GX20" i="20" s="1"/>
  <c r="BC20" i="20" s="1"/>
  <c r="FV24" i="20"/>
  <c r="DN24" i="20"/>
  <c r="BF24" i="20"/>
  <c r="GL24" i="20"/>
  <c r="ED24" i="20"/>
  <c r="EM24" i="20" s="1"/>
  <c r="BV24" i="20"/>
  <c r="CE24" i="20" s="1"/>
  <c r="GK24" i="20"/>
  <c r="EC24" i="20"/>
  <c r="BU24" i="20"/>
  <c r="FH24" i="20"/>
  <c r="FQ24" i="20" s="1"/>
  <c r="FW24" i="20"/>
  <c r="GF24" i="20" s="1"/>
  <c r="CY24" i="20"/>
  <c r="CK24" i="20"/>
  <c r="CT24" i="20" s="1"/>
  <c r="BG24" i="20"/>
  <c r="BP24" i="20" s="1"/>
  <c r="BR24" i="20" s="1"/>
  <c r="CG24" i="20" s="1"/>
  <c r="CV24" i="20" s="1"/>
  <c r="DK24" i="20" s="1"/>
  <c r="DZ24" i="20" s="1"/>
  <c r="EO24" i="20" s="1"/>
  <c r="AR24" i="20"/>
  <c r="ER24" i="20"/>
  <c r="BS32" i="20"/>
  <c r="CH32" i="20" s="1"/>
  <c r="CW32" i="20" s="1"/>
  <c r="BP32" i="20"/>
  <c r="BR32" i="20" s="1"/>
  <c r="CG32" i="20" s="1"/>
  <c r="CL12" i="20"/>
  <c r="EE12" i="20"/>
  <c r="BX13" i="20"/>
  <c r="DA13" i="20"/>
  <c r="EE13" i="20"/>
  <c r="GM13" i="20"/>
  <c r="FB14" i="20"/>
  <c r="CE17" i="20"/>
  <c r="BH18" i="20"/>
  <c r="EF18" i="20"/>
  <c r="DY19" i="20"/>
  <c r="CE20" i="20"/>
  <c r="GV22" i="20"/>
  <c r="HA24" i="20"/>
  <c r="DI26" i="20"/>
  <c r="AU6" i="20"/>
  <c r="CM6" i="20"/>
  <c r="CT6" i="20" s="1"/>
  <c r="CZ7" i="20"/>
  <c r="AU8" i="20"/>
  <c r="CM8" i="20"/>
  <c r="CZ9" i="20"/>
  <c r="DI9" i="20" s="1"/>
  <c r="AU10" i="20"/>
  <c r="CM10" i="20"/>
  <c r="BU11" i="20"/>
  <c r="DO11" i="20"/>
  <c r="DX11" i="20" s="1"/>
  <c r="FH11" i="20"/>
  <c r="FQ11" i="20" s="1"/>
  <c r="GK11" i="20"/>
  <c r="CM12" i="20"/>
  <c r="EN12" i="20"/>
  <c r="FI12" i="20"/>
  <c r="AT13" i="20"/>
  <c r="DB13" i="20"/>
  <c r="DI13" i="20" s="1"/>
  <c r="EF13" i="20"/>
  <c r="EM13" i="20" s="1"/>
  <c r="FI13" i="20"/>
  <c r="GN13" i="20"/>
  <c r="HM13" i="20" s="1"/>
  <c r="ET14" i="20"/>
  <c r="CL14" i="20"/>
  <c r="AT14" i="20"/>
  <c r="GM14" i="20"/>
  <c r="DQ14" i="20"/>
  <c r="DX14" i="20" s="1"/>
  <c r="BW14" i="20"/>
  <c r="BI14" i="20"/>
  <c r="CM14" i="20"/>
  <c r="CT14" i="20" s="1"/>
  <c r="DP14" i="20"/>
  <c r="EU14" i="20"/>
  <c r="FX14" i="20"/>
  <c r="FC16" i="20"/>
  <c r="GV17" i="20"/>
  <c r="BI18" i="20"/>
  <c r="BP18" i="20" s="1"/>
  <c r="BR18" i="20" s="1"/>
  <c r="HO19" i="20"/>
  <c r="GV20" i="20"/>
  <c r="HN20" i="20"/>
  <c r="FI21" i="20"/>
  <c r="DA21" i="20"/>
  <c r="FY21" i="20"/>
  <c r="DQ21" i="20"/>
  <c r="BI21" i="20"/>
  <c r="FX21" i="20"/>
  <c r="DP21" i="20"/>
  <c r="BH21" i="20"/>
  <c r="EU21" i="20"/>
  <c r="FJ21" i="20"/>
  <c r="BW21" i="20"/>
  <c r="CL21" i="20"/>
  <c r="FR25" i="20"/>
  <c r="FB27" i="20"/>
  <c r="FG17" i="20"/>
  <c r="CY17" i="20"/>
  <c r="ES17" i="20"/>
  <c r="FB17" i="20" s="1"/>
  <c r="FX19" i="20"/>
  <c r="DP19" i="20"/>
  <c r="BH19" i="20"/>
  <c r="GN19" i="20"/>
  <c r="HM19" i="20" s="1"/>
  <c r="HR19" i="20" s="1"/>
  <c r="ET19" i="20"/>
  <c r="BX19" i="20"/>
  <c r="CE19" i="20" s="1"/>
  <c r="AU19" i="20"/>
  <c r="HJ19" i="20" s="1"/>
  <c r="BI19" i="20"/>
  <c r="BP19" i="20" s="1"/>
  <c r="BR19" i="20" s="1"/>
  <c r="CG19" i="20" s="1"/>
  <c r="CV19" i="20" s="1"/>
  <c r="DK19" i="20" s="1"/>
  <c r="CM19" i="20"/>
  <c r="DO19" i="20"/>
  <c r="ES19" i="20"/>
  <c r="DJ21" i="20"/>
  <c r="FV22" i="20"/>
  <c r="DN22" i="20"/>
  <c r="BF22" i="20"/>
  <c r="GL22" i="20"/>
  <c r="ED22" i="20"/>
  <c r="EM22" i="20" s="1"/>
  <c r="BV22" i="20"/>
  <c r="CE22" i="20" s="1"/>
  <c r="CG22" i="20" s="1"/>
  <c r="CV22" i="20" s="1"/>
  <c r="DK22" i="20" s="1"/>
  <c r="DZ22" i="20" s="1"/>
  <c r="EO22" i="20" s="1"/>
  <c r="FD22" i="20" s="1"/>
  <c r="FS22" i="20" s="1"/>
  <c r="GH22" i="20" s="1"/>
  <c r="GW22" i="20" s="1"/>
  <c r="BB22" i="20" s="1"/>
  <c r="GK22" i="20"/>
  <c r="EC22" i="20"/>
  <c r="BU22" i="20"/>
  <c r="ER22" i="20"/>
  <c r="AS22" i="20"/>
  <c r="DO22" i="20"/>
  <c r="DX22" i="20" s="1"/>
  <c r="FW22" i="20"/>
  <c r="GF22" i="20" s="1"/>
  <c r="FI25" i="20"/>
  <c r="DA25" i="20"/>
  <c r="FY25" i="20"/>
  <c r="GF25" i="20" s="1"/>
  <c r="DQ25" i="20"/>
  <c r="BI25" i="20"/>
  <c r="FX25" i="20"/>
  <c r="DP25" i="20"/>
  <c r="BH25" i="20"/>
  <c r="EF25" i="20"/>
  <c r="EM25" i="20" s="1"/>
  <c r="CM25" i="20"/>
  <c r="HE26" i="20"/>
  <c r="HR27" i="20"/>
  <c r="EM30" i="20"/>
  <c r="BP34" i="20"/>
  <c r="BR34" i="20" s="1"/>
  <c r="CW37" i="20"/>
  <c r="DL37" i="20" s="1"/>
  <c r="EA37" i="20" s="1"/>
  <c r="CT37" i="20"/>
  <c r="EM38" i="20"/>
  <c r="FG13" i="20"/>
  <c r="CY13" i="20"/>
  <c r="AS13" i="20"/>
  <c r="BV13" i="20"/>
  <c r="CE13" i="20" s="1"/>
  <c r="DO13" i="20"/>
  <c r="DX13" i="20" s="1"/>
  <c r="ER13" i="20"/>
  <c r="GL13" i="20"/>
  <c r="GK14" i="20"/>
  <c r="EC14" i="20"/>
  <c r="BU14" i="20"/>
  <c r="AS14" i="20"/>
  <c r="CY14" i="20"/>
  <c r="ER14" i="20"/>
  <c r="FG15" i="20"/>
  <c r="FH15" i="20" s="1"/>
  <c r="CY15" i="20"/>
  <c r="CZ15" i="20" s="1"/>
  <c r="ES15" i="20"/>
  <c r="CZ17" i="20"/>
  <c r="DI17" i="20" s="1"/>
  <c r="DQ19" i="20"/>
  <c r="EU19" i="20"/>
  <c r="FY19" i="20"/>
  <c r="GL20" i="20"/>
  <c r="ED20" i="20"/>
  <c r="EM20" i="20" s="1"/>
  <c r="GK20" i="20"/>
  <c r="EC20" i="20"/>
  <c r="BU20" i="20"/>
  <c r="BG20" i="20"/>
  <c r="BP20" i="20" s="1"/>
  <c r="BR20" i="20" s="1"/>
  <c r="CG20" i="20" s="1"/>
  <c r="AS20" i="20"/>
  <c r="DO20" i="20"/>
  <c r="DX20" i="20" s="1"/>
  <c r="ES20" i="20"/>
  <c r="FB20" i="20" s="1"/>
  <c r="HC22" i="20"/>
  <c r="HE22" i="20"/>
  <c r="CU24" i="20"/>
  <c r="CW24" i="20" s="1"/>
  <c r="DL24" i="20" s="1"/>
  <c r="EA24" i="20" s="1"/>
  <c r="EP24" i="20" s="1"/>
  <c r="FE24" i="20" s="1"/>
  <c r="FT24" i="20" s="1"/>
  <c r="GI24" i="20" s="1"/>
  <c r="GX24" i="20" s="1"/>
  <c r="BC24" i="20" s="1"/>
  <c r="FC24" i="20"/>
  <c r="GF26" i="20"/>
  <c r="FR27" i="20"/>
  <c r="CH31" i="20"/>
  <c r="CW31" i="20" s="1"/>
  <c r="DL31" i="20" s="1"/>
  <c r="CT31" i="20"/>
  <c r="DY32" i="20"/>
  <c r="GF36" i="20"/>
  <c r="DY27" i="20"/>
  <c r="CH29" i="20"/>
  <c r="CW29" i="20" s="1"/>
  <c r="DL29" i="20" s="1"/>
  <c r="EA29" i="20" s="1"/>
  <c r="EP29" i="20" s="1"/>
  <c r="FE29" i="20" s="1"/>
  <c r="FT29" i="20" s="1"/>
  <c r="GI29" i="20" s="1"/>
  <c r="GX29" i="20" s="1"/>
  <c r="BC29" i="20" s="1"/>
  <c r="DY31" i="20"/>
  <c r="HO32" i="20"/>
  <c r="GV32" i="20"/>
  <c r="GU32" i="20" s="1"/>
  <c r="FJ34" i="20"/>
  <c r="DB34" i="20"/>
  <c r="CM34" i="20"/>
  <c r="FY34" i="20"/>
  <c r="GF34" i="20" s="1"/>
  <c r="EE34" i="20"/>
  <c r="BI34" i="20"/>
  <c r="FX34" i="20"/>
  <c r="ET34" i="20"/>
  <c r="AU34" i="20"/>
  <c r="AT34" i="20"/>
  <c r="EF34" i="20"/>
  <c r="DA34" i="20"/>
  <c r="BX34" i="20"/>
  <c r="CE34" i="20" s="1"/>
  <c r="FI34" i="20"/>
  <c r="BW34" i="20"/>
  <c r="EU34" i="20"/>
  <c r="FB34" i="20" s="1"/>
  <c r="CL34" i="20"/>
  <c r="GN34" i="20"/>
  <c r="DQ34" i="20"/>
  <c r="DX34" i="20" s="1"/>
  <c r="DI36" i="20"/>
  <c r="ET41" i="20"/>
  <c r="CL41" i="20"/>
  <c r="AT41" i="20"/>
  <c r="FI41" i="20"/>
  <c r="DA41" i="20"/>
  <c r="FY41" i="20"/>
  <c r="GF41" i="20" s="1"/>
  <c r="DQ41" i="20"/>
  <c r="BI41" i="20"/>
  <c r="BP41" i="20" s="1"/>
  <c r="BR41" i="20" s="1"/>
  <c r="EE41" i="20"/>
  <c r="CM41" i="20"/>
  <c r="AU41" i="20"/>
  <c r="FJ41" i="20"/>
  <c r="DP41" i="20"/>
  <c r="GN41" i="20"/>
  <c r="HM41" i="20" s="1"/>
  <c r="HR41" i="20" s="1"/>
  <c r="BX41" i="20"/>
  <c r="EF41" i="20"/>
  <c r="DB41" i="20"/>
  <c r="BW41" i="20"/>
  <c r="BH41" i="20"/>
  <c r="GM41" i="20"/>
  <c r="FX41" i="20"/>
  <c r="EU41" i="20"/>
  <c r="FB41" i="20" s="1"/>
  <c r="DX43" i="20"/>
  <c r="HN50" i="20"/>
  <c r="GV50" i="20"/>
  <c r="FG19" i="20"/>
  <c r="CY19" i="20"/>
  <c r="CZ19" i="20"/>
  <c r="DI19" i="20" s="1"/>
  <c r="BF19" i="20"/>
  <c r="CF19" i="20"/>
  <c r="CH19" i="20" s="1"/>
  <c r="CW19" i="20" s="1"/>
  <c r="DL19" i="20" s="1"/>
  <c r="EA19" i="20" s="1"/>
  <c r="EP19" i="20" s="1"/>
  <c r="FE19" i="20" s="1"/>
  <c r="FT19" i="20" s="1"/>
  <c r="GI19" i="20" s="1"/>
  <c r="GX19" i="20" s="1"/>
  <c r="BC19" i="20" s="1"/>
  <c r="CK19" i="20"/>
  <c r="CT19" i="20" s="1"/>
  <c r="CU20" i="20"/>
  <c r="FQ22" i="20"/>
  <c r="FI23" i="20"/>
  <c r="DA23" i="20"/>
  <c r="FY23" i="20"/>
  <c r="DQ23" i="20"/>
  <c r="DX23" i="20" s="1"/>
  <c r="BI23" i="20"/>
  <c r="FX23" i="20"/>
  <c r="DP23" i="20"/>
  <c r="BH23" i="20"/>
  <c r="GM23" i="20"/>
  <c r="EU23" i="20"/>
  <c r="BW23" i="20"/>
  <c r="FJ23" i="20"/>
  <c r="CL23" i="20"/>
  <c r="AT23" i="20"/>
  <c r="CM23" i="20"/>
  <c r="CT23" i="20" s="1"/>
  <c r="ET23" i="20"/>
  <c r="EN24" i="20"/>
  <c r="BQ25" i="20"/>
  <c r="BS25" i="20" s="1"/>
  <c r="CH25" i="20" s="1"/>
  <c r="CW25" i="20" s="1"/>
  <c r="BQ26" i="20"/>
  <c r="BS26" i="20" s="1"/>
  <c r="CH26" i="20" s="1"/>
  <c r="CW26" i="20" s="1"/>
  <c r="DL26" i="20" s="1"/>
  <c r="EA26" i="20" s="1"/>
  <c r="EP26" i="20" s="1"/>
  <c r="FY27" i="20"/>
  <c r="DQ27" i="20"/>
  <c r="DX27" i="20" s="1"/>
  <c r="BI27" i="20"/>
  <c r="FI27" i="20"/>
  <c r="CM27" i="20"/>
  <c r="EF27" i="20"/>
  <c r="CL27" i="20"/>
  <c r="FX27" i="20"/>
  <c r="EE27" i="20"/>
  <c r="BH27" i="20"/>
  <c r="DB27" i="20"/>
  <c r="EU27" i="20"/>
  <c r="DA27" i="20"/>
  <c r="AU27" i="20"/>
  <c r="HJ27" i="20" s="1"/>
  <c r="DP27" i="20"/>
  <c r="BW27" i="20"/>
  <c r="EM27" i="20"/>
  <c r="DI29" i="20"/>
  <c r="DX32" i="20"/>
  <c r="GM34" i="20"/>
  <c r="CT39" i="20"/>
  <c r="FC22" i="20"/>
  <c r="ER25" i="20"/>
  <c r="CJ25" i="20"/>
  <c r="AR25" i="20"/>
  <c r="FH25" i="20"/>
  <c r="FQ25" i="20" s="1"/>
  <c r="CZ25" i="20"/>
  <c r="FG25" i="20"/>
  <c r="CY25" i="20"/>
  <c r="BF25" i="20"/>
  <c r="FV25" i="20"/>
  <c r="EN26" i="20"/>
  <c r="ER26" i="20"/>
  <c r="FR29" i="20"/>
  <c r="BQ33" i="20"/>
  <c r="BS33" i="20" s="1"/>
  <c r="BQ35" i="20"/>
  <c r="BS35" i="20" s="1"/>
  <c r="CH35" i="20" s="1"/>
  <c r="CW35" i="20" s="1"/>
  <c r="DL35" i="20" s="1"/>
  <c r="EA35" i="20" s="1"/>
  <c r="EP35" i="20" s="1"/>
  <c r="FE35" i="20" s="1"/>
  <c r="FT35" i="20" s="1"/>
  <c r="GI35" i="20" s="1"/>
  <c r="GX35" i="20" s="1"/>
  <c r="BC35" i="20" s="1"/>
  <c r="HC35" i="20"/>
  <c r="HR42" i="20"/>
  <c r="HJ28" i="20"/>
  <c r="GN29" i="20"/>
  <c r="HM29" i="20" s="1"/>
  <c r="EF29" i="20"/>
  <c r="BX29" i="20"/>
  <c r="FI29" i="20"/>
  <c r="CM29" i="20"/>
  <c r="CT29" i="20" s="1"/>
  <c r="GM29" i="20"/>
  <c r="FJ29" i="20"/>
  <c r="EE29" i="20"/>
  <c r="AU29" i="20"/>
  <c r="DB29" i="20"/>
  <c r="BW29" i="20"/>
  <c r="AT29" i="20"/>
  <c r="DA29" i="20"/>
  <c r="GV29" i="20"/>
  <c r="HN29" i="20"/>
  <c r="GG30" i="20"/>
  <c r="DI32" i="20"/>
  <c r="CU33" i="20"/>
  <c r="HR36" i="20"/>
  <c r="BP38" i="20"/>
  <c r="BR38" i="20" s="1"/>
  <c r="CG38" i="20" s="1"/>
  <c r="CV38" i="20" s="1"/>
  <c r="BP46" i="20"/>
  <c r="BR46" i="20" s="1"/>
  <c r="CG46" i="20" s="1"/>
  <c r="CV46" i="20" s="1"/>
  <c r="DK46" i="20" s="1"/>
  <c r="DY46" i="20"/>
  <c r="GL47" i="20"/>
  <c r="ED47" i="20"/>
  <c r="EM47" i="20" s="1"/>
  <c r="BV47" i="20"/>
  <c r="CE47" i="20" s="1"/>
  <c r="GK47" i="20"/>
  <c r="EC47" i="20"/>
  <c r="BU47" i="20"/>
  <c r="ER47" i="20"/>
  <c r="CJ47" i="20"/>
  <c r="AR47" i="20"/>
  <c r="FH47" i="20"/>
  <c r="FQ47" i="20" s="1"/>
  <c r="FG47" i="20"/>
  <c r="CY47" i="20"/>
  <c r="DO47" i="20"/>
  <c r="DX47" i="20" s="1"/>
  <c r="BG47" i="20"/>
  <c r="BP47" i="20" s="1"/>
  <c r="BR47" i="20" s="1"/>
  <c r="CG47" i="20" s="1"/>
  <c r="DN47" i="20"/>
  <c r="BF47" i="20"/>
  <c r="FW47" i="20"/>
  <c r="GF47" i="20" s="1"/>
  <c r="CZ47" i="20"/>
  <c r="DI47" i="20" s="1"/>
  <c r="FV47" i="20"/>
  <c r="ES47" i="20"/>
  <c r="CK47" i="20"/>
  <c r="AS47" i="20"/>
  <c r="GL48" i="20"/>
  <c r="ES48" i="20"/>
  <c r="FV48" i="20"/>
  <c r="CJ48" i="20"/>
  <c r="AR48" i="20"/>
  <c r="ER48" i="20"/>
  <c r="CZ48" i="20"/>
  <c r="CY48" i="20"/>
  <c r="FG48" i="20"/>
  <c r="DN48" i="20"/>
  <c r="BF48" i="20"/>
  <c r="AS48" i="20"/>
  <c r="BV48" i="20"/>
  <c r="EC48" i="20"/>
  <c r="CK48" i="20"/>
  <c r="CT48" i="20" s="1"/>
  <c r="BU48" i="20"/>
  <c r="BG48" i="20"/>
  <c r="ED48" i="20"/>
  <c r="GK48" i="20"/>
  <c r="FW48" i="20"/>
  <c r="GF48" i="20" s="1"/>
  <c r="FH48" i="20"/>
  <c r="DO48" i="20"/>
  <c r="GF53" i="20"/>
  <c r="EU20" i="20"/>
  <c r="ET20" i="20"/>
  <c r="CL20" i="20"/>
  <c r="AT20" i="20"/>
  <c r="DB20" i="20"/>
  <c r="DI20" i="20" s="1"/>
  <c r="EF20" i="20"/>
  <c r="FJ20" i="20"/>
  <c r="FQ20" i="20" s="1"/>
  <c r="GN20" i="20"/>
  <c r="HM20" i="20" s="1"/>
  <c r="BQ21" i="20"/>
  <c r="BS21" i="20" s="1"/>
  <c r="CH21" i="20" s="1"/>
  <c r="CW21" i="20" s="1"/>
  <c r="BQ23" i="20"/>
  <c r="BS23" i="20" s="1"/>
  <c r="CH23" i="20" s="1"/>
  <c r="CW23" i="20" s="1"/>
  <c r="DL23" i="20" s="1"/>
  <c r="EA23" i="20" s="1"/>
  <c r="EP23" i="20" s="1"/>
  <c r="FE23" i="20" s="1"/>
  <c r="FT23" i="20" s="1"/>
  <c r="GI23" i="20" s="1"/>
  <c r="GX23" i="20" s="1"/>
  <c r="BC23" i="20" s="1"/>
  <c r="GG23" i="20"/>
  <c r="AS25" i="20"/>
  <c r="CK25" i="20"/>
  <c r="CT25" i="20" s="1"/>
  <c r="DO25" i="20"/>
  <c r="DX25" i="20" s="1"/>
  <c r="EC25" i="20"/>
  <c r="HA25" i="20"/>
  <c r="HA26" i="20"/>
  <c r="FH27" i="20"/>
  <c r="FQ27" i="20" s="1"/>
  <c r="CZ27" i="20"/>
  <c r="DI27" i="20" s="1"/>
  <c r="GK27" i="20"/>
  <c r="DN27" i="20"/>
  <c r="BU27" i="20"/>
  <c r="AR27" i="20"/>
  <c r="FG27" i="20"/>
  <c r="CK27" i="20"/>
  <c r="GL28" i="20"/>
  <c r="ED28" i="20"/>
  <c r="BV28" i="20"/>
  <c r="CE28" i="20" s="1"/>
  <c r="GK28" i="20"/>
  <c r="BU28" i="20"/>
  <c r="AR28" i="20"/>
  <c r="DO28" i="20"/>
  <c r="DX28" i="20" s="1"/>
  <c r="FH28" i="20"/>
  <c r="FQ28" i="20" s="1"/>
  <c r="DN28" i="20"/>
  <c r="CK28" i="20"/>
  <c r="BS28" i="20"/>
  <c r="CH28" i="20" s="1"/>
  <c r="EN28" i="20"/>
  <c r="ES28" i="20"/>
  <c r="FB28" i="20" s="1"/>
  <c r="BH29" i="20"/>
  <c r="CF30" i="20"/>
  <c r="FR32" i="20"/>
  <c r="HC32" i="20"/>
  <c r="DY33" i="20"/>
  <c r="GL26" i="20"/>
  <c r="ED26" i="20"/>
  <c r="EM26" i="20" s="1"/>
  <c r="BV26" i="20"/>
  <c r="CE26" i="20" s="1"/>
  <c r="FH26" i="20"/>
  <c r="FQ26" i="20" s="1"/>
  <c r="DN26" i="20"/>
  <c r="CK26" i="20"/>
  <c r="FG26" i="20"/>
  <c r="CJ26" i="20"/>
  <c r="EC26" i="20"/>
  <c r="BF26" i="20"/>
  <c r="CU26" i="20"/>
  <c r="CY26" i="20"/>
  <c r="FV26" i="20"/>
  <c r="HC26" i="20"/>
  <c r="EN27" i="20"/>
  <c r="HA27" i="20"/>
  <c r="BI29" i="20"/>
  <c r="ET29" i="20"/>
  <c r="EM32" i="20"/>
  <c r="FR33" i="20"/>
  <c r="GG33" i="20"/>
  <c r="CU34" i="20"/>
  <c r="CW34" i="20" s="1"/>
  <c r="DL34" i="20" s="1"/>
  <c r="EA34" i="20" s="1"/>
  <c r="EP34" i="20" s="1"/>
  <c r="FE34" i="20" s="1"/>
  <c r="FT34" i="20" s="1"/>
  <c r="GI34" i="20" s="1"/>
  <c r="GX34" i="20" s="1"/>
  <c r="BC34" i="20" s="1"/>
  <c r="FB35" i="20"/>
  <c r="FR35" i="20"/>
  <c r="FC36" i="20"/>
  <c r="FC37" i="20"/>
  <c r="FQ37" i="20"/>
  <c r="FJ30" i="20"/>
  <c r="FQ30" i="20" s="1"/>
  <c r="DB30" i="20"/>
  <c r="GM30" i="20"/>
  <c r="DQ30" i="20"/>
  <c r="BW30" i="20"/>
  <c r="AT30" i="20"/>
  <c r="BI30" i="20"/>
  <c r="BP30" i="20" s="1"/>
  <c r="BR30" i="20" s="1"/>
  <c r="CG30" i="20" s="1"/>
  <c r="BS30" i="20"/>
  <c r="CH30" i="20" s="1"/>
  <c r="CW30" i="20" s="1"/>
  <c r="DL30" i="20" s="1"/>
  <c r="CM30" i="20"/>
  <c r="DP30" i="20"/>
  <c r="ET30" i="20"/>
  <c r="HA30" i="20"/>
  <c r="FW33" i="20"/>
  <c r="DO33" i="20"/>
  <c r="DX33" i="20" s="1"/>
  <c r="BG33" i="20"/>
  <c r="FG33" i="20"/>
  <c r="ED33" i="20"/>
  <c r="EM33" i="20" s="1"/>
  <c r="CK33" i="20"/>
  <c r="FV33" i="20"/>
  <c r="BF33" i="20"/>
  <c r="AS33" i="20"/>
  <c r="CJ33" i="20"/>
  <c r="FH33" i="20"/>
  <c r="GL33" i="20"/>
  <c r="EM34" i="20"/>
  <c r="HL38" i="20"/>
  <c r="HR38" i="20" s="1"/>
  <c r="HQ39" i="20"/>
  <c r="GV39" i="20"/>
  <c r="CH41" i="20"/>
  <c r="EM42" i="20"/>
  <c r="HA53" i="20"/>
  <c r="HE53" i="20"/>
  <c r="AT22" i="20"/>
  <c r="CL22" i="20"/>
  <c r="ET22" i="20"/>
  <c r="AT24" i="20"/>
  <c r="CL24" i="20"/>
  <c r="ET24" i="20"/>
  <c r="FC26" i="20"/>
  <c r="FB26" i="20" s="1"/>
  <c r="AS29" i="20"/>
  <c r="BV29" i="20"/>
  <c r="CE29" i="20" s="1"/>
  <c r="EC29" i="20"/>
  <c r="FG29" i="20"/>
  <c r="DY30" i="20"/>
  <c r="EU30" i="20"/>
  <c r="FB30" i="20" s="1"/>
  <c r="FX30" i="20"/>
  <c r="FW31" i="20"/>
  <c r="GF31" i="20" s="1"/>
  <c r="DO31" i="20"/>
  <c r="BG31" i="20"/>
  <c r="BP31" i="20" s="1"/>
  <c r="BR31" i="20" s="1"/>
  <c r="GL31" i="20"/>
  <c r="ES31" i="20"/>
  <c r="FB31" i="20" s="1"/>
  <c r="CY31" i="20"/>
  <c r="BV31" i="20"/>
  <c r="AS31" i="20"/>
  <c r="CF31" i="20"/>
  <c r="CJ31" i="20"/>
  <c r="EN31" i="20"/>
  <c r="FJ31" i="20"/>
  <c r="FQ31" i="20" s="1"/>
  <c r="GM31" i="20"/>
  <c r="AT33" i="20"/>
  <c r="CL33" i="20"/>
  <c r="DQ33" i="20"/>
  <c r="FI33" i="20"/>
  <c r="FR34" i="20"/>
  <c r="FQ34" i="20" s="1"/>
  <c r="FW35" i="20"/>
  <c r="GF35" i="20" s="1"/>
  <c r="DO35" i="20"/>
  <c r="DX35" i="20" s="1"/>
  <c r="BG35" i="20"/>
  <c r="DN35" i="20"/>
  <c r="AR35" i="20"/>
  <c r="FH35" i="20"/>
  <c r="FG35" i="20"/>
  <c r="ED35" i="20"/>
  <c r="CK35" i="20"/>
  <c r="CT35" i="20" s="1"/>
  <c r="AT35" i="20"/>
  <c r="CU35" i="20"/>
  <c r="CZ35" i="20"/>
  <c r="DI35" i="20" s="1"/>
  <c r="ET35" i="20"/>
  <c r="GM35" i="20"/>
  <c r="BI36" i="20"/>
  <c r="BP36" i="20" s="1"/>
  <c r="BR36" i="20" s="1"/>
  <c r="CG36" i="20" s="1"/>
  <c r="CV36" i="20" s="1"/>
  <c r="DK36" i="20" s="1"/>
  <c r="DZ36" i="20" s="1"/>
  <c r="EO36" i="20" s="1"/>
  <c r="FD36" i="20" s="1"/>
  <c r="BS36" i="20"/>
  <c r="CH36" i="20" s="1"/>
  <c r="CW36" i="20" s="1"/>
  <c r="DL36" i="20" s="1"/>
  <c r="EA36" i="20" s="1"/>
  <c r="EP36" i="20" s="1"/>
  <c r="FE36" i="20" s="1"/>
  <c r="CU36" i="20"/>
  <c r="FY36" i="20"/>
  <c r="DY38" i="20"/>
  <c r="FI39" i="20"/>
  <c r="DA39" i="20"/>
  <c r="FY39" i="20"/>
  <c r="GF39" i="20" s="1"/>
  <c r="DQ39" i="20"/>
  <c r="DX39" i="20" s="1"/>
  <c r="BI39" i="20"/>
  <c r="BP39" i="20" s="1"/>
  <c r="BR39" i="20" s="1"/>
  <c r="AU39" i="20"/>
  <c r="GM39" i="20"/>
  <c r="EE39" i="20"/>
  <c r="BW39" i="20"/>
  <c r="GN39" i="20"/>
  <c r="HM39" i="20" s="1"/>
  <c r="EF39" i="20"/>
  <c r="BX39" i="20"/>
  <c r="FX39" i="20"/>
  <c r="DP39" i="20"/>
  <c r="BH39" i="20"/>
  <c r="EU39" i="20"/>
  <c r="FB39" i="20" s="1"/>
  <c r="FX42" i="20"/>
  <c r="DP42" i="20"/>
  <c r="GN42" i="20"/>
  <c r="HM42" i="20" s="1"/>
  <c r="ET42" i="20"/>
  <c r="BX42" i="20"/>
  <c r="FY42" i="20"/>
  <c r="EU42" i="20"/>
  <c r="DQ42" i="20"/>
  <c r="DX42" i="20" s="1"/>
  <c r="CL42" i="20"/>
  <c r="BI42" i="20"/>
  <c r="BH42" i="20"/>
  <c r="FJ42" i="20"/>
  <c r="FQ42" i="20" s="1"/>
  <c r="AU42" i="20"/>
  <c r="FI42" i="20"/>
  <c r="DB42" i="20"/>
  <c r="AT42" i="20"/>
  <c r="DA42" i="20"/>
  <c r="CM42" i="20"/>
  <c r="EE42" i="20"/>
  <c r="BW42" i="20"/>
  <c r="AU22" i="20"/>
  <c r="CM22" i="20"/>
  <c r="CT22" i="20" s="1"/>
  <c r="EU22" i="20"/>
  <c r="FB22" i="20" s="1"/>
  <c r="AU24" i="20"/>
  <c r="CM24" i="20"/>
  <c r="EU24" i="20"/>
  <c r="FB24" i="20" s="1"/>
  <c r="BQ27" i="20"/>
  <c r="BS27" i="20" s="1"/>
  <c r="CH27" i="20" s="1"/>
  <c r="CW27" i="20" s="1"/>
  <c r="DL27" i="20" s="1"/>
  <c r="EA27" i="20" s="1"/>
  <c r="EP27" i="20" s="1"/>
  <c r="FE27" i="20" s="1"/>
  <c r="FT27" i="20" s="1"/>
  <c r="GG27" i="20"/>
  <c r="HC28" i="20"/>
  <c r="FW29" i="20"/>
  <c r="GF29" i="20" s="1"/>
  <c r="DO29" i="20"/>
  <c r="DX29" i="20" s="1"/>
  <c r="BG29" i="20"/>
  <c r="DN29" i="20"/>
  <c r="AR29" i="20"/>
  <c r="ED29" i="20"/>
  <c r="FH29" i="20"/>
  <c r="GL29" i="20"/>
  <c r="FY30" i="20"/>
  <c r="GF30" i="20" s="1"/>
  <c r="GV31" i="20"/>
  <c r="FC32" i="20"/>
  <c r="GG32" i="20"/>
  <c r="GF32" i="20" s="1"/>
  <c r="GN33" i="20"/>
  <c r="HM33" i="20" s="1"/>
  <c r="EF33" i="20"/>
  <c r="BX33" i="20"/>
  <c r="CE33" i="20" s="1"/>
  <c r="FY33" i="20"/>
  <c r="BI33" i="20"/>
  <c r="EU33" i="20"/>
  <c r="DA33" i="20"/>
  <c r="AU33" i="20"/>
  <c r="CM33" i="20"/>
  <c r="FJ33" i="20"/>
  <c r="HA33" i="20"/>
  <c r="AU35" i="20"/>
  <c r="HJ35" i="20" s="1"/>
  <c r="DA35" i="20"/>
  <c r="GV35" i="20"/>
  <c r="HN35" i="20"/>
  <c r="DA36" i="20"/>
  <c r="GG44" i="20"/>
  <c r="HR44" i="20"/>
  <c r="BW22" i="20"/>
  <c r="EE22" i="20"/>
  <c r="BW24" i="20"/>
  <c r="EE24" i="20"/>
  <c r="CU28" i="20"/>
  <c r="CF29" i="20"/>
  <c r="CE30" i="20"/>
  <c r="EE30" i="20"/>
  <c r="HE30" i="20"/>
  <c r="GN31" i="20"/>
  <c r="HM31" i="20" s="1"/>
  <c r="EF31" i="20"/>
  <c r="EM31" i="20" s="1"/>
  <c r="BX31" i="20"/>
  <c r="DQ31" i="20"/>
  <c r="AT31" i="20"/>
  <c r="BH31" i="20"/>
  <c r="CL31" i="20"/>
  <c r="ET31" i="20"/>
  <c r="HR32" i="20"/>
  <c r="EC33" i="20"/>
  <c r="HC34" i="20"/>
  <c r="GN35" i="20"/>
  <c r="HM35" i="20" s="1"/>
  <c r="HR35" i="20" s="1"/>
  <c r="EF35" i="20"/>
  <c r="BX35" i="20"/>
  <c r="FI35" i="20"/>
  <c r="CM35" i="20"/>
  <c r="EE35" i="20"/>
  <c r="CL35" i="20"/>
  <c r="FY35" i="20"/>
  <c r="BI35" i="20"/>
  <c r="DB35" i="20"/>
  <c r="HA35" i="20"/>
  <c r="FJ36" i="20"/>
  <c r="FQ36" i="20" s="1"/>
  <c r="DB36" i="20"/>
  <c r="GM36" i="20"/>
  <c r="DQ36" i="20"/>
  <c r="DX36" i="20" s="1"/>
  <c r="BW36" i="20"/>
  <c r="AT36" i="20"/>
  <c r="FI36" i="20"/>
  <c r="DP36" i="20"/>
  <c r="CM36" i="20"/>
  <c r="DJ36" i="20"/>
  <c r="EU36" i="20"/>
  <c r="FB36" i="20" s="1"/>
  <c r="CU37" i="20"/>
  <c r="GV37" i="20"/>
  <c r="HN37" i="20"/>
  <c r="FJ39" i="20"/>
  <c r="FG40" i="20"/>
  <c r="CY40" i="20"/>
  <c r="FV40" i="20"/>
  <c r="DN40" i="20"/>
  <c r="BF40" i="20"/>
  <c r="GL40" i="20"/>
  <c r="ED40" i="20"/>
  <c r="EM40" i="20" s="1"/>
  <c r="BV40" i="20"/>
  <c r="CE40" i="20" s="1"/>
  <c r="CJ40" i="20"/>
  <c r="FH40" i="20"/>
  <c r="FQ40" i="20" s="1"/>
  <c r="DO40" i="20"/>
  <c r="GK40" i="20"/>
  <c r="BU40" i="20"/>
  <c r="ES40" i="20"/>
  <c r="BG40" i="20"/>
  <c r="BP40" i="20" s="1"/>
  <c r="BR40" i="20" s="1"/>
  <c r="CG40" i="20" s="1"/>
  <c r="ER40" i="20"/>
  <c r="AS40" i="20"/>
  <c r="AR40" i="20"/>
  <c r="GK41" i="20"/>
  <c r="EC41" i="20"/>
  <c r="BU41" i="20"/>
  <c r="ER41" i="20"/>
  <c r="CJ41" i="20"/>
  <c r="AR41" i="20"/>
  <c r="FH41" i="20"/>
  <c r="FQ41" i="20" s="1"/>
  <c r="CZ41" i="20"/>
  <c r="DI41" i="20" s="1"/>
  <c r="FV41" i="20"/>
  <c r="BF41" i="20"/>
  <c r="ED41" i="20"/>
  <c r="EM41" i="20" s="1"/>
  <c r="CK41" i="20"/>
  <c r="AS41" i="20"/>
  <c r="FG41" i="20"/>
  <c r="DO41" i="20"/>
  <c r="CY41" i="20"/>
  <c r="BV41" i="20"/>
  <c r="CE42" i="20"/>
  <c r="EM46" i="20"/>
  <c r="AU26" i="20"/>
  <c r="BD26" i="20" s="1"/>
  <c r="CM26" i="20"/>
  <c r="AU28" i="20"/>
  <c r="BD28" i="20" s="1"/>
  <c r="CM28" i="20"/>
  <c r="EN29" i="20"/>
  <c r="FR30" i="20"/>
  <c r="FJ32" i="20"/>
  <c r="FQ32" i="20" s="1"/>
  <c r="DB32" i="20"/>
  <c r="EU32" i="20"/>
  <c r="FB32" i="20" s="1"/>
  <c r="CF33" i="20"/>
  <c r="GV33" i="20"/>
  <c r="DJ34" i="20"/>
  <c r="DI34" i="20" s="1"/>
  <c r="HA34" i="20"/>
  <c r="AR37" i="20"/>
  <c r="EN37" i="20"/>
  <c r="AT38" i="20"/>
  <c r="BW38" i="20"/>
  <c r="DQ38" i="20"/>
  <c r="DX38" i="20" s="1"/>
  <c r="FR38" i="20"/>
  <c r="GN38" i="20"/>
  <c r="HM38" i="20" s="1"/>
  <c r="DJ40" i="20"/>
  <c r="DI40" i="20" s="1"/>
  <c r="DY40" i="20"/>
  <c r="DJ44" i="20"/>
  <c r="DI44" i="20" s="1"/>
  <c r="HL49" i="20"/>
  <c r="FQ51" i="20"/>
  <c r="GU51" i="20"/>
  <c r="FW37" i="20"/>
  <c r="DO37" i="20"/>
  <c r="DX37" i="20" s="1"/>
  <c r="BG37" i="20"/>
  <c r="AS37" i="20"/>
  <c r="BU37" i="20"/>
  <c r="ER37" i="20"/>
  <c r="GK37" i="20"/>
  <c r="BX38" i="20"/>
  <c r="GF42" i="20"/>
  <c r="HL43" i="20"/>
  <c r="HR43" i="20" s="1"/>
  <c r="GU43" i="20"/>
  <c r="HL50" i="20"/>
  <c r="HR50" i="20" s="1"/>
  <c r="GU50" i="20"/>
  <c r="FT50" i="20"/>
  <c r="DJ32" i="20"/>
  <c r="HA32" i="20"/>
  <c r="EN35" i="20"/>
  <c r="FR36" i="20"/>
  <c r="BV37" i="20"/>
  <c r="CE37" i="20" s="1"/>
  <c r="CY37" i="20"/>
  <c r="ES37" i="20"/>
  <c r="GL37" i="20"/>
  <c r="GM38" i="20"/>
  <c r="FJ38" i="20"/>
  <c r="FQ38" i="20" s="1"/>
  <c r="DB38" i="20"/>
  <c r="DI38" i="20" s="1"/>
  <c r="EU38" i="20"/>
  <c r="FB38" i="20" s="1"/>
  <c r="HA38" i="20"/>
  <c r="BS40" i="20"/>
  <c r="CH40" i="20" s="1"/>
  <c r="CW40" i="20" s="1"/>
  <c r="CU41" i="20"/>
  <c r="BQ42" i="20"/>
  <c r="BS42" i="20" s="1"/>
  <c r="CH42" i="20" s="1"/>
  <c r="CW42" i="20" s="1"/>
  <c r="DL42" i="20" s="1"/>
  <c r="EA42" i="20" s="1"/>
  <c r="EP42" i="20" s="1"/>
  <c r="FE42" i="20" s="1"/>
  <c r="FT42" i="20" s="1"/>
  <c r="GG42" i="20"/>
  <c r="GU42" i="20"/>
  <c r="DJ48" i="20"/>
  <c r="AS30" i="20"/>
  <c r="CK30" i="20"/>
  <c r="AS32" i="20"/>
  <c r="CK32" i="20"/>
  <c r="CT32" i="20" s="1"/>
  <c r="AS34" i="20"/>
  <c r="CK34" i="20"/>
  <c r="AS36" i="20"/>
  <c r="CK36" i="20"/>
  <c r="CT36" i="20" s="1"/>
  <c r="AS38" i="20"/>
  <c r="CK38" i="20"/>
  <c r="CT38" i="20" s="1"/>
  <c r="BQ39" i="20"/>
  <c r="BS39" i="20" s="1"/>
  <c r="CH39" i="20" s="1"/>
  <c r="CW39" i="20" s="1"/>
  <c r="DL39" i="20" s="1"/>
  <c r="EA39" i="20" s="1"/>
  <c r="EP39" i="20" s="1"/>
  <c r="FE39" i="20" s="1"/>
  <c r="FT39" i="20" s="1"/>
  <c r="BV39" i="20"/>
  <c r="DY39" i="20"/>
  <c r="ED39" i="20"/>
  <c r="GG39" i="20"/>
  <c r="GL39" i="20"/>
  <c r="GV41" i="20"/>
  <c r="ES42" i="20"/>
  <c r="GV43" i="20"/>
  <c r="BD44" i="20"/>
  <c r="FQ45" i="20"/>
  <c r="FR46" i="20"/>
  <c r="HP46" i="20"/>
  <c r="GV46" i="20"/>
  <c r="AS39" i="20"/>
  <c r="CY39" i="20"/>
  <c r="AS42" i="20"/>
  <c r="FH46" i="20"/>
  <c r="CZ46" i="20"/>
  <c r="DI46" i="20" s="1"/>
  <c r="FG46" i="20"/>
  <c r="CY46" i="20"/>
  <c r="FV46" i="20"/>
  <c r="DN46" i="20"/>
  <c r="BF46" i="20"/>
  <c r="CJ46" i="20"/>
  <c r="GL46" i="20"/>
  <c r="BV46" i="20"/>
  <c r="CE46" i="20" s="1"/>
  <c r="FW46" i="20"/>
  <c r="EC46" i="20"/>
  <c r="DO46" i="20"/>
  <c r="AS46" i="20"/>
  <c r="AR46" i="20"/>
  <c r="GV47" i="20"/>
  <c r="HO47" i="20"/>
  <c r="FJ48" i="20"/>
  <c r="ET48" i="20"/>
  <c r="DA48" i="20"/>
  <c r="GN48" i="20"/>
  <c r="HM48" i="20" s="1"/>
  <c r="DQ48" i="20"/>
  <c r="BI48" i="20"/>
  <c r="GM48" i="20"/>
  <c r="FI48" i="20"/>
  <c r="DP48" i="20"/>
  <c r="BH48" i="20"/>
  <c r="EF48" i="20"/>
  <c r="BW48" i="20"/>
  <c r="FY48" i="20"/>
  <c r="DB48" i="20"/>
  <c r="AT48" i="20"/>
  <c r="FX48" i="20"/>
  <c r="EE48" i="20"/>
  <c r="CL48" i="20"/>
  <c r="BX48" i="20"/>
  <c r="AU48" i="20"/>
  <c r="FY49" i="20"/>
  <c r="DQ49" i="20"/>
  <c r="BI49" i="20"/>
  <c r="GN49" i="20"/>
  <c r="HM49" i="20" s="1"/>
  <c r="EF49" i="20"/>
  <c r="EM49" i="20" s="1"/>
  <c r="BX49" i="20"/>
  <c r="FX49" i="20"/>
  <c r="EU49" i="20"/>
  <c r="DP49" i="20"/>
  <c r="CM49" i="20"/>
  <c r="BH49" i="20"/>
  <c r="AU49" i="20"/>
  <c r="HJ49" i="20" s="1"/>
  <c r="AT49" i="20"/>
  <c r="EE49" i="20"/>
  <c r="DA49" i="20"/>
  <c r="CL49" i="20"/>
  <c r="GM49" i="20"/>
  <c r="CH53" i="20"/>
  <c r="CW53" i="20" s="1"/>
  <c r="DL53" i="20" s="1"/>
  <c r="EA53" i="20" s="1"/>
  <c r="EP53" i="20" s="1"/>
  <c r="FE53" i="20" s="1"/>
  <c r="FT53" i="20" s="1"/>
  <c r="GI53" i="20" s="1"/>
  <c r="GX53" i="20" s="1"/>
  <c r="BC53" i="20" s="1"/>
  <c r="FG42" i="20"/>
  <c r="CY42" i="20"/>
  <c r="CZ42" i="20"/>
  <c r="DI42" i="20" s="1"/>
  <c r="BG42" i="20"/>
  <c r="BP42" i="20" s="1"/>
  <c r="BR42" i="20" s="1"/>
  <c r="AR42" i="20"/>
  <c r="FV42" i="20"/>
  <c r="ER42" i="20"/>
  <c r="DN42" i="20"/>
  <c r="CK42" i="20"/>
  <c r="CT42" i="20" s="1"/>
  <c r="EN43" i="20"/>
  <c r="BQ44" i="20"/>
  <c r="BS44" i="20" s="1"/>
  <c r="CH44" i="20" s="1"/>
  <c r="CW44" i="20" s="1"/>
  <c r="EN44" i="20"/>
  <c r="EM44" i="20" s="1"/>
  <c r="EU48" i="20"/>
  <c r="ER39" i="20"/>
  <c r="CJ39" i="20"/>
  <c r="AR39" i="20"/>
  <c r="FH39" i="20"/>
  <c r="FQ39" i="20" s="1"/>
  <c r="CZ39" i="20"/>
  <c r="DI39" i="20" s="1"/>
  <c r="FC40" i="20"/>
  <c r="DY41" i="20"/>
  <c r="HC41" i="20"/>
  <c r="CF43" i="20"/>
  <c r="CE44" i="20"/>
  <c r="DX44" i="20"/>
  <c r="GV45" i="20"/>
  <c r="FY46" i="20"/>
  <c r="DQ46" i="20"/>
  <c r="BI46" i="20"/>
  <c r="FX46" i="20"/>
  <c r="DP46" i="20"/>
  <c r="BH46" i="20"/>
  <c r="GM46" i="20"/>
  <c r="EE46" i="20"/>
  <c r="BW46" i="20"/>
  <c r="GN46" i="20"/>
  <c r="HM46" i="20" s="1"/>
  <c r="BX46" i="20"/>
  <c r="EU46" i="20"/>
  <c r="AT46" i="20"/>
  <c r="DB46" i="20"/>
  <c r="DA46" i="20"/>
  <c r="FJ46" i="20"/>
  <c r="FC48" i="20"/>
  <c r="DB49" i="20"/>
  <c r="FI49" i="20"/>
  <c r="AU40" i="20"/>
  <c r="CM40" i="20"/>
  <c r="CT40" i="20" s="1"/>
  <c r="EU40" i="20"/>
  <c r="FG43" i="20"/>
  <c r="CU45" i="20"/>
  <c r="CW45" i="20" s="1"/>
  <c r="DL45" i="20" s="1"/>
  <c r="EA45" i="20" s="1"/>
  <c r="EP45" i="20" s="1"/>
  <c r="FE45" i="20" s="1"/>
  <c r="FT45" i="20" s="1"/>
  <c r="GI45" i="20" s="1"/>
  <c r="GX45" i="20" s="1"/>
  <c r="BC45" i="20" s="1"/>
  <c r="CZ45" i="20"/>
  <c r="DI45" i="20" s="1"/>
  <c r="FV45" i="20"/>
  <c r="FC49" i="20"/>
  <c r="ET52" i="20"/>
  <c r="CL52" i="20"/>
  <c r="AT52" i="20"/>
  <c r="GN52" i="20"/>
  <c r="HM52" i="20" s="1"/>
  <c r="BX52" i="20"/>
  <c r="AU52" i="20"/>
  <c r="FJ52" i="20"/>
  <c r="DP52" i="20"/>
  <c r="EF52" i="20"/>
  <c r="FI52" i="20"/>
  <c r="BI52" i="20"/>
  <c r="DB52" i="20"/>
  <c r="BH52" i="20"/>
  <c r="EU52" i="20"/>
  <c r="DA52" i="20"/>
  <c r="EE52" i="20"/>
  <c r="GM52" i="20"/>
  <c r="FY52" i="20"/>
  <c r="GF52" i="20" s="1"/>
  <c r="CM52" i="20"/>
  <c r="FX52" i="20"/>
  <c r="DQ52" i="20"/>
  <c r="DX52" i="20" s="1"/>
  <c r="BW52" i="20"/>
  <c r="BW40" i="20"/>
  <c r="EE40" i="20"/>
  <c r="GM40" i="20"/>
  <c r="HA41" i="20"/>
  <c r="GV42" i="20"/>
  <c r="BV43" i="20"/>
  <c r="CE43" i="20" s="1"/>
  <c r="CY43" i="20"/>
  <c r="ED43" i="20"/>
  <c r="FH43" i="20"/>
  <c r="FQ43" i="20" s="1"/>
  <c r="FG44" i="20"/>
  <c r="CY44" i="20"/>
  <c r="FV44" i="20"/>
  <c r="EC44" i="20"/>
  <c r="BF44" i="20"/>
  <c r="HJ44" i="20"/>
  <c r="AS45" i="20"/>
  <c r="CF46" i="20"/>
  <c r="GV49" i="20"/>
  <c r="GU49" i="20" s="1"/>
  <c r="HN49" i="20"/>
  <c r="DL57" i="20"/>
  <c r="EA57" i="20" s="1"/>
  <c r="EP57" i="20" s="1"/>
  <c r="FE57" i="20" s="1"/>
  <c r="FT57" i="20" s="1"/>
  <c r="DI43" i="20"/>
  <c r="GF44" i="20"/>
  <c r="GV44" i="20"/>
  <c r="GU44" i="20" s="1"/>
  <c r="GL45" i="20"/>
  <c r="GK45" i="20"/>
  <c r="EC45" i="20"/>
  <c r="BU45" i="20"/>
  <c r="ER45" i="20"/>
  <c r="CJ45" i="20"/>
  <c r="AR45" i="20"/>
  <c r="FG45" i="20"/>
  <c r="ES45" i="20"/>
  <c r="CK45" i="20"/>
  <c r="BF45" i="20"/>
  <c r="DN45" i="20"/>
  <c r="BP50" i="20"/>
  <c r="BR50" i="20" s="1"/>
  <c r="CG50" i="20" s="1"/>
  <c r="CV50" i="20" s="1"/>
  <c r="FX51" i="20"/>
  <c r="GM51" i="20"/>
  <c r="DB51" i="20"/>
  <c r="FI51" i="20"/>
  <c r="DQ51" i="20"/>
  <c r="BI51" i="20"/>
  <c r="FY51" i="20"/>
  <c r="GF51" i="20" s="1"/>
  <c r="EF51" i="20"/>
  <c r="EM51" i="20" s="1"/>
  <c r="BX51" i="20"/>
  <c r="CE51" i="20" s="1"/>
  <c r="EE51" i="20"/>
  <c r="AU51" i="20"/>
  <c r="CM51" i="20"/>
  <c r="AT51" i="20"/>
  <c r="FJ51" i="20"/>
  <c r="CL51" i="20"/>
  <c r="BW51" i="20"/>
  <c r="DA51" i="20"/>
  <c r="EU51" i="20"/>
  <c r="BH40" i="20"/>
  <c r="DP40" i="20"/>
  <c r="GK43" i="20"/>
  <c r="EC43" i="20"/>
  <c r="BU43" i="20"/>
  <c r="FW43" i="20"/>
  <c r="GF43" i="20" s="1"/>
  <c r="BG43" i="20"/>
  <c r="BP43" i="20" s="1"/>
  <c r="BR43" i="20" s="1"/>
  <c r="AS43" i="20"/>
  <c r="BP44" i="20"/>
  <c r="BR44" i="20" s="1"/>
  <c r="CG44" i="20" s="1"/>
  <c r="CV44" i="20" s="1"/>
  <c r="CT53" i="20"/>
  <c r="CU47" i="20"/>
  <c r="CW47" i="20" s="1"/>
  <c r="DL47" i="20" s="1"/>
  <c r="EA47" i="20" s="1"/>
  <c r="EP47" i="20" s="1"/>
  <c r="FE47" i="20" s="1"/>
  <c r="FT47" i="20" s="1"/>
  <c r="GI47" i="20" s="1"/>
  <c r="GX47" i="20" s="1"/>
  <c r="BC47" i="20" s="1"/>
  <c r="BQ48" i="20"/>
  <c r="BS48" i="20" s="1"/>
  <c r="CH48" i="20" s="1"/>
  <c r="CW48" i="20" s="1"/>
  <c r="DL48" i="20" s="1"/>
  <c r="EA48" i="20" s="1"/>
  <c r="EP48" i="20" s="1"/>
  <c r="FE48" i="20" s="1"/>
  <c r="DY48" i="20"/>
  <c r="EN51" i="20"/>
  <c r="GK52" i="20"/>
  <c r="EC52" i="20"/>
  <c r="BU52" i="20"/>
  <c r="FV52" i="20"/>
  <c r="ES52" i="20"/>
  <c r="FB52" i="20" s="1"/>
  <c r="CZ52" i="20"/>
  <c r="DI52" i="20" s="1"/>
  <c r="BF52" i="20"/>
  <c r="GL52" i="20"/>
  <c r="BV52" i="20"/>
  <c r="CE52" i="20" s="1"/>
  <c r="AR52" i="20"/>
  <c r="FH52" i="20"/>
  <c r="DN52" i="20"/>
  <c r="CK52" i="20"/>
  <c r="CT52" i="20" s="1"/>
  <c r="FG52" i="20"/>
  <c r="AS52" i="20"/>
  <c r="BG52" i="20"/>
  <c r="BP52" i="20" s="1"/>
  <c r="BR52" i="20" s="1"/>
  <c r="CJ52" i="20"/>
  <c r="FC54" i="20"/>
  <c r="BQ51" i="20"/>
  <c r="BS51" i="20" s="1"/>
  <c r="CH51" i="20" s="1"/>
  <c r="CY52" i="20"/>
  <c r="CT54" i="20"/>
  <c r="GV57" i="20"/>
  <c r="HN57" i="20"/>
  <c r="EU45" i="20"/>
  <c r="ET45" i="20"/>
  <c r="CL45" i="20"/>
  <c r="AT45" i="20"/>
  <c r="FI45" i="20"/>
  <c r="DA45" i="20"/>
  <c r="BH45" i="20"/>
  <c r="DP45" i="20"/>
  <c r="GM45" i="20"/>
  <c r="FC47" i="20"/>
  <c r="BD49" i="20"/>
  <c r="GG50" i="20"/>
  <c r="GF50" i="20" s="1"/>
  <c r="CU51" i="20"/>
  <c r="DJ51" i="20"/>
  <c r="ED52" i="20"/>
  <c r="ER52" i="20"/>
  <c r="FH57" i="20"/>
  <c r="FQ57" i="20" s="1"/>
  <c r="CZ57" i="20"/>
  <c r="GL57" i="20"/>
  <c r="ED57" i="20"/>
  <c r="EM57" i="20" s="1"/>
  <c r="BV57" i="20"/>
  <c r="CE57" i="20" s="1"/>
  <c r="AS57" i="20"/>
  <c r="GK57" i="20"/>
  <c r="FG57" i="20"/>
  <c r="EC57" i="20"/>
  <c r="AR57" i="20"/>
  <c r="CY57" i="20"/>
  <c r="BU57" i="20"/>
  <c r="FW57" i="20"/>
  <c r="ES57" i="20"/>
  <c r="FB57" i="20" s="1"/>
  <c r="DO57" i="20"/>
  <c r="FV57" i="20"/>
  <c r="DN57" i="20"/>
  <c r="BG57" i="20"/>
  <c r="BP57" i="20" s="1"/>
  <c r="BR57" i="20" s="1"/>
  <c r="BF57" i="20"/>
  <c r="ER57" i="20"/>
  <c r="ET43" i="20"/>
  <c r="CL43" i="20"/>
  <c r="AT43" i="20"/>
  <c r="DA43" i="20"/>
  <c r="EU43" i="20"/>
  <c r="FB43" i="20" s="1"/>
  <c r="FX44" i="20"/>
  <c r="DP44" i="20"/>
  <c r="BH44" i="20"/>
  <c r="DA44" i="20"/>
  <c r="EU44" i="20"/>
  <c r="FB44" i="20" s="1"/>
  <c r="BI45" i="20"/>
  <c r="BP45" i="20" s="1"/>
  <c r="BR45" i="20" s="1"/>
  <c r="CG45" i="20" s="1"/>
  <c r="CM45" i="20"/>
  <c r="DQ45" i="20"/>
  <c r="DX45" i="20" s="1"/>
  <c r="FC45" i="20"/>
  <c r="GN45" i="20"/>
  <c r="HM45" i="20" s="1"/>
  <c r="FH49" i="20"/>
  <c r="FQ49" i="20" s="1"/>
  <c r="CZ49" i="20"/>
  <c r="FW49" i="20"/>
  <c r="GF49" i="20" s="1"/>
  <c r="DO49" i="20"/>
  <c r="BG49" i="20"/>
  <c r="BP49" i="20" s="1"/>
  <c r="BR49" i="20" s="1"/>
  <c r="GK49" i="20"/>
  <c r="FG49" i="20"/>
  <c r="EC49" i="20"/>
  <c r="CY49" i="20"/>
  <c r="BU49" i="20"/>
  <c r="ES49" i="20"/>
  <c r="FB49" i="20" s="1"/>
  <c r="CK49" i="20"/>
  <c r="BF49" i="20"/>
  <c r="BV49" i="20"/>
  <c r="EN49" i="20"/>
  <c r="ER49" i="20"/>
  <c r="FR52" i="20"/>
  <c r="DX54" i="20"/>
  <c r="FB55" i="20"/>
  <c r="DA47" i="20"/>
  <c r="FI47" i="20"/>
  <c r="FB53" i="20"/>
  <c r="CF53" i="20"/>
  <c r="CM53" i="20"/>
  <c r="DA53" i="20"/>
  <c r="GV53" i="20"/>
  <c r="BQ54" i="20"/>
  <c r="BS54" i="20" s="1"/>
  <c r="CH54" i="20" s="1"/>
  <c r="CW54" i="20" s="1"/>
  <c r="DL54" i="20" s="1"/>
  <c r="EA54" i="20" s="1"/>
  <c r="EP54" i="20" s="1"/>
  <c r="FE54" i="20" s="1"/>
  <c r="FT54" i="20" s="1"/>
  <c r="GI54" i="20" s="1"/>
  <c r="GX54" i="20" s="1"/>
  <c r="BC54" i="20" s="1"/>
  <c r="DA54" i="20"/>
  <c r="FH55" i="20"/>
  <c r="FQ55" i="20" s="1"/>
  <c r="CZ55" i="20"/>
  <c r="DI55" i="20" s="1"/>
  <c r="GL55" i="20"/>
  <c r="ED55" i="20"/>
  <c r="EM55" i="20" s="1"/>
  <c r="BV55" i="20"/>
  <c r="CE55" i="20" s="1"/>
  <c r="FG55" i="20"/>
  <c r="EC55" i="20"/>
  <c r="AR55" i="20"/>
  <c r="FV55" i="20"/>
  <c r="ER55" i="20"/>
  <c r="DO55" i="20"/>
  <c r="CK55" i="20"/>
  <c r="GK55" i="20"/>
  <c r="CY55" i="20"/>
  <c r="CJ55" i="20"/>
  <c r="FW55" i="20"/>
  <c r="BU55" i="20"/>
  <c r="GL56" i="20"/>
  <c r="ED56" i="20"/>
  <c r="EM56" i="20" s="1"/>
  <c r="BV56" i="20"/>
  <c r="CE56" i="20" s="1"/>
  <c r="FH56" i="20"/>
  <c r="FQ56" i="20" s="1"/>
  <c r="CZ56" i="20"/>
  <c r="DI56" i="20" s="1"/>
  <c r="FW56" i="20"/>
  <c r="GF56" i="20" s="1"/>
  <c r="ES56" i="20"/>
  <c r="DO56" i="20"/>
  <c r="CK56" i="20"/>
  <c r="BG56" i="20"/>
  <c r="AS56" i="20"/>
  <c r="FV56" i="20"/>
  <c r="DN56" i="20"/>
  <c r="BF56" i="20"/>
  <c r="AR56" i="20"/>
  <c r="FG56" i="20"/>
  <c r="CY56" i="20"/>
  <c r="ER56" i="20"/>
  <c r="CJ56" i="20"/>
  <c r="AT47" i="20"/>
  <c r="CL47" i="20"/>
  <c r="ET47" i="20"/>
  <c r="DY51" i="20"/>
  <c r="CU52" i="20"/>
  <c r="GV52" i="20"/>
  <c r="HN52" i="20"/>
  <c r="EU53" i="20"/>
  <c r="FJ53" i="20"/>
  <c r="FQ53" i="20" s="1"/>
  <c r="DP53" i="20"/>
  <c r="BH53" i="20"/>
  <c r="BX53" i="20"/>
  <c r="AU53" i="20"/>
  <c r="FY53" i="20"/>
  <c r="ET53" i="20"/>
  <c r="DQ53" i="20"/>
  <c r="BW53" i="20"/>
  <c r="AT53" i="20"/>
  <c r="FX53" i="20"/>
  <c r="CL53" i="20"/>
  <c r="FY54" i="20"/>
  <c r="GF54" i="20" s="1"/>
  <c r="DQ54" i="20"/>
  <c r="BI54" i="20"/>
  <c r="GN54" i="20"/>
  <c r="HM54" i="20" s="1"/>
  <c r="DP54" i="20"/>
  <c r="BW54" i="20"/>
  <c r="AT54" i="20"/>
  <c r="FI54" i="20"/>
  <c r="FX54" i="20"/>
  <c r="ET54" i="20"/>
  <c r="AU54" i="20"/>
  <c r="EF54" i="20"/>
  <c r="EM54" i="20" s="1"/>
  <c r="DB54" i="20"/>
  <c r="BX54" i="20"/>
  <c r="CE54" i="20"/>
  <c r="DY54" i="20"/>
  <c r="FR54" i="20"/>
  <c r="GG54" i="20"/>
  <c r="GM54" i="20"/>
  <c r="GG56" i="20"/>
  <c r="AU47" i="20"/>
  <c r="CM47" i="20"/>
  <c r="FR48" i="20"/>
  <c r="BQ49" i="20"/>
  <c r="BS49" i="20" s="1"/>
  <c r="CH49" i="20" s="1"/>
  <c r="CW49" i="20" s="1"/>
  <c r="DL49" i="20" s="1"/>
  <c r="DY49" i="20"/>
  <c r="GG49" i="20"/>
  <c r="HE49" i="20"/>
  <c r="HA50" i="20"/>
  <c r="FC52" i="20"/>
  <c r="HA52" i="20"/>
  <c r="EE53" i="20"/>
  <c r="HC50" i="20"/>
  <c r="BP53" i="20"/>
  <c r="BR53" i="20" s="1"/>
  <c r="DY53" i="20"/>
  <c r="BQ56" i="20"/>
  <c r="BS56" i="20" s="1"/>
  <c r="CH56" i="20" s="1"/>
  <c r="AS50" i="20"/>
  <c r="CK50" i="20"/>
  <c r="CT50" i="20" s="1"/>
  <c r="DB50" i="20"/>
  <c r="DI50" i="20" s="1"/>
  <c r="ES50" i="20"/>
  <c r="FB50" i="20" s="1"/>
  <c r="FJ50" i="20"/>
  <c r="FQ50" i="20" s="1"/>
  <c r="BG51" i="20"/>
  <c r="BP51" i="20" s="1"/>
  <c r="BR51" i="20" s="1"/>
  <c r="CG51" i="20" s="1"/>
  <c r="DO51" i="20"/>
  <c r="DX51" i="20" s="1"/>
  <c r="FR53" i="20"/>
  <c r="FV53" i="20"/>
  <c r="GV54" i="20"/>
  <c r="HN54" i="20"/>
  <c r="HC55" i="20"/>
  <c r="DN58" i="20"/>
  <c r="EC58" i="20"/>
  <c r="AU50" i="20"/>
  <c r="CM50" i="20"/>
  <c r="ED50" i="20"/>
  <c r="EM50" i="20" s="1"/>
  <c r="CZ51" i="20"/>
  <c r="DI51" i="20" s="1"/>
  <c r="GK51" i="20"/>
  <c r="AS53" i="20"/>
  <c r="BV53" i="20"/>
  <c r="CE53" i="20" s="1"/>
  <c r="DO53" i="20"/>
  <c r="HC54" i="20"/>
  <c r="DY55" i="20"/>
  <c r="CU56" i="20"/>
  <c r="FC56" i="20"/>
  <c r="AR58" i="20"/>
  <c r="BF58" i="20"/>
  <c r="BU58" i="20"/>
  <c r="GV59" i="20"/>
  <c r="GL53" i="20"/>
  <c r="ED53" i="20"/>
  <c r="EM53" i="20" s="1"/>
  <c r="GK53" i="20"/>
  <c r="CY53" i="20"/>
  <c r="HJ54" i="20"/>
  <c r="BD54" i="20"/>
  <c r="DJ57" i="20"/>
  <c r="ER58" i="20"/>
  <c r="AS51" i="20"/>
  <c r="CK51" i="20"/>
  <c r="CT51" i="20" s="1"/>
  <c r="ES51" i="20"/>
  <c r="FB51" i="20" s="1"/>
  <c r="CZ53" i="20"/>
  <c r="DI53" i="20" s="1"/>
  <c r="FC53" i="20"/>
  <c r="HC53" i="20"/>
  <c r="GL58" i="20"/>
  <c r="ED58" i="20"/>
  <c r="EM58" i="20" s="1"/>
  <c r="BV58" i="20"/>
  <c r="CE58" i="20" s="1"/>
  <c r="FH58" i="20"/>
  <c r="FQ58" i="20" s="1"/>
  <c r="CZ58" i="20"/>
  <c r="DI58" i="20" s="1"/>
  <c r="FW58" i="20"/>
  <c r="ES58" i="20"/>
  <c r="FB58" i="20" s="1"/>
  <c r="DO58" i="20"/>
  <c r="CK58" i="20"/>
  <c r="BG58" i="20"/>
  <c r="AS58" i="20"/>
  <c r="DY59" i="20"/>
  <c r="EA59" i="20" s="1"/>
  <c r="EP59" i="20" s="1"/>
  <c r="FE59" i="20" s="1"/>
  <c r="FT59" i="20" s="1"/>
  <c r="GI59" i="20" s="1"/>
  <c r="GX59" i="20" s="1"/>
  <c r="BC59" i="20" s="1"/>
  <c r="GL54" i="20"/>
  <c r="FH54" i="20"/>
  <c r="CZ54" i="20"/>
  <c r="ES54" i="20"/>
  <c r="FB54" i="20" s="1"/>
  <c r="BQ55" i="20"/>
  <c r="BS55" i="20" s="1"/>
  <c r="CH55" i="20" s="1"/>
  <c r="CU55" i="20"/>
  <c r="DY57" i="20"/>
  <c r="FC57" i="20"/>
  <c r="GG57" i="20"/>
  <c r="HC58" i="20"/>
  <c r="FH59" i="20"/>
  <c r="FQ59" i="20" s="1"/>
  <c r="CZ59" i="20"/>
  <c r="DI59" i="20" s="1"/>
  <c r="GL59" i="20"/>
  <c r="ED59" i="20"/>
  <c r="EM59" i="20" s="1"/>
  <c r="BV59" i="20"/>
  <c r="CE59" i="20" s="1"/>
  <c r="BF59" i="20"/>
  <c r="CJ59" i="20"/>
  <c r="DN59" i="20"/>
  <c r="ER59" i="20"/>
  <c r="FV59" i="20"/>
  <c r="HC59" i="20"/>
  <c r="GG55" i="20"/>
  <c r="BQ58" i="20"/>
  <c r="BS58" i="20" s="1"/>
  <c r="CH58" i="20" s="1"/>
  <c r="CU58" i="20"/>
  <c r="DY58" i="20"/>
  <c r="FC58" i="20"/>
  <c r="GG58" i="20"/>
  <c r="BG59" i="20"/>
  <c r="BP59" i="20" s="1"/>
  <c r="BR59" i="20" s="1"/>
  <c r="CG59" i="20" s="1"/>
  <c r="CK59" i="20"/>
  <c r="DO59" i="20"/>
  <c r="ES59" i="20"/>
  <c r="FB59" i="20" s="1"/>
  <c r="FW59" i="20"/>
  <c r="GF59" i="20" s="1"/>
  <c r="AU55" i="20"/>
  <c r="HJ55" i="20" s="1"/>
  <c r="CM55" i="20"/>
  <c r="BI56" i="20"/>
  <c r="DQ56" i="20"/>
  <c r="FY56" i="20"/>
  <c r="AU57" i="20"/>
  <c r="CM57" i="20"/>
  <c r="EU57" i="20"/>
  <c r="BI58" i="20"/>
  <c r="DQ58" i="20"/>
  <c r="FY58" i="20"/>
  <c r="AU59" i="20"/>
  <c r="BD59" i="20" s="1"/>
  <c r="CM59" i="20"/>
  <c r="EU59" i="20"/>
  <c r="AU56" i="20"/>
  <c r="CM56" i="20"/>
  <c r="AU58" i="20"/>
  <c r="CM58" i="20"/>
  <c r="BI59" i="20"/>
  <c r="DQ59" i="20"/>
  <c r="HQ7" i="19"/>
  <c r="GV7" i="19"/>
  <c r="FH9" i="19"/>
  <c r="CZ9" i="19"/>
  <c r="GK9" i="19"/>
  <c r="DN9" i="19"/>
  <c r="BU9" i="19"/>
  <c r="AR9" i="19"/>
  <c r="FG9" i="19"/>
  <c r="FW9" i="19"/>
  <c r="ED9" i="19"/>
  <c r="CJ9" i="19"/>
  <c r="BG9" i="19"/>
  <c r="CK9" i="19"/>
  <c r="CY9" i="19"/>
  <c r="ER9" i="19"/>
  <c r="BD10" i="19"/>
  <c r="HJ10" i="19"/>
  <c r="CH11" i="19"/>
  <c r="CW11" i="19" s="1"/>
  <c r="DL11" i="19" s="1"/>
  <c r="HC11" i="19"/>
  <c r="FQ14" i="19"/>
  <c r="GV14" i="19"/>
  <c r="HJ16" i="19"/>
  <c r="HJ24" i="19"/>
  <c r="BD24" i="19"/>
  <c r="FH7" i="19"/>
  <c r="FQ7" i="19" s="1"/>
  <c r="CZ7" i="19"/>
  <c r="CK7" i="19"/>
  <c r="CT7" i="19" s="1"/>
  <c r="FW7" i="19"/>
  <c r="ED7" i="19"/>
  <c r="EM7" i="19" s="1"/>
  <c r="CJ7" i="19"/>
  <c r="BG7" i="19"/>
  <c r="CY7" i="19"/>
  <c r="FV7" i="19"/>
  <c r="EC7" i="19"/>
  <c r="BF7" i="19"/>
  <c r="GL7" i="19"/>
  <c r="ER7" i="19"/>
  <c r="DO7" i="19"/>
  <c r="BV7" i="19"/>
  <c r="CE7" i="19" s="1"/>
  <c r="AS7" i="19"/>
  <c r="BQ7" i="19"/>
  <c r="BS7" i="19" s="1"/>
  <c r="CH7" i="19" s="1"/>
  <c r="CW7" i="19" s="1"/>
  <c r="EN8" i="19"/>
  <c r="GG8" i="19"/>
  <c r="EC9" i="19"/>
  <c r="ES9" i="19"/>
  <c r="DY11" i="19"/>
  <c r="EE11" i="19"/>
  <c r="CF12" i="19"/>
  <c r="FC13" i="19"/>
  <c r="CF14" i="19"/>
  <c r="CH14" i="19" s="1"/>
  <c r="CW14" i="19" s="1"/>
  <c r="DL14" i="19" s="1"/>
  <c r="EA14" i="19" s="1"/>
  <c r="EP14" i="19" s="1"/>
  <c r="FG15" i="19"/>
  <c r="GF18" i="19"/>
  <c r="GV19" i="19"/>
  <c r="HN19" i="19"/>
  <c r="GV30" i="19"/>
  <c r="HN30" i="19"/>
  <c r="FJ39" i="19"/>
  <c r="FQ39" i="19" s="1"/>
  <c r="DB39" i="19"/>
  <c r="DI39" i="19" s="1"/>
  <c r="FY39" i="19"/>
  <c r="DQ39" i="19"/>
  <c r="BI39" i="19"/>
  <c r="GN39" i="19"/>
  <c r="HM39" i="19" s="1"/>
  <c r="FI39" i="19"/>
  <c r="AU39" i="19"/>
  <c r="GM39" i="19"/>
  <c r="EF39" i="19"/>
  <c r="EM39" i="19" s="1"/>
  <c r="DA39" i="19"/>
  <c r="AT39" i="19"/>
  <c r="EE39" i="19"/>
  <c r="BX39" i="19"/>
  <c r="BW39" i="19"/>
  <c r="EU39" i="19"/>
  <c r="FB39" i="19" s="1"/>
  <c r="CM39" i="19"/>
  <c r="ET39" i="19"/>
  <c r="CL39" i="19"/>
  <c r="DP39" i="19"/>
  <c r="BH39" i="19"/>
  <c r="FX39" i="19"/>
  <c r="FY9" i="19"/>
  <c r="DQ9" i="19"/>
  <c r="BI9" i="19"/>
  <c r="FI9" i="19"/>
  <c r="CM9" i="19"/>
  <c r="EF9" i="19"/>
  <c r="CL9" i="19"/>
  <c r="DB9" i="19"/>
  <c r="FX9" i="19"/>
  <c r="EE9" i="19"/>
  <c r="BH9" i="19"/>
  <c r="GN9" i="19"/>
  <c r="HM9" i="19" s="1"/>
  <c r="ET9" i="19"/>
  <c r="BX9" i="19"/>
  <c r="AU9" i="19"/>
  <c r="EU9" i="19"/>
  <c r="FJ9" i="19"/>
  <c r="GU9" i="19"/>
  <c r="HL15" i="19"/>
  <c r="HR15" i="19" s="1"/>
  <c r="GU15" i="19"/>
  <c r="FV9" i="19"/>
  <c r="GM9" i="19"/>
  <c r="GL10" i="19"/>
  <c r="ED10" i="19"/>
  <c r="BV10" i="19"/>
  <c r="CE10" i="19" s="1"/>
  <c r="GK10" i="19"/>
  <c r="BU10" i="19"/>
  <c r="AR10" i="19"/>
  <c r="DO10" i="19"/>
  <c r="DX10" i="19" s="1"/>
  <c r="CJ10" i="19"/>
  <c r="FH10" i="19"/>
  <c r="FQ10" i="19" s="1"/>
  <c r="DN10" i="19"/>
  <c r="CK10" i="19"/>
  <c r="FG10" i="19"/>
  <c r="FW10" i="19"/>
  <c r="GF10" i="19" s="1"/>
  <c r="BG10" i="19"/>
  <c r="BP10" i="19" s="1"/>
  <c r="BR10" i="19" s="1"/>
  <c r="ER10" i="19"/>
  <c r="HA25" i="19"/>
  <c r="HE25" i="19"/>
  <c r="GV26" i="19"/>
  <c r="GU26" i="19" s="1"/>
  <c r="HN26" i="19"/>
  <c r="HN9" i="19"/>
  <c r="ES10" i="19"/>
  <c r="FB10" i="19" s="1"/>
  <c r="FY11" i="19"/>
  <c r="DQ11" i="19"/>
  <c r="BI11" i="19"/>
  <c r="GM11" i="19"/>
  <c r="DP11" i="19"/>
  <c r="BW11" i="19"/>
  <c r="AT11" i="19"/>
  <c r="EF11" i="19"/>
  <c r="CL11" i="19"/>
  <c r="FJ11" i="19"/>
  <c r="FI11" i="19"/>
  <c r="CM11" i="19"/>
  <c r="CT11" i="19" s="1"/>
  <c r="DB11" i="19"/>
  <c r="CF13" i="19"/>
  <c r="ER15" i="19"/>
  <c r="CJ15" i="19"/>
  <c r="FH15" i="19"/>
  <c r="FQ15" i="19" s="1"/>
  <c r="CZ15" i="19"/>
  <c r="DI15" i="19" s="1"/>
  <c r="FW15" i="19"/>
  <c r="DO15" i="19"/>
  <c r="FV15" i="19"/>
  <c r="ES15" i="19"/>
  <c r="FB15" i="19" s="1"/>
  <c r="DN15" i="19"/>
  <c r="CK15" i="19"/>
  <c r="CT15" i="19" s="1"/>
  <c r="BG15" i="19"/>
  <c r="BF15" i="19"/>
  <c r="ED15" i="19"/>
  <c r="EM15" i="19" s="1"/>
  <c r="BV15" i="19"/>
  <c r="CE15" i="19" s="1"/>
  <c r="AS15" i="19"/>
  <c r="FH17" i="19"/>
  <c r="CZ17" i="19"/>
  <c r="GL17" i="19"/>
  <c r="ER17" i="19"/>
  <c r="DO17" i="19"/>
  <c r="BV17" i="19"/>
  <c r="AS17" i="19"/>
  <c r="GK17" i="19"/>
  <c r="DN17" i="19"/>
  <c r="BU17" i="19"/>
  <c r="AR17" i="19"/>
  <c r="CY17" i="19"/>
  <c r="ES17" i="19"/>
  <c r="FB17" i="19" s="1"/>
  <c r="FV17" i="19"/>
  <c r="FG17" i="19"/>
  <c r="EC17" i="19"/>
  <c r="CK17" i="19"/>
  <c r="BF17" i="19"/>
  <c r="CJ17" i="19"/>
  <c r="CF17" i="19"/>
  <c r="HN43" i="19"/>
  <c r="GV43" i="19"/>
  <c r="GV6" i="19"/>
  <c r="DJ7" i="19"/>
  <c r="AS9" i="19"/>
  <c r="BV9" i="19"/>
  <c r="CY10" i="19"/>
  <c r="FR11" i="19"/>
  <c r="FC12" i="19"/>
  <c r="FB12" i="19" s="1"/>
  <c r="CY15" i="19"/>
  <c r="CU16" i="19"/>
  <c r="CW16" i="19" s="1"/>
  <c r="DL16" i="19" s="1"/>
  <c r="EA16" i="19" s="1"/>
  <c r="EP16" i="19" s="1"/>
  <c r="GF16" i="19"/>
  <c r="EN18" i="19"/>
  <c r="BS19" i="19"/>
  <c r="HA21" i="19"/>
  <c r="HE21" i="19"/>
  <c r="GU11" i="19"/>
  <c r="HL11" i="19"/>
  <c r="HR11" i="19" s="1"/>
  <c r="FQ6" i="19"/>
  <c r="CF6" i="19"/>
  <c r="CH6" i="19" s="1"/>
  <c r="CW6" i="19" s="1"/>
  <c r="DL6" i="19" s="1"/>
  <c r="EA6" i="19" s="1"/>
  <c r="EP6" i="19" s="1"/>
  <c r="AT9" i="19"/>
  <c r="BF9" i="19"/>
  <c r="BW9" i="19"/>
  <c r="CZ10" i="19"/>
  <c r="DI10" i="19" s="1"/>
  <c r="EN10" i="19"/>
  <c r="BS12" i="19"/>
  <c r="CH12" i="19" s="1"/>
  <c r="FQ12" i="19"/>
  <c r="GV12" i="19"/>
  <c r="HN12" i="19"/>
  <c r="GU13" i="19"/>
  <c r="EC15" i="19"/>
  <c r="GV16" i="19"/>
  <c r="BQ20" i="19"/>
  <c r="BS20" i="19" s="1"/>
  <c r="FR20" i="19"/>
  <c r="BQ23" i="19"/>
  <c r="BS23" i="19" s="1"/>
  <c r="CH23" i="19" s="1"/>
  <c r="CW23" i="19" s="1"/>
  <c r="DL23" i="19" s="1"/>
  <c r="BQ27" i="19"/>
  <c r="BS27" i="19" s="1"/>
  <c r="CH27" i="19" s="1"/>
  <c r="CW27" i="19" s="1"/>
  <c r="DL27" i="19" s="1"/>
  <c r="GL8" i="19"/>
  <c r="BV8" i="19"/>
  <c r="AS8" i="19"/>
  <c r="CY8" i="19"/>
  <c r="CZ8" i="19" s="1"/>
  <c r="DI8" i="19" s="1"/>
  <c r="ER8" i="19"/>
  <c r="ES8" i="19" s="1"/>
  <c r="DY9" i="19"/>
  <c r="BG11" i="19"/>
  <c r="BP11" i="19" s="1"/>
  <c r="BR11" i="19" s="1"/>
  <c r="CJ11" i="19"/>
  <c r="ED11" i="19"/>
  <c r="EM11" i="19" s="1"/>
  <c r="FW11" i="19"/>
  <c r="GF11" i="19" s="1"/>
  <c r="BQ13" i="19"/>
  <c r="BS13" i="19" s="1"/>
  <c r="CH13" i="19" s="1"/>
  <c r="CW13" i="19" s="1"/>
  <c r="DL13" i="19" s="1"/>
  <c r="CL13" i="19"/>
  <c r="EF13" i="19"/>
  <c r="EM13" i="19" s="1"/>
  <c r="GG13" i="19"/>
  <c r="HL13" i="19"/>
  <c r="HR13" i="19" s="1"/>
  <c r="HC14" i="19"/>
  <c r="DY17" i="19"/>
  <c r="GV18" i="19"/>
  <c r="BD19" i="19"/>
  <c r="DJ19" i="19"/>
  <c r="FH24" i="19"/>
  <c r="FQ24" i="19" s="1"/>
  <c r="CZ24" i="19"/>
  <c r="FW24" i="19"/>
  <c r="ED24" i="19"/>
  <c r="EM24" i="19" s="1"/>
  <c r="CJ24" i="19"/>
  <c r="BG24" i="19"/>
  <c r="GL24" i="19"/>
  <c r="FG24" i="19"/>
  <c r="CY24" i="19"/>
  <c r="AR24" i="19"/>
  <c r="GK24" i="19"/>
  <c r="EC24" i="19"/>
  <c r="BV24" i="19"/>
  <c r="ES24" i="19"/>
  <c r="DO24" i="19"/>
  <c r="BF24" i="19"/>
  <c r="CK24" i="19"/>
  <c r="CT24" i="19" s="1"/>
  <c r="ER24" i="19"/>
  <c r="BU24" i="19"/>
  <c r="DJ24" i="19"/>
  <c r="DI27" i="19"/>
  <c r="GG27" i="19"/>
  <c r="FB36" i="19"/>
  <c r="GL6" i="19"/>
  <c r="ED6" i="19"/>
  <c r="EM6" i="19" s="1"/>
  <c r="BV6" i="19"/>
  <c r="AS6" i="19"/>
  <c r="GL14" i="19"/>
  <c r="ED14" i="19"/>
  <c r="EM14" i="19" s="1"/>
  <c r="BV14" i="19"/>
  <c r="CE14" i="19" s="1"/>
  <c r="AS14" i="19"/>
  <c r="ER14" i="19"/>
  <c r="CH34" i="19"/>
  <c r="CW34" i="19" s="1"/>
  <c r="DL34" i="19" s="1"/>
  <c r="BF6" i="19"/>
  <c r="CZ6" i="19"/>
  <c r="DI6" i="19" s="1"/>
  <c r="ES6" i="19"/>
  <c r="FV6" i="19"/>
  <c r="FY7" i="19"/>
  <c r="DQ7" i="19"/>
  <c r="BI7" i="19"/>
  <c r="DA7" i="19"/>
  <c r="EU7" i="19"/>
  <c r="FB7" i="19" s="1"/>
  <c r="EC8" i="19"/>
  <c r="ED8" i="19" s="1"/>
  <c r="FC8" i="19"/>
  <c r="AR11" i="19"/>
  <c r="BU11" i="19"/>
  <c r="DN11" i="19"/>
  <c r="GK11" i="19"/>
  <c r="CU12" i="19"/>
  <c r="FH13" i="19"/>
  <c r="FQ13" i="19" s="1"/>
  <c r="CZ13" i="19"/>
  <c r="DI13" i="19" s="1"/>
  <c r="AT13" i="19"/>
  <c r="BW13" i="19"/>
  <c r="DP13" i="19"/>
  <c r="ES13" i="19"/>
  <c r="GM13" i="19"/>
  <c r="BF14" i="19"/>
  <c r="CZ14" i="19"/>
  <c r="DI14" i="19" s="1"/>
  <c r="ES14" i="19"/>
  <c r="FV14" i="19"/>
  <c r="FI15" i="19"/>
  <c r="DA15" i="19"/>
  <c r="FY15" i="19"/>
  <c r="DQ15" i="19"/>
  <c r="BI15" i="19"/>
  <c r="FY17" i="19"/>
  <c r="DQ17" i="19"/>
  <c r="BI17" i="19"/>
  <c r="FJ17" i="19"/>
  <c r="FI17" i="19"/>
  <c r="CM17" i="19"/>
  <c r="GN17" i="19"/>
  <c r="HM17" i="19" s="1"/>
  <c r="BQ17" i="19"/>
  <c r="BS17" i="19" s="1"/>
  <c r="CH17" i="19" s="1"/>
  <c r="CW17" i="19" s="1"/>
  <c r="DL17" i="19" s="1"/>
  <c r="DA17" i="19"/>
  <c r="EF17" i="19"/>
  <c r="EM17" i="19" s="1"/>
  <c r="GG17" i="19"/>
  <c r="FY19" i="19"/>
  <c r="DQ19" i="19"/>
  <c r="BI19" i="19"/>
  <c r="BP19" i="19" s="1"/>
  <c r="BR19" i="19" s="1"/>
  <c r="GN19" i="19"/>
  <c r="HM19" i="19" s="1"/>
  <c r="ET19" i="19"/>
  <c r="BX19" i="19"/>
  <c r="AU19" i="19"/>
  <c r="HJ19" i="19" s="1"/>
  <c r="GM19" i="19"/>
  <c r="DP19" i="19"/>
  <c r="BW19" i="19"/>
  <c r="AT19" i="19"/>
  <c r="FJ19" i="19"/>
  <c r="DB19" i="19"/>
  <c r="CF19" i="19"/>
  <c r="EE19" i="19"/>
  <c r="FX19" i="19"/>
  <c r="CF20" i="19"/>
  <c r="DY27" i="19"/>
  <c r="CH38" i="19"/>
  <c r="CW38" i="19" s="1"/>
  <c r="DL38" i="19" s="1"/>
  <c r="EA38" i="19" s="1"/>
  <c r="HC28" i="19"/>
  <c r="HA28" i="19"/>
  <c r="BG6" i="19"/>
  <c r="BP6" i="19" s="1"/>
  <c r="BR6" i="19" s="1"/>
  <c r="FW6" i="19"/>
  <c r="GF6" i="19" s="1"/>
  <c r="DB7" i="19"/>
  <c r="CJ8" i="19"/>
  <c r="CK8" i="19" s="1"/>
  <c r="FG8" i="19"/>
  <c r="FH8" i="19" s="1"/>
  <c r="BQ9" i="19"/>
  <c r="BS9" i="19" s="1"/>
  <c r="CH9" i="19" s="1"/>
  <c r="CW9" i="19" s="1"/>
  <c r="DL9" i="19" s="1"/>
  <c r="EA9" i="19" s="1"/>
  <c r="EP9" i="19" s="1"/>
  <c r="FE9" i="19" s="1"/>
  <c r="FT9" i="19" s="1"/>
  <c r="GG9" i="19"/>
  <c r="HC10" i="19"/>
  <c r="AS11" i="19"/>
  <c r="BV11" i="19"/>
  <c r="CE11" i="19" s="1"/>
  <c r="DO11" i="19"/>
  <c r="ER11" i="19"/>
  <c r="GL12" i="19"/>
  <c r="ED12" i="19"/>
  <c r="EM12" i="19" s="1"/>
  <c r="BV12" i="19"/>
  <c r="AS12" i="19"/>
  <c r="CY12" i="19"/>
  <c r="ER12" i="19"/>
  <c r="AU13" i="19"/>
  <c r="HJ13" i="19" s="1"/>
  <c r="BX13" i="19"/>
  <c r="CE13" i="19" s="1"/>
  <c r="CY13" i="19"/>
  <c r="DY13" i="19"/>
  <c r="ET13" i="19"/>
  <c r="BG14" i="19"/>
  <c r="BP14" i="19" s="1"/>
  <c r="BR14" i="19" s="1"/>
  <c r="CG14" i="19" s="1"/>
  <c r="FW14" i="19"/>
  <c r="GF14" i="19" s="1"/>
  <c r="GL16" i="19"/>
  <c r="ED16" i="19"/>
  <c r="EM16" i="19" s="1"/>
  <c r="BV16" i="19"/>
  <c r="CE16" i="19" s="1"/>
  <c r="DO16" i="19"/>
  <c r="DX16" i="19" s="1"/>
  <c r="FH16" i="19"/>
  <c r="FQ16" i="19" s="1"/>
  <c r="DN16" i="19"/>
  <c r="CK16" i="19"/>
  <c r="BG16" i="19"/>
  <c r="BP16" i="19" s="1"/>
  <c r="BR16" i="19" s="1"/>
  <c r="CJ16" i="19"/>
  <c r="FC16" i="19"/>
  <c r="FB16" i="19" s="1"/>
  <c r="GK16" i="19"/>
  <c r="BW17" i="19"/>
  <c r="DB17" i="19"/>
  <c r="GM17" i="19"/>
  <c r="DY18" i="19"/>
  <c r="DX18" i="19" s="1"/>
  <c r="CL19" i="19"/>
  <c r="EF19" i="19"/>
  <c r="EM19" i="19" s="1"/>
  <c r="GG19" i="19"/>
  <c r="GV21" i="19"/>
  <c r="GL22" i="19"/>
  <c r="ED22" i="19"/>
  <c r="EM22" i="19" s="1"/>
  <c r="BV22" i="19"/>
  <c r="GK22" i="19"/>
  <c r="FH22" i="19"/>
  <c r="FQ22" i="19" s="1"/>
  <c r="CZ22" i="19"/>
  <c r="DI22" i="19" s="1"/>
  <c r="AS22" i="19"/>
  <c r="EC22" i="19"/>
  <c r="AR22" i="19"/>
  <c r="FG22" i="19"/>
  <c r="CY22" i="19"/>
  <c r="BU22" i="19"/>
  <c r="FW22" i="19"/>
  <c r="GF22" i="19" s="1"/>
  <c r="DN22" i="19"/>
  <c r="CJ22" i="19"/>
  <c r="BG22" i="19"/>
  <c r="BP22" i="19" s="1"/>
  <c r="BR22" i="19" s="1"/>
  <c r="CK22" i="19"/>
  <c r="ER22" i="19"/>
  <c r="BQ25" i="19"/>
  <c r="BS25" i="19" s="1"/>
  <c r="CH25" i="19" s="1"/>
  <c r="CW25" i="19" s="1"/>
  <c r="DL25" i="19" s="1"/>
  <c r="EA25" i="19" s="1"/>
  <c r="FY26" i="19"/>
  <c r="DQ26" i="19"/>
  <c r="BI26" i="19"/>
  <c r="EF26" i="19"/>
  <c r="EM26" i="19" s="1"/>
  <c r="CL26" i="19"/>
  <c r="GN26" i="19"/>
  <c r="HM26" i="19" s="1"/>
  <c r="AU26" i="19"/>
  <c r="BD26" i="19" s="1"/>
  <c r="GM26" i="19"/>
  <c r="FJ26" i="19"/>
  <c r="EE26" i="19"/>
  <c r="DB26" i="19"/>
  <c r="BX26" i="19"/>
  <c r="CE26" i="19" s="1"/>
  <c r="AT26" i="19"/>
  <c r="FX26" i="19"/>
  <c r="DP26" i="19"/>
  <c r="BH26" i="19"/>
  <c r="ET26" i="19"/>
  <c r="DA26" i="19"/>
  <c r="CT28" i="19"/>
  <c r="GU29" i="19"/>
  <c r="HL29" i="19"/>
  <c r="HR29" i="19" s="1"/>
  <c r="FH32" i="19"/>
  <c r="FQ32" i="19" s="1"/>
  <c r="CZ32" i="19"/>
  <c r="FW32" i="19"/>
  <c r="DO32" i="19"/>
  <c r="BG32" i="19"/>
  <c r="FV32" i="19"/>
  <c r="DN32" i="19"/>
  <c r="BF32" i="19"/>
  <c r="AS32" i="19"/>
  <c r="EC32" i="19"/>
  <c r="GK32" i="19"/>
  <c r="CJ32" i="19"/>
  <c r="AR32" i="19"/>
  <c r="FG32" i="19"/>
  <c r="ER32" i="19"/>
  <c r="BU32" i="19"/>
  <c r="GL32" i="19"/>
  <c r="ED32" i="19"/>
  <c r="CY32" i="19"/>
  <c r="CK32" i="19"/>
  <c r="GV44" i="19"/>
  <c r="HN44" i="19"/>
  <c r="CY6" i="19"/>
  <c r="ER6" i="19"/>
  <c r="CY14" i="19"/>
  <c r="EC6" i="19"/>
  <c r="FC6" i="19"/>
  <c r="CU10" i="19"/>
  <c r="FH11" i="19"/>
  <c r="FQ11" i="19" s="1"/>
  <c r="CZ11" i="19"/>
  <c r="DI11" i="19" s="1"/>
  <c r="ES11" i="19"/>
  <c r="FB11" i="19" s="1"/>
  <c r="FY13" i="19"/>
  <c r="GF13" i="19" s="1"/>
  <c r="DQ13" i="19"/>
  <c r="BI13" i="19"/>
  <c r="DA13" i="19"/>
  <c r="EU13" i="19"/>
  <c r="EC14" i="19"/>
  <c r="FC14" i="19"/>
  <c r="BH15" i="19"/>
  <c r="CL15" i="19"/>
  <c r="ET15" i="19"/>
  <c r="HN17" i="19"/>
  <c r="GV17" i="19"/>
  <c r="DI18" i="19"/>
  <c r="CM19" i="19"/>
  <c r="CT19" i="19" s="1"/>
  <c r="CF22" i="19"/>
  <c r="CH22" i="19" s="1"/>
  <c r="CW22" i="19" s="1"/>
  <c r="DL22" i="19" s="1"/>
  <c r="EA22" i="19" s="1"/>
  <c r="EP22" i="19" s="1"/>
  <c r="FE22" i="19" s="1"/>
  <c r="FT22" i="19" s="1"/>
  <c r="GI22" i="19" s="1"/>
  <c r="GX22" i="19" s="1"/>
  <c r="BC22" i="19" s="1"/>
  <c r="FB22" i="19"/>
  <c r="EN25" i="19"/>
  <c r="DX26" i="19"/>
  <c r="EU26" i="19"/>
  <c r="FB26" i="19" s="1"/>
  <c r="HR31" i="19"/>
  <c r="BQ21" i="19"/>
  <c r="BS21" i="19" s="1"/>
  <c r="CH21" i="19" s="1"/>
  <c r="CU21" i="19"/>
  <c r="DY21" i="19"/>
  <c r="FC21" i="19"/>
  <c r="GG21" i="19"/>
  <c r="GF21" i="19" s="1"/>
  <c r="GK23" i="19"/>
  <c r="FH23" i="19"/>
  <c r="CZ23" i="19"/>
  <c r="DI23" i="19" s="1"/>
  <c r="FG23" i="19"/>
  <c r="CY23" i="19"/>
  <c r="FW23" i="19"/>
  <c r="GF23" i="19" s="1"/>
  <c r="ED23" i="19"/>
  <c r="EM23" i="19" s="1"/>
  <c r="BV23" i="19"/>
  <c r="CE23" i="19" s="1"/>
  <c r="BG23" i="19"/>
  <c r="ER23" i="19"/>
  <c r="GL23" i="19"/>
  <c r="DI25" i="19"/>
  <c r="CT26" i="19"/>
  <c r="BQ28" i="19"/>
  <c r="BS28" i="19" s="1"/>
  <c r="CH28" i="19" s="1"/>
  <c r="CW28" i="19" s="1"/>
  <c r="DL28" i="19" s="1"/>
  <c r="EA28" i="19" s="1"/>
  <c r="DX37" i="19"/>
  <c r="DX41" i="19"/>
  <c r="CE45" i="19"/>
  <c r="CH48" i="19"/>
  <c r="CW48" i="19" s="1"/>
  <c r="DL48" i="19" s="1"/>
  <c r="EA48" i="19" s="1"/>
  <c r="EP48" i="19" s="1"/>
  <c r="HC18" i="19"/>
  <c r="GL20" i="19"/>
  <c r="ED20" i="19"/>
  <c r="EM20" i="19" s="1"/>
  <c r="BV20" i="19"/>
  <c r="FH20" i="19"/>
  <c r="FQ20" i="19" s="1"/>
  <c r="AS20" i="19"/>
  <c r="CY20" i="19"/>
  <c r="CJ23" i="19"/>
  <c r="DO23" i="19"/>
  <c r="HA23" i="19"/>
  <c r="BP27" i="19"/>
  <c r="BR27" i="19" s="1"/>
  <c r="FC27" i="19"/>
  <c r="FQ27" i="19"/>
  <c r="DY28" i="19"/>
  <c r="GG28" i="19"/>
  <c r="DX29" i="19"/>
  <c r="BD30" i="19"/>
  <c r="HJ30" i="19"/>
  <c r="GG30" i="19"/>
  <c r="CH31" i="19"/>
  <c r="CW31" i="19" s="1"/>
  <c r="AU6" i="19"/>
  <c r="CM6" i="19"/>
  <c r="CT6" i="19" s="1"/>
  <c r="AU8" i="19"/>
  <c r="CM8" i="19"/>
  <c r="AU10" i="19"/>
  <c r="CM10" i="19"/>
  <c r="AU12" i="19"/>
  <c r="CM12" i="19"/>
  <c r="CT12" i="19" s="1"/>
  <c r="AU14" i="19"/>
  <c r="CM14" i="19"/>
  <c r="CT14" i="19" s="1"/>
  <c r="AR18" i="19"/>
  <c r="BU18" i="19"/>
  <c r="CU18" i="19"/>
  <c r="FH19" i="19"/>
  <c r="FQ19" i="19" s="1"/>
  <c r="CZ19" i="19"/>
  <c r="ES19" i="19"/>
  <c r="FB19" i="19" s="1"/>
  <c r="BF20" i="19"/>
  <c r="CZ20" i="19"/>
  <c r="DI20" i="19" s="1"/>
  <c r="DY20" i="19"/>
  <c r="DX20" i="19" s="1"/>
  <c r="FC20" i="19"/>
  <c r="FB20" i="19" s="1"/>
  <c r="HC20" i="19"/>
  <c r="FH21" i="19"/>
  <c r="FQ21" i="19" s="1"/>
  <c r="CZ21" i="19"/>
  <c r="DI21" i="19" s="1"/>
  <c r="GL21" i="19"/>
  <c r="ED21" i="19"/>
  <c r="EM21" i="19" s="1"/>
  <c r="BV21" i="19"/>
  <c r="CE21" i="19" s="1"/>
  <c r="BF21" i="19"/>
  <c r="CJ21" i="19"/>
  <c r="DN21" i="19"/>
  <c r="ER21" i="19"/>
  <c r="FV21" i="19"/>
  <c r="AR23" i="19"/>
  <c r="CK23" i="19"/>
  <c r="DY23" i="19"/>
  <c r="EC23" i="19"/>
  <c r="FR23" i="19"/>
  <c r="FV23" i="19"/>
  <c r="HC23" i="19"/>
  <c r="FY24" i="19"/>
  <c r="DQ24" i="19"/>
  <c r="BI24" i="19"/>
  <c r="DB24" i="19"/>
  <c r="EE24" i="19"/>
  <c r="BW24" i="19"/>
  <c r="CL24" i="19"/>
  <c r="BQ24" i="19"/>
  <c r="BS24" i="19" s="1"/>
  <c r="CH24" i="19" s="1"/>
  <c r="CW24" i="19" s="1"/>
  <c r="BX24" i="19"/>
  <c r="ET24" i="19"/>
  <c r="GN24" i="19"/>
  <c r="HM24" i="19" s="1"/>
  <c r="GV24" i="19"/>
  <c r="FR26" i="19"/>
  <c r="GL27" i="19"/>
  <c r="ED27" i="19"/>
  <c r="EM27" i="19" s="1"/>
  <c r="BV27" i="19"/>
  <c r="CE27" i="19" s="1"/>
  <c r="ES27" i="19"/>
  <c r="DO27" i="19"/>
  <c r="ER27" i="19"/>
  <c r="CK27" i="19"/>
  <c r="CT27" i="19" s="1"/>
  <c r="DN27" i="19"/>
  <c r="CJ27" i="19"/>
  <c r="EC27" i="19"/>
  <c r="AS27" i="19"/>
  <c r="FV27" i="19"/>
  <c r="BQ30" i="19"/>
  <c r="BS30" i="19" s="1"/>
  <c r="CH30" i="19" s="1"/>
  <c r="CW30" i="19" s="1"/>
  <c r="DL30" i="19" s="1"/>
  <c r="EA30" i="19" s="1"/>
  <c r="EP30" i="19" s="1"/>
  <c r="FE30" i="19" s="1"/>
  <c r="FT30" i="19" s="1"/>
  <c r="GI30" i="19" s="1"/>
  <c r="GX30" i="19" s="1"/>
  <c r="BC30" i="19" s="1"/>
  <c r="BP37" i="19"/>
  <c r="BR37" i="19" s="1"/>
  <c r="CG37" i="19" s="1"/>
  <c r="CV37" i="19" s="1"/>
  <c r="HN37" i="19"/>
  <c r="GV37" i="19"/>
  <c r="GG15" i="19"/>
  <c r="HC16" i="19"/>
  <c r="GL18" i="19"/>
  <c r="ED18" i="19"/>
  <c r="EM18" i="19" s="1"/>
  <c r="BV18" i="19"/>
  <c r="CE18" i="19" s="1"/>
  <c r="AS18" i="19"/>
  <c r="CY18" i="19"/>
  <c r="ER18" i="19"/>
  <c r="DY19" i="19"/>
  <c r="BG20" i="19"/>
  <c r="BP20" i="19" s="1"/>
  <c r="BR20" i="19" s="1"/>
  <c r="EC20" i="19"/>
  <c r="FG20" i="19"/>
  <c r="GG20" i="19"/>
  <c r="GF20" i="19" s="1"/>
  <c r="AS23" i="19"/>
  <c r="EU24" i="19"/>
  <c r="DJ26" i="19"/>
  <c r="HL26" i="19"/>
  <c r="HR26" i="19" s="1"/>
  <c r="BU27" i="19"/>
  <c r="FW27" i="19"/>
  <c r="GF27" i="19" s="1"/>
  <c r="GV31" i="19"/>
  <c r="GU31" i="19" s="1"/>
  <c r="HN31" i="19"/>
  <c r="AU21" i="19"/>
  <c r="BD21" i="19" s="1"/>
  <c r="CM21" i="19"/>
  <c r="CT21" i="19" s="1"/>
  <c r="EU21" i="19"/>
  <c r="FB21" i="19" s="1"/>
  <c r="AU23" i="19"/>
  <c r="CM23" i="19"/>
  <c r="EU23" i="19"/>
  <c r="FB23" i="19" s="1"/>
  <c r="DY26" i="19"/>
  <c r="HN27" i="19"/>
  <c r="GV27" i="19"/>
  <c r="FH30" i="19"/>
  <c r="FQ30" i="19" s="1"/>
  <c r="CZ30" i="19"/>
  <c r="DI30" i="19" s="1"/>
  <c r="FW30" i="19"/>
  <c r="GF30" i="19" s="1"/>
  <c r="DO30" i="19"/>
  <c r="DX30" i="19" s="1"/>
  <c r="BG30" i="19"/>
  <c r="BP30" i="19" s="1"/>
  <c r="BR30" i="19" s="1"/>
  <c r="CG30" i="19" s="1"/>
  <c r="FV30" i="19"/>
  <c r="DN30" i="19"/>
  <c r="BF30" i="19"/>
  <c r="ES30" i="19"/>
  <c r="CK30" i="19"/>
  <c r="GL30" i="19"/>
  <c r="ED30" i="19"/>
  <c r="BV30" i="19"/>
  <c r="CE30" i="19" s="1"/>
  <c r="AR30" i="19"/>
  <c r="GK30" i="19"/>
  <c r="EC30" i="19"/>
  <c r="BP31" i="19"/>
  <c r="BR31" i="19" s="1"/>
  <c r="GN34" i="19"/>
  <c r="HM34" i="19" s="1"/>
  <c r="EF34" i="19"/>
  <c r="EM34" i="19" s="1"/>
  <c r="BX34" i="19"/>
  <c r="EU34" i="19"/>
  <c r="DA34" i="19"/>
  <c r="DQ34" i="19"/>
  <c r="AT34" i="19"/>
  <c r="FJ34" i="19"/>
  <c r="CM34" i="19"/>
  <c r="BH34" i="19"/>
  <c r="AU34" i="19"/>
  <c r="GM34" i="19"/>
  <c r="FI34" i="19"/>
  <c r="CL34" i="19"/>
  <c r="DP34" i="19"/>
  <c r="FY34" i="19"/>
  <c r="DB34" i="19"/>
  <c r="DI34" i="19" s="1"/>
  <c r="EE34" i="19"/>
  <c r="BW34" i="19"/>
  <c r="BI34" i="19"/>
  <c r="CH37" i="19"/>
  <c r="CW37" i="19" s="1"/>
  <c r="DL37" i="19" s="1"/>
  <c r="EA37" i="19" s="1"/>
  <c r="HQ42" i="19"/>
  <c r="GV42" i="19"/>
  <c r="BH23" i="19"/>
  <c r="DP23" i="19"/>
  <c r="GG24" i="19"/>
  <c r="FC25" i="19"/>
  <c r="FB25" i="19" s="1"/>
  <c r="FY28" i="19"/>
  <c r="DQ28" i="19"/>
  <c r="BI28" i="19"/>
  <c r="GN28" i="19"/>
  <c r="EF28" i="19"/>
  <c r="EM28" i="19" s="1"/>
  <c r="BX28" i="19"/>
  <c r="CE28" i="19" s="1"/>
  <c r="ET28" i="19"/>
  <c r="AT28" i="19"/>
  <c r="FJ28" i="19"/>
  <c r="DP28" i="19"/>
  <c r="CL28" i="19"/>
  <c r="GM28" i="19"/>
  <c r="EU28" i="19"/>
  <c r="DB28" i="19"/>
  <c r="EE28" i="19"/>
  <c r="CF31" i="19"/>
  <c r="AU16" i="19"/>
  <c r="BD16" i="19" s="1"/>
  <c r="CM16" i="19"/>
  <c r="AU18" i="19"/>
  <c r="CM18" i="19"/>
  <c r="CT18" i="19" s="1"/>
  <c r="AU20" i="19"/>
  <c r="CM20" i="19"/>
  <c r="CT20" i="19" s="1"/>
  <c r="BI21" i="19"/>
  <c r="BP21" i="19" s="1"/>
  <c r="BR21" i="19" s="1"/>
  <c r="DQ21" i="19"/>
  <c r="DX21" i="19" s="1"/>
  <c r="AU22" i="19"/>
  <c r="CM22" i="19"/>
  <c r="BI23" i="19"/>
  <c r="DQ23" i="19"/>
  <c r="GL25" i="19"/>
  <c r="ED25" i="19"/>
  <c r="EM25" i="19" s="1"/>
  <c r="BV25" i="19"/>
  <c r="CE25" i="19" s="1"/>
  <c r="FG25" i="19"/>
  <c r="CJ25" i="19"/>
  <c r="AS25" i="19"/>
  <c r="EC25" i="19"/>
  <c r="FH25" i="19"/>
  <c r="FQ25" i="19" s="1"/>
  <c r="GG25" i="19"/>
  <c r="GF25" i="19" s="1"/>
  <c r="HC25" i="19"/>
  <c r="FH26" i="19"/>
  <c r="FQ26" i="19" s="1"/>
  <c r="CZ26" i="19"/>
  <c r="DI26" i="19" s="1"/>
  <c r="FG26" i="19"/>
  <c r="EN26" i="19"/>
  <c r="ER26" i="19"/>
  <c r="FB28" i="19"/>
  <c r="HE28" i="19"/>
  <c r="DJ29" i="19"/>
  <c r="DI29" i="19" s="1"/>
  <c r="DI33" i="19"/>
  <c r="BP39" i="19"/>
  <c r="BR39" i="19" s="1"/>
  <c r="CG39" i="19" s="1"/>
  <c r="GV46" i="19"/>
  <c r="HN46" i="19"/>
  <c r="CT49" i="19"/>
  <c r="BQ26" i="19"/>
  <c r="BS26" i="19" s="1"/>
  <c r="CH26" i="19" s="1"/>
  <c r="CW26" i="19" s="1"/>
  <c r="DL26" i="19" s="1"/>
  <c r="EA26" i="19" s="1"/>
  <c r="EP26" i="19" s="1"/>
  <c r="FE26" i="19" s="1"/>
  <c r="FT26" i="19" s="1"/>
  <c r="GI26" i="19" s="1"/>
  <c r="GX26" i="19" s="1"/>
  <c r="BC26" i="19" s="1"/>
  <c r="GG26" i="19"/>
  <c r="EN31" i="19"/>
  <c r="FC31" i="19"/>
  <c r="FC32" i="19"/>
  <c r="HA38" i="19"/>
  <c r="FB41" i="19"/>
  <c r="DJ42" i="19"/>
  <c r="GF33" i="19"/>
  <c r="CU33" i="19"/>
  <c r="CW33" i="19" s="1"/>
  <c r="DL33" i="19" s="1"/>
  <c r="EA33" i="19" s="1"/>
  <c r="EP33" i="19" s="1"/>
  <c r="FE33" i="19" s="1"/>
  <c r="FT33" i="19" s="1"/>
  <c r="GI33" i="19" s="1"/>
  <c r="GX33" i="19" s="1"/>
  <c r="BC33" i="19" s="1"/>
  <c r="HE35" i="19"/>
  <c r="HC35" i="19"/>
  <c r="DI36" i="19"/>
  <c r="EM37" i="19"/>
  <c r="HE40" i="19"/>
  <c r="GF41" i="19"/>
  <c r="HA27" i="19"/>
  <c r="HJ28" i="19"/>
  <c r="BD28" i="19"/>
  <c r="FR29" i="19"/>
  <c r="FQ29" i="19" s="1"/>
  <c r="GF31" i="19"/>
  <c r="CU32" i="19"/>
  <c r="GV32" i="19"/>
  <c r="HN32" i="19"/>
  <c r="HL33" i="19"/>
  <c r="HR33" i="19" s="1"/>
  <c r="CU35" i="19"/>
  <c r="CW35" i="19" s="1"/>
  <c r="DL35" i="19" s="1"/>
  <c r="EA35" i="19" s="1"/>
  <c r="EP35" i="19" s="1"/>
  <c r="FE35" i="19" s="1"/>
  <c r="FT35" i="19" s="1"/>
  <c r="GI35" i="19" s="1"/>
  <c r="GX35" i="19" s="1"/>
  <c r="BC35" i="19" s="1"/>
  <c r="CH39" i="19"/>
  <c r="CW39" i="19" s="1"/>
  <c r="DX39" i="19"/>
  <c r="GL42" i="19"/>
  <c r="FG42" i="19"/>
  <c r="FH42" i="19" s="1"/>
  <c r="CY42" i="19"/>
  <c r="CZ42" i="19" s="1"/>
  <c r="ER42" i="19"/>
  <c r="ES42" i="19" s="1"/>
  <c r="FB42" i="19" s="1"/>
  <c r="DO42" i="19"/>
  <c r="FV42" i="19"/>
  <c r="FW42" i="19" s="1"/>
  <c r="GF42" i="19" s="1"/>
  <c r="ED42" i="19"/>
  <c r="EM42" i="19" s="1"/>
  <c r="EC42" i="19"/>
  <c r="DN42" i="19"/>
  <c r="BF42" i="19"/>
  <c r="BG42" i="19" s="1"/>
  <c r="GK42" i="19"/>
  <c r="CJ42" i="19"/>
  <c r="CK42" i="19" s="1"/>
  <c r="CT42" i="19" s="1"/>
  <c r="AS42" i="19"/>
  <c r="AZ42" i="19" s="1"/>
  <c r="AI42" i="19" s="1"/>
  <c r="HA30" i="19"/>
  <c r="FR31" i="19"/>
  <c r="FQ31" i="19" s="1"/>
  <c r="DJ32" i="19"/>
  <c r="BP33" i="19"/>
  <c r="BR33" i="19" s="1"/>
  <c r="EN33" i="19"/>
  <c r="GV33" i="19"/>
  <c r="GU33" i="19" s="1"/>
  <c r="DY38" i="19"/>
  <c r="BU42" i="19"/>
  <c r="BV42" i="19" s="1"/>
  <c r="FB47" i="19"/>
  <c r="CU31" i="19"/>
  <c r="FC33" i="19"/>
  <c r="FJ37" i="19"/>
  <c r="FQ37" i="19" s="1"/>
  <c r="DB37" i="19"/>
  <c r="FY37" i="19"/>
  <c r="GF37" i="19" s="1"/>
  <c r="DQ37" i="19"/>
  <c r="BI37" i="19"/>
  <c r="GM37" i="19"/>
  <c r="EF37" i="19"/>
  <c r="DA37" i="19"/>
  <c r="AT37" i="19"/>
  <c r="EE37" i="19"/>
  <c r="BX37" i="19"/>
  <c r="CE37" i="19" s="1"/>
  <c r="BW37" i="19"/>
  <c r="FX37" i="19"/>
  <c r="CF37" i="19"/>
  <c r="CM37" i="19"/>
  <c r="EN37" i="19"/>
  <c r="ET37" i="19"/>
  <c r="GN37" i="19"/>
  <c r="HC38" i="19"/>
  <c r="FR39" i="19"/>
  <c r="DY40" i="19"/>
  <c r="BQ41" i="19"/>
  <c r="BS41" i="19" s="1"/>
  <c r="CH41" i="19" s="1"/>
  <c r="CW41" i="19" s="1"/>
  <c r="EM41" i="19"/>
  <c r="FH28" i="19"/>
  <c r="FQ28" i="19" s="1"/>
  <c r="CZ28" i="19"/>
  <c r="DI28" i="19" s="1"/>
  <c r="FW28" i="19"/>
  <c r="DO28" i="19"/>
  <c r="DX28" i="19" s="1"/>
  <c r="BG28" i="19"/>
  <c r="CF28" i="19"/>
  <c r="CJ28" i="19"/>
  <c r="EN28" i="19"/>
  <c r="ER28" i="19"/>
  <c r="GV28" i="19"/>
  <c r="FY32" i="19"/>
  <c r="DQ32" i="19"/>
  <c r="BI32" i="19"/>
  <c r="GN32" i="19"/>
  <c r="HM32" i="19" s="1"/>
  <c r="EF32" i="19"/>
  <c r="BX32" i="19"/>
  <c r="CE32" i="19" s="1"/>
  <c r="CL32" i="19"/>
  <c r="ET32" i="19"/>
  <c r="AR34" i="19"/>
  <c r="CK34" i="19"/>
  <c r="CT34" i="19" s="1"/>
  <c r="FH34" i="19"/>
  <c r="FQ34" i="19" s="1"/>
  <c r="FC35" i="19"/>
  <c r="CE39" i="19"/>
  <c r="HR39" i="19"/>
  <c r="CU40" i="19"/>
  <c r="FJ41" i="19"/>
  <c r="FQ41" i="19" s="1"/>
  <c r="DB41" i="19"/>
  <c r="FY41" i="19"/>
  <c r="DQ41" i="19"/>
  <c r="BI41" i="19"/>
  <c r="BP41" i="19" s="1"/>
  <c r="BR41" i="19" s="1"/>
  <c r="CG41" i="19" s="1"/>
  <c r="CV41" i="19" s="1"/>
  <c r="CL41" i="19"/>
  <c r="GN41" i="19"/>
  <c r="FI41" i="19"/>
  <c r="AU41" i="19"/>
  <c r="GM41" i="19"/>
  <c r="EF41" i="19"/>
  <c r="DA41" i="19"/>
  <c r="AT41" i="19"/>
  <c r="EE41" i="19"/>
  <c r="BX41" i="19"/>
  <c r="CE41" i="19" s="1"/>
  <c r="GV41" i="19"/>
  <c r="HP41" i="19"/>
  <c r="BQ42" i="19"/>
  <c r="BS42" i="19" s="1"/>
  <c r="CH42" i="19" s="1"/>
  <c r="CW42" i="19" s="1"/>
  <c r="EM43" i="19"/>
  <c r="FH54" i="19"/>
  <c r="CZ54" i="19"/>
  <c r="DI54" i="19" s="1"/>
  <c r="FV54" i="19"/>
  <c r="EC54" i="19"/>
  <c r="BF54" i="19"/>
  <c r="GL54" i="19"/>
  <c r="ER54" i="19"/>
  <c r="DO54" i="19"/>
  <c r="BV54" i="19"/>
  <c r="CE54" i="19" s="1"/>
  <c r="AS54" i="19"/>
  <c r="ES54" i="19"/>
  <c r="FW54" i="19"/>
  <c r="CY54" i="19"/>
  <c r="BU54" i="19"/>
  <c r="FG54" i="19"/>
  <c r="CK54" i="19"/>
  <c r="CT54" i="19" s="1"/>
  <c r="BG54" i="19"/>
  <c r="ED54" i="19"/>
  <c r="EM54" i="19" s="1"/>
  <c r="AR54" i="19"/>
  <c r="DN54" i="19"/>
  <c r="CJ54" i="19"/>
  <c r="GK54" i="19"/>
  <c r="FY30" i="19"/>
  <c r="DQ30" i="19"/>
  <c r="BI30" i="19"/>
  <c r="GN30" i="19"/>
  <c r="HM30" i="19" s="1"/>
  <c r="EF30" i="19"/>
  <c r="BX30" i="19"/>
  <c r="CL30" i="19"/>
  <c r="ET30" i="19"/>
  <c r="EU32" i="19"/>
  <c r="FB32" i="19" s="1"/>
  <c r="FX32" i="19"/>
  <c r="DJ33" i="19"/>
  <c r="HA33" i="19"/>
  <c r="FW34" i="19"/>
  <c r="GF34" i="19" s="1"/>
  <c r="DO34" i="19"/>
  <c r="BG34" i="19"/>
  <c r="BP34" i="19" s="1"/>
  <c r="BR34" i="19" s="1"/>
  <c r="FV34" i="19"/>
  <c r="BF34" i="19"/>
  <c r="GL34" i="19"/>
  <c r="ES34" i="19"/>
  <c r="FB34" i="19" s="1"/>
  <c r="CY34" i="19"/>
  <c r="BV34" i="19"/>
  <c r="CE34" i="19" s="1"/>
  <c r="AS34" i="19"/>
  <c r="DY34" i="19"/>
  <c r="EC34" i="19"/>
  <c r="HA35" i="19"/>
  <c r="DJ37" i="19"/>
  <c r="GV39" i="19"/>
  <c r="GU39" i="19" s="1"/>
  <c r="HA40" i="19"/>
  <c r="HR47" i="19"/>
  <c r="FV28" i="19"/>
  <c r="BH30" i="19"/>
  <c r="CM30" i="19"/>
  <c r="DP30" i="19"/>
  <c r="EU30" i="19"/>
  <c r="FX30" i="19"/>
  <c r="DJ31" i="19"/>
  <c r="DI31" i="19" s="1"/>
  <c r="BQ32" i="19"/>
  <c r="BS32" i="19" s="1"/>
  <c r="CH32" i="19" s="1"/>
  <c r="CW32" i="19" s="1"/>
  <c r="DL32" i="19" s="1"/>
  <c r="EA32" i="19" s="1"/>
  <c r="EP32" i="19" s="1"/>
  <c r="FE32" i="19" s="1"/>
  <c r="FT32" i="19" s="1"/>
  <c r="GI32" i="19" s="1"/>
  <c r="GX32" i="19" s="1"/>
  <c r="BC32" i="19" s="1"/>
  <c r="DY32" i="19"/>
  <c r="GG32" i="19"/>
  <c r="HE32" i="19"/>
  <c r="FR35" i="19"/>
  <c r="FR37" i="19"/>
  <c r="FC40" i="19"/>
  <c r="HJ43" i="19"/>
  <c r="BD43" i="19"/>
  <c r="FH49" i="19"/>
  <c r="FQ49" i="19" s="1"/>
  <c r="CZ49" i="19"/>
  <c r="DI49" i="19" s="1"/>
  <c r="FW49" i="19"/>
  <c r="ED49" i="19"/>
  <c r="CJ49" i="19"/>
  <c r="BG49" i="19"/>
  <c r="CY49" i="19"/>
  <c r="FV49" i="19"/>
  <c r="BU49" i="19"/>
  <c r="EC49" i="19"/>
  <c r="AS49" i="19"/>
  <c r="GK49" i="19"/>
  <c r="FG49" i="19"/>
  <c r="BV49" i="19"/>
  <c r="CE49" i="19" s="1"/>
  <c r="BF49" i="19"/>
  <c r="AR49" i="19"/>
  <c r="ES49" i="19"/>
  <c r="FB49" i="19" s="1"/>
  <c r="ER49" i="19"/>
  <c r="DO49" i="19"/>
  <c r="DN49" i="19"/>
  <c r="AS29" i="19"/>
  <c r="CK29" i="19"/>
  <c r="ES29" i="19"/>
  <c r="FB29" i="19" s="1"/>
  <c r="AS31" i="19"/>
  <c r="CK31" i="19"/>
  <c r="CT31" i="19" s="1"/>
  <c r="ES31" i="19"/>
  <c r="FB31" i="19" s="1"/>
  <c r="AS33" i="19"/>
  <c r="CK33" i="19"/>
  <c r="ES33" i="19"/>
  <c r="FR33" i="19"/>
  <c r="FQ33" i="19" s="1"/>
  <c r="FJ35" i="19"/>
  <c r="FQ35" i="19" s="1"/>
  <c r="DB35" i="19"/>
  <c r="DI35" i="19" s="1"/>
  <c r="FY35" i="19"/>
  <c r="GF35" i="19" s="1"/>
  <c r="EU35" i="19"/>
  <c r="FB35" i="19" s="1"/>
  <c r="EC36" i="19"/>
  <c r="DY37" i="19"/>
  <c r="GG39" i="19"/>
  <c r="GF39" i="19" s="1"/>
  <c r="FW40" i="19"/>
  <c r="GF40" i="19" s="1"/>
  <c r="DO40" i="19"/>
  <c r="DX40" i="19" s="1"/>
  <c r="BG40" i="19"/>
  <c r="BP40" i="19" s="1"/>
  <c r="BR40" i="19" s="1"/>
  <c r="GL40" i="19"/>
  <c r="ED40" i="19"/>
  <c r="BV40" i="19"/>
  <c r="AS40" i="19"/>
  <c r="CF40" i="19"/>
  <c r="CH40" i="19" s="1"/>
  <c r="CW40" i="19" s="1"/>
  <c r="DL40" i="19" s="1"/>
  <c r="EA40" i="19" s="1"/>
  <c r="EP40" i="19" s="1"/>
  <c r="FE40" i="19" s="1"/>
  <c r="FT40" i="19" s="1"/>
  <c r="GI40" i="19" s="1"/>
  <c r="GX40" i="19" s="1"/>
  <c r="BC40" i="19" s="1"/>
  <c r="EN40" i="19"/>
  <c r="GV40" i="19"/>
  <c r="FC43" i="19"/>
  <c r="DJ44" i="19"/>
  <c r="DI44" i="19" s="1"/>
  <c r="HE45" i="19"/>
  <c r="HC45" i="19"/>
  <c r="GF46" i="19"/>
  <c r="HN47" i="19"/>
  <c r="GG48" i="19"/>
  <c r="BD50" i="19"/>
  <c r="CH50" i="19"/>
  <c r="HO52" i="19"/>
  <c r="GV53" i="19"/>
  <c r="HN53" i="19"/>
  <c r="GG37" i="19"/>
  <c r="FW38" i="19"/>
  <c r="GF38" i="19" s="1"/>
  <c r="DO38" i="19"/>
  <c r="BG38" i="19"/>
  <c r="BP38" i="19" s="1"/>
  <c r="BR38" i="19" s="1"/>
  <c r="GL38" i="19"/>
  <c r="ED38" i="19"/>
  <c r="BV38" i="19"/>
  <c r="AS38" i="19"/>
  <c r="CF38" i="19"/>
  <c r="EN38" i="19"/>
  <c r="GV38" i="19"/>
  <c r="FH43" i="19"/>
  <c r="FQ43" i="19" s="1"/>
  <c r="CZ43" i="19"/>
  <c r="DI43" i="19" s="1"/>
  <c r="CK43" i="19"/>
  <c r="CT43" i="19" s="1"/>
  <c r="GK43" i="19"/>
  <c r="BV43" i="19"/>
  <c r="CE43" i="19" s="1"/>
  <c r="FW43" i="19"/>
  <c r="BU43" i="19"/>
  <c r="ES43" i="19"/>
  <c r="DN43" i="19"/>
  <c r="BF43" i="19"/>
  <c r="DI46" i="19"/>
  <c r="CH47" i="19"/>
  <c r="CW47" i="19" s="1"/>
  <c r="DL47" i="19" s="1"/>
  <c r="CT48" i="19"/>
  <c r="CF51" i="19"/>
  <c r="AU25" i="19"/>
  <c r="CM25" i="19"/>
  <c r="CT25" i="19" s="1"/>
  <c r="AU27" i="19"/>
  <c r="CM27" i="19"/>
  <c r="AU29" i="19"/>
  <c r="BV29" i="19"/>
  <c r="CE29" i="19" s="1"/>
  <c r="CG29" i="19" s="1"/>
  <c r="CM29" i="19"/>
  <c r="ED29" i="19"/>
  <c r="EM29" i="19" s="1"/>
  <c r="AU31" i="19"/>
  <c r="BV31" i="19"/>
  <c r="CE31" i="19" s="1"/>
  <c r="CM31" i="19"/>
  <c r="ED31" i="19"/>
  <c r="EM31" i="19" s="1"/>
  <c r="AU33" i="19"/>
  <c r="BV33" i="19"/>
  <c r="CE33" i="19" s="1"/>
  <c r="CM33" i="19"/>
  <c r="ED33" i="19"/>
  <c r="EU33" i="19"/>
  <c r="CF34" i="19"/>
  <c r="GV34" i="19"/>
  <c r="BI35" i="19"/>
  <c r="BP35" i="19" s="1"/>
  <c r="BR35" i="19" s="1"/>
  <c r="CG35" i="19" s="1"/>
  <c r="DJ35" i="19"/>
  <c r="EE35" i="19"/>
  <c r="GG35" i="19"/>
  <c r="FW36" i="19"/>
  <c r="GF36" i="19" s="1"/>
  <c r="DO36" i="19"/>
  <c r="DX36" i="19" s="1"/>
  <c r="BG36" i="19"/>
  <c r="BP36" i="19" s="1"/>
  <c r="BR36" i="19" s="1"/>
  <c r="GL36" i="19"/>
  <c r="ED36" i="19"/>
  <c r="BV36" i="19"/>
  <c r="AS36" i="19"/>
  <c r="CF36" i="19"/>
  <c r="CH36" i="19" s="1"/>
  <c r="CW36" i="19" s="1"/>
  <c r="DL36" i="19" s="1"/>
  <c r="EA36" i="19" s="1"/>
  <c r="EP36" i="19" s="1"/>
  <c r="FE36" i="19" s="1"/>
  <c r="FT36" i="19" s="1"/>
  <c r="GI36" i="19" s="1"/>
  <c r="GX36" i="19" s="1"/>
  <c r="BC36" i="19" s="1"/>
  <c r="EN36" i="19"/>
  <c r="GV36" i="19"/>
  <c r="BF38" i="19"/>
  <c r="CJ38" i="19"/>
  <c r="DN38" i="19"/>
  <c r="ER38" i="19"/>
  <c r="FV38" i="19"/>
  <c r="DJ41" i="19"/>
  <c r="FC45" i="19"/>
  <c r="DI48" i="19"/>
  <c r="FI51" i="19"/>
  <c r="DA51" i="19"/>
  <c r="DB51" i="19" s="1"/>
  <c r="FX51" i="19"/>
  <c r="BI51" i="19"/>
  <c r="FJ51" i="19"/>
  <c r="DP51" i="19"/>
  <c r="BW51" i="19"/>
  <c r="BX51" i="19" s="1"/>
  <c r="AT51" i="19"/>
  <c r="Q51" i="19" s="1"/>
  <c r="ET51" i="19"/>
  <c r="EU51" i="19" s="1"/>
  <c r="GM51" i="19"/>
  <c r="GN51" i="19" s="1"/>
  <c r="HM51" i="19" s="1"/>
  <c r="CL51" i="19"/>
  <c r="BH51" i="19"/>
  <c r="AU51" i="19"/>
  <c r="FY51" i="19"/>
  <c r="CM51" i="19"/>
  <c r="EE51" i="19"/>
  <c r="EF51" i="19" s="1"/>
  <c r="DQ51" i="19"/>
  <c r="CK38" i="19"/>
  <c r="CT38" i="19" s="1"/>
  <c r="ES38" i="19"/>
  <c r="FB38" i="19" s="1"/>
  <c r="HN38" i="19"/>
  <c r="DJ39" i="19"/>
  <c r="HC40" i="19"/>
  <c r="FR41" i="19"/>
  <c r="DY42" i="19"/>
  <c r="FR42" i="19"/>
  <c r="BG43" i="19"/>
  <c r="BP43" i="19" s="1"/>
  <c r="BR43" i="19" s="1"/>
  <c r="CG43" i="19" s="1"/>
  <c r="CV43" i="19" s="1"/>
  <c r="DK43" i="19" s="1"/>
  <c r="DO43" i="19"/>
  <c r="EC43" i="19"/>
  <c r="FV43" i="19"/>
  <c r="GL43" i="19"/>
  <c r="FH45" i="19"/>
  <c r="CZ45" i="19"/>
  <c r="DI45" i="19" s="1"/>
  <c r="GL45" i="19"/>
  <c r="ER45" i="19"/>
  <c r="DN45" i="19"/>
  <c r="BU45" i="19"/>
  <c r="AR45" i="19"/>
  <c r="GK45" i="19"/>
  <c r="DO45" i="19"/>
  <c r="CK45" i="19"/>
  <c r="BG45" i="19"/>
  <c r="FW45" i="19"/>
  <c r="GF45" i="19" s="1"/>
  <c r="ES45" i="19"/>
  <c r="FB45" i="19" s="1"/>
  <c r="CJ45" i="19"/>
  <c r="BF45" i="19"/>
  <c r="BD45" i="19"/>
  <c r="FV45" i="19"/>
  <c r="BP46" i="19"/>
  <c r="BR46" i="19" s="1"/>
  <c r="FB46" i="19"/>
  <c r="FH47" i="19"/>
  <c r="FQ47" i="19" s="1"/>
  <c r="CZ47" i="19"/>
  <c r="DI47" i="19" s="1"/>
  <c r="CY47" i="19"/>
  <c r="FV47" i="19"/>
  <c r="ER47" i="19"/>
  <c r="DN47" i="19"/>
  <c r="BG47" i="19"/>
  <c r="CJ47" i="19"/>
  <c r="AS47" i="19"/>
  <c r="ED47" i="19"/>
  <c r="EM47" i="19" s="1"/>
  <c r="FW47" i="19"/>
  <c r="EC47" i="19"/>
  <c r="CK47" i="19"/>
  <c r="CT47" i="19" s="1"/>
  <c r="BV47" i="19"/>
  <c r="CF48" i="19"/>
  <c r="GG50" i="19"/>
  <c r="AU36" i="19"/>
  <c r="CM36" i="19"/>
  <c r="CT36" i="19" s="1"/>
  <c r="EU36" i="19"/>
  <c r="AU38" i="19"/>
  <c r="CM38" i="19"/>
  <c r="EU38" i="19"/>
  <c r="AU40" i="19"/>
  <c r="CM40" i="19"/>
  <c r="CT40" i="19" s="1"/>
  <c r="EU40" i="19"/>
  <c r="FB40" i="19" s="1"/>
  <c r="FX42" i="19"/>
  <c r="DP42" i="19"/>
  <c r="AU42" i="19"/>
  <c r="FJ42" i="19"/>
  <c r="GM42" i="19"/>
  <c r="FY43" i="19"/>
  <c r="DQ43" i="19"/>
  <c r="BI43" i="19"/>
  <c r="FX43" i="19"/>
  <c r="EE43" i="19"/>
  <c r="BH43" i="19"/>
  <c r="CL43" i="19"/>
  <c r="HA43" i="19"/>
  <c r="EC44" i="19"/>
  <c r="FY47" i="19"/>
  <c r="DQ47" i="19"/>
  <c r="DX47" i="19" s="1"/>
  <c r="BI47" i="19"/>
  <c r="GN47" i="19"/>
  <c r="HM47" i="19" s="1"/>
  <c r="ET47" i="19"/>
  <c r="BX47" i="19"/>
  <c r="AU47" i="19"/>
  <c r="CL47" i="19"/>
  <c r="GM47" i="19"/>
  <c r="FJ47" i="19"/>
  <c r="EF47" i="19"/>
  <c r="BW47" i="19"/>
  <c r="DP47" i="19"/>
  <c r="FI47" i="19"/>
  <c r="DJ48" i="19"/>
  <c r="FC48" i="19"/>
  <c r="FB48" i="19" s="1"/>
  <c r="CH55" i="19"/>
  <c r="CW55" i="19" s="1"/>
  <c r="DL55" i="19" s="1"/>
  <c r="EA55" i="19" s="1"/>
  <c r="EP55" i="19" s="1"/>
  <c r="HP55" i="19"/>
  <c r="GV55" i="19"/>
  <c r="FY45" i="19"/>
  <c r="DQ45" i="19"/>
  <c r="BI45" i="19"/>
  <c r="FJ45" i="19"/>
  <c r="CM45" i="19"/>
  <c r="ET45" i="19"/>
  <c r="FX45" i="19"/>
  <c r="FR47" i="19"/>
  <c r="AS35" i="19"/>
  <c r="CK35" i="19"/>
  <c r="BX36" i="19"/>
  <c r="EF36" i="19"/>
  <c r="AS37" i="19"/>
  <c r="CK37" i="19"/>
  <c r="CT37" i="19" s="1"/>
  <c r="BX38" i="19"/>
  <c r="EF38" i="19"/>
  <c r="AS39" i="19"/>
  <c r="CK39" i="19"/>
  <c r="BX40" i="19"/>
  <c r="EF40" i="19"/>
  <c r="AS41" i="19"/>
  <c r="CK41" i="19"/>
  <c r="CT41" i="19" s="1"/>
  <c r="BX42" i="19"/>
  <c r="ET42" i="19"/>
  <c r="BQ43" i="19"/>
  <c r="BS43" i="19" s="1"/>
  <c r="CH43" i="19" s="1"/>
  <c r="CW43" i="19" s="1"/>
  <c r="DL43" i="19" s="1"/>
  <c r="DP43" i="19"/>
  <c r="EU43" i="19"/>
  <c r="GL44" i="19"/>
  <c r="ED44" i="19"/>
  <c r="BV44" i="19"/>
  <c r="CE44" i="19" s="1"/>
  <c r="CG44" i="19" s="1"/>
  <c r="FH44" i="19"/>
  <c r="FQ44" i="19" s="1"/>
  <c r="DN44" i="19"/>
  <c r="CK44" i="19"/>
  <c r="BF44" i="19"/>
  <c r="BH45" i="19"/>
  <c r="CL45" i="19"/>
  <c r="DP45" i="19"/>
  <c r="EU45" i="19"/>
  <c r="GG45" i="19"/>
  <c r="FC46" i="19"/>
  <c r="EN49" i="19"/>
  <c r="FC54" i="19"/>
  <c r="DY43" i="19"/>
  <c r="GG43" i="19"/>
  <c r="EN44" i="19"/>
  <c r="BQ45" i="19"/>
  <c r="BS45" i="19" s="1"/>
  <c r="CH45" i="19" s="1"/>
  <c r="CW45" i="19" s="1"/>
  <c r="DL45" i="19" s="1"/>
  <c r="EA45" i="19" s="1"/>
  <c r="EP45" i="19" s="1"/>
  <c r="FE45" i="19" s="1"/>
  <c r="CU45" i="19"/>
  <c r="DY45" i="19"/>
  <c r="DY46" i="19"/>
  <c r="DX46" i="19" s="1"/>
  <c r="GG47" i="19"/>
  <c r="DX50" i="19"/>
  <c r="FR51" i="19"/>
  <c r="CT57" i="19"/>
  <c r="FR45" i="19"/>
  <c r="CU46" i="19"/>
  <c r="CW46" i="19" s="1"/>
  <c r="DL46" i="19" s="1"/>
  <c r="EA46" i="19" s="1"/>
  <c r="EP46" i="19" s="1"/>
  <c r="FE46" i="19" s="1"/>
  <c r="FT46" i="19" s="1"/>
  <c r="GI46" i="19" s="1"/>
  <c r="GX46" i="19" s="1"/>
  <c r="BC46" i="19" s="1"/>
  <c r="CF47" i="19"/>
  <c r="CM49" i="19"/>
  <c r="FI49" i="19"/>
  <c r="HN49" i="19"/>
  <c r="GV49" i="19"/>
  <c r="HC50" i="19"/>
  <c r="CU57" i="19"/>
  <c r="GL53" i="19"/>
  <c r="ED53" i="19"/>
  <c r="FV53" i="19"/>
  <c r="ES53" i="19"/>
  <c r="CJ53" i="19"/>
  <c r="AR53" i="19"/>
  <c r="GK53" i="19"/>
  <c r="FH53" i="19"/>
  <c r="EC53" i="19"/>
  <c r="CZ53" i="19"/>
  <c r="BG53" i="19"/>
  <c r="FG53" i="19"/>
  <c r="CY53" i="19"/>
  <c r="BF53" i="19"/>
  <c r="FW53" i="19"/>
  <c r="GF53" i="19" s="1"/>
  <c r="DO53" i="19"/>
  <c r="BU53" i="19"/>
  <c r="AS53" i="19"/>
  <c r="DN53" i="19"/>
  <c r="CK53" i="19"/>
  <c r="CT53" i="19" s="1"/>
  <c r="HP57" i="19"/>
  <c r="GV57" i="19"/>
  <c r="HC46" i="19"/>
  <c r="BH49" i="19"/>
  <c r="GL50" i="19"/>
  <c r="ED50" i="19"/>
  <c r="EM50" i="19" s="1"/>
  <c r="BV50" i="19"/>
  <c r="CE50" i="19" s="1"/>
  <c r="ER50" i="19"/>
  <c r="CJ50" i="19"/>
  <c r="AR50" i="19"/>
  <c r="CY50" i="19"/>
  <c r="BU50" i="19"/>
  <c r="FW50" i="19"/>
  <c r="ES50" i="19"/>
  <c r="FB50" i="19" s="1"/>
  <c r="BG50" i="19"/>
  <c r="BP50" i="19" s="1"/>
  <c r="BR50" i="19" s="1"/>
  <c r="CG50" i="19" s="1"/>
  <c r="CU55" i="19"/>
  <c r="HN56" i="19"/>
  <c r="GV56" i="19"/>
  <c r="HC48" i="19"/>
  <c r="FY49" i="19"/>
  <c r="DQ49" i="19"/>
  <c r="BI49" i="19"/>
  <c r="DB49" i="19"/>
  <c r="GN49" i="19"/>
  <c r="HM49" i="19" s="1"/>
  <c r="HR49" i="19" s="1"/>
  <c r="ET49" i="19"/>
  <c r="BX49" i="19"/>
  <c r="AU49" i="19"/>
  <c r="BQ49" i="19"/>
  <c r="BS49" i="19" s="1"/>
  <c r="CH49" i="19" s="1"/>
  <c r="CW49" i="19" s="1"/>
  <c r="DL49" i="19" s="1"/>
  <c r="EA49" i="19" s="1"/>
  <c r="EP49" i="19" s="1"/>
  <c r="FE49" i="19" s="1"/>
  <c r="FT49" i="19" s="1"/>
  <c r="GI49" i="19" s="1"/>
  <c r="GX49" i="19" s="1"/>
  <c r="BC49" i="19" s="1"/>
  <c r="DA49" i="19"/>
  <c r="CU50" i="19"/>
  <c r="DI50" i="19"/>
  <c r="HQ51" i="19"/>
  <c r="GV51" i="19"/>
  <c r="CF55" i="19"/>
  <c r="BP57" i="19"/>
  <c r="BR57" i="19" s="1"/>
  <c r="GL48" i="19"/>
  <c r="ED48" i="19"/>
  <c r="EM48" i="19" s="1"/>
  <c r="BV48" i="19"/>
  <c r="CE48" i="19" s="1"/>
  <c r="AS48" i="19"/>
  <c r="CY48" i="19"/>
  <c r="ER48" i="19"/>
  <c r="DY49" i="19"/>
  <c r="BU51" i="19"/>
  <c r="CY51" i="19"/>
  <c r="EC52" i="19"/>
  <c r="CF53" i="19"/>
  <c r="GG54" i="19"/>
  <c r="DX55" i="19"/>
  <c r="ER58" i="19"/>
  <c r="FG58" i="19"/>
  <c r="AR51" i="19"/>
  <c r="M51" i="19" s="1"/>
  <c r="BV51" i="19"/>
  <c r="ES51" i="19"/>
  <c r="ED52" i="19"/>
  <c r="GL46" i="19"/>
  <c r="ED46" i="19"/>
  <c r="EM46" i="19" s="1"/>
  <c r="BV46" i="19"/>
  <c r="CE46" i="19" s="1"/>
  <c r="AS46" i="19"/>
  <c r="CY46" i="19"/>
  <c r="ER46" i="19"/>
  <c r="DY47" i="19"/>
  <c r="BG48" i="19"/>
  <c r="BP48" i="19" s="1"/>
  <c r="BR48" i="19" s="1"/>
  <c r="CG48" i="19" s="1"/>
  <c r="FW48" i="19"/>
  <c r="FC50" i="19"/>
  <c r="AS51" i="19"/>
  <c r="DJ51" i="19"/>
  <c r="AS52" i="19"/>
  <c r="AZ52" i="19" s="1"/>
  <c r="AI52" i="19" s="1"/>
  <c r="DJ54" i="19"/>
  <c r="CT55" i="19"/>
  <c r="FV58" i="19"/>
  <c r="ER51" i="19"/>
  <c r="FW51" i="19"/>
  <c r="EC51" i="19"/>
  <c r="ED51" i="19" s="1"/>
  <c r="CZ51" i="19"/>
  <c r="GL51" i="19"/>
  <c r="BF51" i="19"/>
  <c r="CJ51" i="19"/>
  <c r="CK51" i="19" s="1"/>
  <c r="DO51" i="19"/>
  <c r="FC51" i="19"/>
  <c r="FG51" i="19"/>
  <c r="FH51" i="19" s="1"/>
  <c r="FV52" i="19"/>
  <c r="FW52" i="19" s="1"/>
  <c r="DN52" i="19"/>
  <c r="BF52" i="19"/>
  <c r="BG52" i="19" s="1"/>
  <c r="CZ52" i="19"/>
  <c r="DI52" i="19" s="1"/>
  <c r="DO52" i="19"/>
  <c r="DX52" i="19" s="1"/>
  <c r="AR52" i="19"/>
  <c r="M52" i="19" s="1"/>
  <c r="ER52" i="19"/>
  <c r="ES52" i="19" s="1"/>
  <c r="GK52" i="19"/>
  <c r="DJ53" i="19"/>
  <c r="CU56" i="19"/>
  <c r="GL58" i="19"/>
  <c r="ED58" i="19"/>
  <c r="EM58" i="19" s="1"/>
  <c r="BV58" i="19"/>
  <c r="CE58" i="19" s="1"/>
  <c r="FH58" i="19"/>
  <c r="FQ58" i="19" s="1"/>
  <c r="CZ58" i="19"/>
  <c r="DI58" i="19" s="1"/>
  <c r="FW58" i="19"/>
  <c r="GF58" i="19" s="1"/>
  <c r="ES58" i="19"/>
  <c r="DO58" i="19"/>
  <c r="DX58" i="19" s="1"/>
  <c r="CK58" i="19"/>
  <c r="BG58" i="19"/>
  <c r="AR58" i="19"/>
  <c r="BU58" i="19"/>
  <c r="BF58" i="19"/>
  <c r="AS58" i="19"/>
  <c r="EC58" i="19"/>
  <c r="DN58" i="19"/>
  <c r="CY58" i="19"/>
  <c r="CJ58" i="19"/>
  <c r="CM52" i="19"/>
  <c r="HE55" i="19"/>
  <c r="EN57" i="19"/>
  <c r="EN59" i="19"/>
  <c r="AU44" i="19"/>
  <c r="HJ44" i="19" s="1"/>
  <c r="CM44" i="19"/>
  <c r="AU46" i="19"/>
  <c r="CM46" i="19"/>
  <c r="CT46" i="19" s="1"/>
  <c r="AU48" i="19"/>
  <c r="CM48" i="19"/>
  <c r="AU50" i="19"/>
  <c r="HJ50" i="19" s="1"/>
  <c r="CM50" i="19"/>
  <c r="CT50" i="19" s="1"/>
  <c r="GM52" i="19"/>
  <c r="EE52" i="19"/>
  <c r="EF52" i="19" s="1"/>
  <c r="BW52" i="19"/>
  <c r="BX52" i="19" s="1"/>
  <c r="AU52" i="19"/>
  <c r="ET52" i="19"/>
  <c r="EU52" i="19" s="1"/>
  <c r="GN52" i="19"/>
  <c r="HM52" i="19" s="1"/>
  <c r="EU53" i="19"/>
  <c r="GN53" i="19"/>
  <c r="HM53" i="19" s="1"/>
  <c r="DA53" i="19"/>
  <c r="BX53" i="19"/>
  <c r="CE53" i="19" s="1"/>
  <c r="FC53" i="19"/>
  <c r="BQ54" i="19"/>
  <c r="BS54" i="19" s="1"/>
  <c r="CH54" i="19" s="1"/>
  <c r="CW54" i="19" s="1"/>
  <c r="DL54" i="19" s="1"/>
  <c r="EA54" i="19" s="1"/>
  <c r="EP54" i="19" s="1"/>
  <c r="FR54" i="19"/>
  <c r="DJ55" i="19"/>
  <c r="DI55" i="19" s="1"/>
  <c r="BP56" i="19"/>
  <c r="BR56" i="19" s="1"/>
  <c r="CG56" i="19" s="1"/>
  <c r="GF56" i="19"/>
  <c r="DX57" i="19"/>
  <c r="FR57" i="19"/>
  <c r="HN58" i="19"/>
  <c r="GV58" i="19"/>
  <c r="DY59" i="19"/>
  <c r="DX59" i="19" s="1"/>
  <c r="BP55" i="19"/>
  <c r="BR55" i="19" s="1"/>
  <c r="BQ56" i="19"/>
  <c r="BS56" i="19" s="1"/>
  <c r="CH56" i="19" s="1"/>
  <c r="CW56" i="19" s="1"/>
  <c r="DL56" i="19" s="1"/>
  <c r="EA56" i="19" s="1"/>
  <c r="EP56" i="19" s="1"/>
  <c r="FE56" i="19" s="1"/>
  <c r="FT56" i="19" s="1"/>
  <c r="GI56" i="19" s="1"/>
  <c r="GX56" i="19" s="1"/>
  <c r="BC56" i="19" s="1"/>
  <c r="DY56" i="19"/>
  <c r="GG56" i="19"/>
  <c r="BQ57" i="19"/>
  <c r="BS57" i="19" s="1"/>
  <c r="CH57" i="19" s="1"/>
  <c r="CW57" i="19" s="1"/>
  <c r="DL57" i="19" s="1"/>
  <c r="EA57" i="19" s="1"/>
  <c r="FH55" i="19"/>
  <c r="FQ55" i="19" s="1"/>
  <c r="GL55" i="19"/>
  <c r="ED55" i="19"/>
  <c r="EM55" i="19" s="1"/>
  <c r="BV55" i="19"/>
  <c r="CE55" i="19" s="1"/>
  <c r="AS55" i="19"/>
  <c r="CY55" i="19"/>
  <c r="ER55" i="19"/>
  <c r="FV55" i="19"/>
  <c r="ES57" i="19"/>
  <c r="FB57" i="19" s="1"/>
  <c r="FW57" i="19"/>
  <c r="GF57" i="19" s="1"/>
  <c r="BQ59" i="19"/>
  <c r="BS59" i="19" s="1"/>
  <c r="CH59" i="19" s="1"/>
  <c r="CW59" i="19" s="1"/>
  <c r="DL59" i="19" s="1"/>
  <c r="EA59" i="19" s="1"/>
  <c r="EP59" i="19" s="1"/>
  <c r="FE59" i="19" s="1"/>
  <c r="FT59" i="19" s="1"/>
  <c r="GI59" i="19" s="1"/>
  <c r="GX59" i="19" s="1"/>
  <c r="BC59" i="19" s="1"/>
  <c r="CU59" i="19"/>
  <c r="FY54" i="19"/>
  <c r="DQ54" i="19"/>
  <c r="BI54" i="19"/>
  <c r="DA54" i="19"/>
  <c r="EU54" i="19"/>
  <c r="EC55" i="19"/>
  <c r="FC55" i="19"/>
  <c r="FB55" i="19" s="1"/>
  <c r="HC55" i="19"/>
  <c r="GL56" i="19"/>
  <c r="ED56" i="19"/>
  <c r="EM56" i="19" s="1"/>
  <c r="BV56" i="19"/>
  <c r="CE56" i="19" s="1"/>
  <c r="FH56" i="19"/>
  <c r="FQ56" i="19" s="1"/>
  <c r="CZ56" i="19"/>
  <c r="DI56" i="19" s="1"/>
  <c r="BF56" i="19"/>
  <c r="CJ56" i="19"/>
  <c r="DN56" i="19"/>
  <c r="ER56" i="19"/>
  <c r="FV56" i="19"/>
  <c r="AR57" i="19"/>
  <c r="EC57" i="19"/>
  <c r="GG57" i="19"/>
  <c r="AS59" i="19"/>
  <c r="GG55" i="19"/>
  <c r="GF55" i="19" s="1"/>
  <c r="HC58" i="19"/>
  <c r="FH59" i="19"/>
  <c r="FQ59" i="19" s="1"/>
  <c r="CZ59" i="19"/>
  <c r="DI59" i="19" s="1"/>
  <c r="FG59" i="19"/>
  <c r="GL59" i="19"/>
  <c r="ED59" i="19"/>
  <c r="BV59" i="19"/>
  <c r="CE59" i="19" s="1"/>
  <c r="BF59" i="19"/>
  <c r="ER59" i="19"/>
  <c r="FW59" i="19"/>
  <c r="GF59" i="19" s="1"/>
  <c r="FH57" i="19"/>
  <c r="FQ57" i="19" s="1"/>
  <c r="CZ57" i="19"/>
  <c r="DI57" i="19" s="1"/>
  <c r="GL57" i="19"/>
  <c r="ED57" i="19"/>
  <c r="EM57" i="19" s="1"/>
  <c r="BV57" i="19"/>
  <c r="CE57" i="19" s="1"/>
  <c r="BF57" i="19"/>
  <c r="BQ58" i="19"/>
  <c r="BS58" i="19" s="1"/>
  <c r="CH58" i="19" s="1"/>
  <c r="CW58" i="19" s="1"/>
  <c r="DL58" i="19" s="1"/>
  <c r="EA58" i="19" s="1"/>
  <c r="EP58" i="19" s="1"/>
  <c r="FE58" i="19" s="1"/>
  <c r="FT58" i="19" s="1"/>
  <c r="GI58" i="19" s="1"/>
  <c r="GX58" i="19" s="1"/>
  <c r="BC58" i="19" s="1"/>
  <c r="CU58" i="19"/>
  <c r="DY58" i="19"/>
  <c r="FC58" i="19"/>
  <c r="GG58" i="19"/>
  <c r="BG59" i="19"/>
  <c r="CJ59" i="19"/>
  <c r="DN59" i="19"/>
  <c r="ES59" i="19"/>
  <c r="FB59" i="19" s="1"/>
  <c r="AU55" i="19"/>
  <c r="CM55" i="19"/>
  <c r="BI56" i="19"/>
  <c r="DQ56" i="19"/>
  <c r="DX56" i="19" s="1"/>
  <c r="FY56" i="19"/>
  <c r="AU57" i="19"/>
  <c r="HJ57" i="19" s="1"/>
  <c r="CM57" i="19"/>
  <c r="BI58" i="19"/>
  <c r="DQ58" i="19"/>
  <c r="FY58" i="19"/>
  <c r="AU59" i="19"/>
  <c r="CM59" i="19"/>
  <c r="CT59" i="19" s="1"/>
  <c r="AU56" i="19"/>
  <c r="BD56" i="19" s="1"/>
  <c r="CM56" i="19"/>
  <c r="CT56" i="19" s="1"/>
  <c r="AU58" i="19"/>
  <c r="CM58" i="19"/>
  <c r="HN58" i="1"/>
  <c r="HI58" i="1"/>
  <c r="HH58" i="1"/>
  <c r="HF58" i="1"/>
  <c r="HD58" i="1"/>
  <c r="HE58" i="1" s="1"/>
  <c r="HB58" i="1"/>
  <c r="HC58" i="1" s="1"/>
  <c r="GZ58" i="1"/>
  <c r="HA58" i="1" s="1"/>
  <c r="GT58" i="1"/>
  <c r="GS58" i="1"/>
  <c r="GR58" i="1"/>
  <c r="HQ58" i="1" s="1"/>
  <c r="GQ58" i="1"/>
  <c r="HP58" i="1" s="1"/>
  <c r="GP58" i="1"/>
  <c r="HO58" i="1" s="1"/>
  <c r="GO58" i="1"/>
  <c r="GV58" i="1" s="1"/>
  <c r="GM58" i="1"/>
  <c r="GN58" i="1" s="1"/>
  <c r="HM58" i="1" s="1"/>
  <c r="GK58" i="1"/>
  <c r="GL58" i="1" s="1"/>
  <c r="HL58" i="1" s="1"/>
  <c r="GE58" i="1"/>
  <c r="GD58" i="1"/>
  <c r="GC58" i="1"/>
  <c r="GB58" i="1"/>
  <c r="GA58" i="1"/>
  <c r="FZ58" i="1"/>
  <c r="GG58" i="1" s="1"/>
  <c r="FY58" i="1"/>
  <c r="FX58" i="1"/>
  <c r="FV58" i="1"/>
  <c r="FW58" i="1" s="1"/>
  <c r="FP58" i="1"/>
  <c r="FO58" i="1"/>
  <c r="FN58" i="1"/>
  <c r="FM58" i="1"/>
  <c r="FL58" i="1"/>
  <c r="FK58" i="1"/>
  <c r="FR58" i="1" s="1"/>
  <c r="FJ58" i="1"/>
  <c r="FI58" i="1"/>
  <c r="FG58" i="1"/>
  <c r="FH58" i="1" s="1"/>
  <c r="FA58" i="1"/>
  <c r="EZ58" i="1"/>
  <c r="EY58" i="1"/>
  <c r="EX58" i="1"/>
  <c r="EW58" i="1"/>
  <c r="EV58" i="1"/>
  <c r="FC58" i="1" s="1"/>
  <c r="EU58" i="1"/>
  <c r="ET58" i="1"/>
  <c r="ER58" i="1"/>
  <c r="ES58" i="1" s="1"/>
  <c r="EL58" i="1"/>
  <c r="EK58" i="1"/>
  <c r="EJ58" i="1"/>
  <c r="EI58" i="1"/>
  <c r="EH58" i="1"/>
  <c r="EG58" i="1"/>
  <c r="EN58" i="1" s="1"/>
  <c r="EF58" i="1"/>
  <c r="EE58" i="1"/>
  <c r="EC58" i="1"/>
  <c r="ED58" i="1" s="1"/>
  <c r="DW58" i="1"/>
  <c r="DV58" i="1"/>
  <c r="DU58" i="1"/>
  <c r="DT58" i="1"/>
  <c r="DS58" i="1"/>
  <c r="DR58" i="1"/>
  <c r="DY58" i="1" s="1"/>
  <c r="DQ58" i="1"/>
  <c r="DP58" i="1"/>
  <c r="DN58" i="1"/>
  <c r="DO58" i="1" s="1"/>
  <c r="DH58" i="1"/>
  <c r="DG58" i="1"/>
  <c r="DF58" i="1"/>
  <c r="DE58" i="1"/>
  <c r="DD58" i="1"/>
  <c r="DC58" i="1"/>
  <c r="DJ58" i="1" s="1"/>
  <c r="DB58" i="1"/>
  <c r="DA58" i="1"/>
  <c r="CY58" i="1"/>
  <c r="CZ58" i="1" s="1"/>
  <c r="CS58" i="1"/>
  <c r="CR58" i="1"/>
  <c r="CQ58" i="1"/>
  <c r="CP58" i="1"/>
  <c r="CO58" i="1"/>
  <c r="CN58" i="1"/>
  <c r="CU58" i="1" s="1"/>
  <c r="CM58" i="1"/>
  <c r="CL58" i="1"/>
  <c r="CJ58" i="1"/>
  <c r="CK58" i="1" s="1"/>
  <c r="CD58" i="1"/>
  <c r="CC58" i="1"/>
  <c r="CB58" i="1"/>
  <c r="CA58" i="1"/>
  <c r="BZ58" i="1"/>
  <c r="BY58" i="1"/>
  <c r="CF58" i="1" s="1"/>
  <c r="BW58" i="1"/>
  <c r="BX58" i="1" s="1"/>
  <c r="BU58" i="1"/>
  <c r="BV58" i="1" s="1"/>
  <c r="BO58" i="1"/>
  <c r="BN58" i="1"/>
  <c r="BM58" i="1"/>
  <c r="BL58" i="1"/>
  <c r="BK58" i="1"/>
  <c r="BJ58" i="1"/>
  <c r="BQ58" i="1" s="1"/>
  <c r="BH58" i="1"/>
  <c r="BI58" i="1" s="1"/>
  <c r="BF58" i="1"/>
  <c r="BG58" i="1" s="1"/>
  <c r="AZ58" i="1"/>
  <c r="AY58" i="1"/>
  <c r="AX58" i="1"/>
  <c r="AW58" i="1"/>
  <c r="AV58" i="1"/>
  <c r="AT58" i="1"/>
  <c r="AU58" i="1" s="1"/>
  <c r="AR58" i="1"/>
  <c r="AS58" i="1" s="1"/>
  <c r="AP58" i="1"/>
  <c r="AQ58" i="1" s="1"/>
  <c r="AO58" i="1"/>
  <c r="AL58" i="1"/>
  <c r="AK58" i="1"/>
  <c r="AJ58" i="1"/>
  <c r="AI58" i="1"/>
  <c r="AG58" i="1"/>
  <c r="AC58" i="1"/>
  <c r="Y58" i="1"/>
  <c r="U58" i="1"/>
  <c r="Q58" i="1"/>
  <c r="M58" i="1"/>
  <c r="J58" i="1"/>
  <c r="I58" i="1"/>
  <c r="H58" i="1"/>
  <c r="G58" i="1"/>
  <c r="HI57" i="1"/>
  <c r="HH57" i="1"/>
  <c r="HF57" i="1"/>
  <c r="HD57" i="1"/>
  <c r="HE57" i="1" s="1"/>
  <c r="HB57" i="1"/>
  <c r="HC57" i="1" s="1"/>
  <c r="GZ57" i="1"/>
  <c r="HA57" i="1" s="1"/>
  <c r="GT57" i="1"/>
  <c r="GS57" i="1"/>
  <c r="GR57" i="1"/>
  <c r="HQ57" i="1" s="1"/>
  <c r="GQ57" i="1"/>
  <c r="HP57" i="1" s="1"/>
  <c r="GP57" i="1"/>
  <c r="HO57" i="1" s="1"/>
  <c r="GO57" i="1"/>
  <c r="GV57" i="1" s="1"/>
  <c r="GM57" i="1"/>
  <c r="GN57" i="1" s="1"/>
  <c r="HM57" i="1" s="1"/>
  <c r="GK57" i="1"/>
  <c r="GL57" i="1" s="1"/>
  <c r="HL57" i="1" s="1"/>
  <c r="GE57" i="1"/>
  <c r="GD57" i="1"/>
  <c r="GC57" i="1"/>
  <c r="GB57" i="1"/>
  <c r="GA57" i="1"/>
  <c r="FZ57" i="1"/>
  <c r="FY57" i="1"/>
  <c r="FX57" i="1"/>
  <c r="FV57" i="1"/>
  <c r="FW57" i="1" s="1"/>
  <c r="FP57" i="1"/>
  <c r="FO57" i="1"/>
  <c r="FN57" i="1"/>
  <c r="FM57" i="1"/>
  <c r="FL57" i="1"/>
  <c r="FK57" i="1"/>
  <c r="FI57" i="1"/>
  <c r="FJ57" i="1" s="1"/>
  <c r="FG57" i="1"/>
  <c r="FH57" i="1" s="1"/>
  <c r="FA57" i="1"/>
  <c r="EZ57" i="1"/>
  <c r="EY57" i="1"/>
  <c r="EX57" i="1"/>
  <c r="EW57" i="1"/>
  <c r="EV57" i="1"/>
  <c r="FC57" i="1" s="1"/>
  <c r="EU57" i="1"/>
  <c r="ET57" i="1"/>
  <c r="ER57" i="1"/>
  <c r="ES57" i="1" s="1"/>
  <c r="EL57" i="1"/>
  <c r="EK57" i="1"/>
  <c r="EJ57" i="1"/>
  <c r="EI57" i="1"/>
  <c r="EH57" i="1"/>
  <c r="EG57" i="1"/>
  <c r="EN57" i="1" s="1"/>
  <c r="EE57" i="1"/>
  <c r="EF57" i="1" s="1"/>
  <c r="EC57" i="1"/>
  <c r="ED57" i="1" s="1"/>
  <c r="DW57" i="1"/>
  <c r="DV57" i="1"/>
  <c r="DU57" i="1"/>
  <c r="DT57" i="1"/>
  <c r="DS57" i="1"/>
  <c r="DR57" i="1"/>
  <c r="DP57" i="1"/>
  <c r="DQ57" i="1" s="1"/>
  <c r="DN57" i="1"/>
  <c r="DO57" i="1" s="1"/>
  <c r="DH57" i="1"/>
  <c r="DG57" i="1"/>
  <c r="DF57" i="1"/>
  <c r="DE57" i="1"/>
  <c r="DD57" i="1"/>
  <c r="DC57" i="1"/>
  <c r="DB57" i="1"/>
  <c r="DA57" i="1"/>
  <c r="CY57" i="1"/>
  <c r="CZ57" i="1" s="1"/>
  <c r="CS57" i="1"/>
  <c r="CR57" i="1"/>
  <c r="CQ57" i="1"/>
  <c r="CP57" i="1"/>
  <c r="CO57" i="1"/>
  <c r="CN57" i="1"/>
  <c r="CU57" i="1" s="1"/>
  <c r="CL57" i="1"/>
  <c r="CM57" i="1" s="1"/>
  <c r="CJ57" i="1"/>
  <c r="CK57" i="1" s="1"/>
  <c r="CD57" i="1"/>
  <c r="CC57" i="1"/>
  <c r="CB57" i="1"/>
  <c r="CA57" i="1"/>
  <c r="BZ57" i="1"/>
  <c r="BY57" i="1"/>
  <c r="CF57" i="1" s="1"/>
  <c r="BW57" i="1"/>
  <c r="BX57" i="1" s="1"/>
  <c r="BU57" i="1"/>
  <c r="BV57" i="1" s="1"/>
  <c r="BO57" i="1"/>
  <c r="BN57" i="1"/>
  <c r="BM57" i="1"/>
  <c r="BL57" i="1"/>
  <c r="BK57" i="1"/>
  <c r="BJ57" i="1"/>
  <c r="BI57" i="1"/>
  <c r="BH57" i="1"/>
  <c r="BF57" i="1"/>
  <c r="BG57" i="1" s="1"/>
  <c r="AZ57" i="1"/>
  <c r="AY57" i="1"/>
  <c r="AX57" i="1"/>
  <c r="AW57" i="1"/>
  <c r="AV57" i="1"/>
  <c r="AU57" i="1"/>
  <c r="AT57" i="1"/>
  <c r="AS57" i="1"/>
  <c r="AR57" i="1"/>
  <c r="AO57" i="1"/>
  <c r="AP57" i="1" s="1"/>
  <c r="AQ57" i="1" s="1"/>
  <c r="AL57" i="1"/>
  <c r="AK57" i="1"/>
  <c r="AJ57" i="1"/>
  <c r="AI57" i="1"/>
  <c r="AG57" i="1"/>
  <c r="AC57" i="1"/>
  <c r="Y57" i="1"/>
  <c r="U57" i="1"/>
  <c r="Q57" i="1"/>
  <c r="M57" i="1"/>
  <c r="J57" i="1"/>
  <c r="I57" i="1"/>
  <c r="H57" i="1"/>
  <c r="G57" i="1"/>
  <c r="HQ56" i="1"/>
  <c r="HP56" i="1"/>
  <c r="HI56" i="1"/>
  <c r="HH56" i="1"/>
  <c r="HF56" i="1"/>
  <c r="HD56" i="1"/>
  <c r="HE56" i="1" s="1"/>
  <c r="HB56" i="1"/>
  <c r="HC56" i="1" s="1"/>
  <c r="GZ56" i="1"/>
  <c r="HA56" i="1" s="1"/>
  <c r="GT56" i="1"/>
  <c r="GS56" i="1"/>
  <c r="GR56" i="1"/>
  <c r="GQ56" i="1"/>
  <c r="GP56" i="1"/>
  <c r="HO56" i="1" s="1"/>
  <c r="GO56" i="1"/>
  <c r="GV56" i="1" s="1"/>
  <c r="GM56" i="1"/>
  <c r="GN56" i="1" s="1"/>
  <c r="HM56" i="1" s="1"/>
  <c r="GK56" i="1"/>
  <c r="GL56" i="1" s="1"/>
  <c r="HL56" i="1" s="1"/>
  <c r="GE56" i="1"/>
  <c r="GD56" i="1"/>
  <c r="GC56" i="1"/>
  <c r="GB56" i="1"/>
  <c r="GA56" i="1"/>
  <c r="FZ56" i="1"/>
  <c r="FY56" i="1"/>
  <c r="FX56" i="1"/>
  <c r="FV56" i="1"/>
  <c r="FW56" i="1" s="1"/>
  <c r="FP56" i="1"/>
  <c r="FO56" i="1"/>
  <c r="FN56" i="1"/>
  <c r="FM56" i="1"/>
  <c r="FL56" i="1"/>
  <c r="FK56" i="1"/>
  <c r="FI56" i="1"/>
  <c r="FJ56" i="1" s="1"/>
  <c r="FG56" i="1"/>
  <c r="FH56" i="1" s="1"/>
  <c r="FA56" i="1"/>
  <c r="EZ56" i="1"/>
  <c r="EY56" i="1"/>
  <c r="EX56" i="1"/>
  <c r="EW56" i="1"/>
  <c r="EV56" i="1"/>
  <c r="ET56" i="1"/>
  <c r="EU56" i="1" s="1"/>
  <c r="ER56" i="1"/>
  <c r="ES56" i="1" s="1"/>
  <c r="EL56" i="1"/>
  <c r="EK56" i="1"/>
  <c r="EJ56" i="1"/>
  <c r="EI56" i="1"/>
  <c r="EH56" i="1"/>
  <c r="EG56" i="1"/>
  <c r="EN56" i="1" s="1"/>
  <c r="EE56" i="1"/>
  <c r="EF56" i="1" s="1"/>
  <c r="EC56" i="1"/>
  <c r="ED56" i="1" s="1"/>
  <c r="DW56" i="1"/>
  <c r="DV56" i="1"/>
  <c r="DU56" i="1"/>
  <c r="DT56" i="1"/>
  <c r="DS56" i="1"/>
  <c r="DR56" i="1"/>
  <c r="DP56" i="1"/>
  <c r="DQ56" i="1" s="1"/>
  <c r="DN56" i="1"/>
  <c r="DO56" i="1" s="1"/>
  <c r="DH56" i="1"/>
  <c r="DG56" i="1"/>
  <c r="DF56" i="1"/>
  <c r="DE56" i="1"/>
  <c r="DD56" i="1"/>
  <c r="DC56" i="1"/>
  <c r="DB56" i="1"/>
  <c r="DA56" i="1"/>
  <c r="CY56" i="1"/>
  <c r="CZ56" i="1" s="1"/>
  <c r="CS56" i="1"/>
  <c r="CR56" i="1"/>
  <c r="CQ56" i="1"/>
  <c r="CP56" i="1"/>
  <c r="CO56" i="1"/>
  <c r="CN56" i="1"/>
  <c r="CL56" i="1"/>
  <c r="CM56" i="1" s="1"/>
  <c r="CJ56" i="1"/>
  <c r="CK56" i="1" s="1"/>
  <c r="CD56" i="1"/>
  <c r="CC56" i="1"/>
  <c r="CB56" i="1"/>
  <c r="CA56" i="1"/>
  <c r="BZ56" i="1"/>
  <c r="BY56" i="1"/>
  <c r="CF56" i="1" s="1"/>
  <c r="BW56" i="1"/>
  <c r="BX56" i="1" s="1"/>
  <c r="BU56" i="1"/>
  <c r="BV56" i="1" s="1"/>
  <c r="BO56" i="1"/>
  <c r="BN56" i="1"/>
  <c r="BM56" i="1"/>
  <c r="BL56" i="1"/>
  <c r="BK56" i="1"/>
  <c r="BJ56" i="1"/>
  <c r="BI56" i="1"/>
  <c r="BH56" i="1"/>
  <c r="BF56" i="1"/>
  <c r="BG56" i="1" s="1"/>
  <c r="AZ56" i="1"/>
  <c r="AY56" i="1"/>
  <c r="AX56" i="1"/>
  <c r="AW56" i="1"/>
  <c r="AV56" i="1"/>
  <c r="AT56" i="1"/>
  <c r="AU56" i="1" s="1"/>
  <c r="AS56" i="1"/>
  <c r="AR56" i="1"/>
  <c r="AO56" i="1"/>
  <c r="AP56" i="1" s="1"/>
  <c r="AQ56" i="1" s="1"/>
  <c r="AL56" i="1"/>
  <c r="AK56" i="1"/>
  <c r="AJ56" i="1"/>
  <c r="AI56" i="1"/>
  <c r="AG56" i="1"/>
  <c r="AC56" i="1"/>
  <c r="Y56" i="1"/>
  <c r="U56" i="1"/>
  <c r="Q56" i="1"/>
  <c r="M56" i="1"/>
  <c r="J56" i="1"/>
  <c r="I56" i="1"/>
  <c r="H56" i="1"/>
  <c r="G56" i="1"/>
  <c r="HQ55" i="1"/>
  <c r="HI55" i="1"/>
  <c r="HH55" i="1"/>
  <c r="HF55" i="1"/>
  <c r="HD55" i="1"/>
  <c r="HE55" i="1" s="1"/>
  <c r="HB55" i="1"/>
  <c r="HC55" i="1" s="1"/>
  <c r="GZ55" i="1"/>
  <c r="HA55" i="1" s="1"/>
  <c r="GT55" i="1"/>
  <c r="GS55" i="1"/>
  <c r="GR55" i="1"/>
  <c r="GQ55" i="1"/>
  <c r="HP55" i="1" s="1"/>
  <c r="GP55" i="1"/>
  <c r="HO55" i="1" s="1"/>
  <c r="GO55" i="1"/>
  <c r="HN55" i="1" s="1"/>
  <c r="GM55" i="1"/>
  <c r="GN55" i="1" s="1"/>
  <c r="HM55" i="1" s="1"/>
  <c r="GK55" i="1"/>
  <c r="GL55" i="1" s="1"/>
  <c r="HL55" i="1" s="1"/>
  <c r="GE55" i="1"/>
  <c r="GD55" i="1"/>
  <c r="GC55" i="1"/>
  <c r="GB55" i="1"/>
  <c r="GA55" i="1"/>
  <c r="FZ55" i="1"/>
  <c r="GG55" i="1" s="1"/>
  <c r="FX55" i="1"/>
  <c r="FY55" i="1" s="1"/>
  <c r="FV55" i="1"/>
  <c r="FW55" i="1" s="1"/>
  <c r="FP55" i="1"/>
  <c r="FO55" i="1"/>
  <c r="FN55" i="1"/>
  <c r="FM55" i="1"/>
  <c r="FL55" i="1"/>
  <c r="FK55" i="1"/>
  <c r="FI55" i="1"/>
  <c r="FJ55" i="1" s="1"/>
  <c r="FG55" i="1"/>
  <c r="FH55" i="1" s="1"/>
  <c r="FA55" i="1"/>
  <c r="EZ55" i="1"/>
  <c r="EY55" i="1"/>
  <c r="EX55" i="1"/>
  <c r="EW55" i="1"/>
  <c r="EV55" i="1"/>
  <c r="ET55" i="1"/>
  <c r="EU55" i="1" s="1"/>
  <c r="ER55" i="1"/>
  <c r="ES55" i="1" s="1"/>
  <c r="EL55" i="1"/>
  <c r="EK55" i="1"/>
  <c r="EJ55" i="1"/>
  <c r="EI55" i="1"/>
  <c r="EH55" i="1"/>
  <c r="EG55" i="1"/>
  <c r="EE55" i="1"/>
  <c r="EF55" i="1" s="1"/>
  <c r="EC55" i="1"/>
  <c r="ED55" i="1" s="1"/>
  <c r="DW55" i="1"/>
  <c r="DV55" i="1"/>
  <c r="DU55" i="1"/>
  <c r="DT55" i="1"/>
  <c r="DS55" i="1"/>
  <c r="DY55" i="1" s="1"/>
  <c r="DR55" i="1"/>
  <c r="DP55" i="1"/>
  <c r="DQ55" i="1" s="1"/>
  <c r="DN55" i="1"/>
  <c r="DO55" i="1" s="1"/>
  <c r="DH55" i="1"/>
  <c r="DG55" i="1"/>
  <c r="DF55" i="1"/>
  <c r="DE55" i="1"/>
  <c r="DD55" i="1"/>
  <c r="DC55" i="1"/>
  <c r="DA55" i="1"/>
  <c r="DB55" i="1" s="1"/>
  <c r="CY55" i="1"/>
  <c r="CZ55" i="1" s="1"/>
  <c r="CS55" i="1"/>
  <c r="CR55" i="1"/>
  <c r="CQ55" i="1"/>
  <c r="CP55" i="1"/>
  <c r="CO55" i="1"/>
  <c r="CN55" i="1"/>
  <c r="CL55" i="1"/>
  <c r="CM55" i="1" s="1"/>
  <c r="CJ55" i="1"/>
  <c r="CK55" i="1" s="1"/>
  <c r="CD55" i="1"/>
  <c r="CC55" i="1"/>
  <c r="CB55" i="1"/>
  <c r="CA55" i="1"/>
  <c r="BZ55" i="1"/>
  <c r="BY55" i="1"/>
  <c r="BW55" i="1"/>
  <c r="BX55" i="1" s="1"/>
  <c r="BU55" i="1"/>
  <c r="BV55" i="1" s="1"/>
  <c r="BO55" i="1"/>
  <c r="BN55" i="1"/>
  <c r="BM55" i="1"/>
  <c r="BL55" i="1"/>
  <c r="BK55" i="1"/>
  <c r="BQ55" i="1" s="1"/>
  <c r="BJ55" i="1"/>
  <c r="BI55" i="1"/>
  <c r="BH55" i="1"/>
  <c r="BF55" i="1"/>
  <c r="BG55" i="1" s="1"/>
  <c r="AZ55" i="1"/>
  <c r="AY55" i="1"/>
  <c r="AX55" i="1"/>
  <c r="AW55" i="1"/>
  <c r="AV55" i="1"/>
  <c r="AT55" i="1"/>
  <c r="AU55" i="1" s="1"/>
  <c r="AR55" i="1"/>
  <c r="AS55" i="1" s="1"/>
  <c r="AO55" i="1"/>
  <c r="AP55" i="1" s="1"/>
  <c r="AQ55" i="1" s="1"/>
  <c r="AL55" i="1"/>
  <c r="AK55" i="1"/>
  <c r="AJ55" i="1"/>
  <c r="AI55" i="1"/>
  <c r="AG55" i="1"/>
  <c r="AC55" i="1"/>
  <c r="Y55" i="1"/>
  <c r="U55" i="1"/>
  <c r="Q55" i="1"/>
  <c r="M55" i="1"/>
  <c r="J55" i="1"/>
  <c r="I55" i="1"/>
  <c r="H55" i="1"/>
  <c r="G55" i="1"/>
  <c r="BP54" i="19" l="1"/>
  <c r="BR54" i="19" s="1"/>
  <c r="CG54" i="19" s="1"/>
  <c r="CV54" i="19" s="1"/>
  <c r="BP53" i="19"/>
  <c r="BR53" i="19" s="1"/>
  <c r="CG53" i="19" s="1"/>
  <c r="CV53" i="19" s="1"/>
  <c r="DK53" i="19" s="1"/>
  <c r="CH53" i="19"/>
  <c r="CW53" i="19" s="1"/>
  <c r="DL53" i="19" s="1"/>
  <c r="EA53" i="19" s="1"/>
  <c r="EP53" i="19" s="1"/>
  <c r="FE53" i="19" s="1"/>
  <c r="FT53" i="19" s="1"/>
  <c r="GI53" i="19" s="1"/>
  <c r="GX53" i="19" s="1"/>
  <c r="J53" i="19" s="1"/>
  <c r="EM53" i="19"/>
  <c r="FB54" i="19"/>
  <c r="DI53" i="19"/>
  <c r="DX53" i="19"/>
  <c r="FQ53" i="19"/>
  <c r="FR52" i="19"/>
  <c r="FQ52" i="19" s="1"/>
  <c r="FZ52" i="19"/>
  <c r="CH52" i="19"/>
  <c r="CW52" i="19" s="1"/>
  <c r="DL52" i="19" s="1"/>
  <c r="EA52" i="19" s="1"/>
  <c r="EP52" i="19" s="1"/>
  <c r="FE52" i="19" s="1"/>
  <c r="FT52" i="19" s="1"/>
  <c r="CE52" i="19"/>
  <c r="FB52" i="19"/>
  <c r="EM52" i="19"/>
  <c r="BP52" i="19"/>
  <c r="BR52" i="19" s="1"/>
  <c r="CT52" i="19"/>
  <c r="AZ51" i="19"/>
  <c r="AI51" i="19" s="1"/>
  <c r="FQ51" i="19"/>
  <c r="CT51" i="19"/>
  <c r="EM51" i="19"/>
  <c r="GF51" i="19"/>
  <c r="BP51" i="19"/>
  <c r="BR51" i="19" s="1"/>
  <c r="DX51" i="19"/>
  <c r="DI51" i="19"/>
  <c r="CH51" i="19"/>
  <c r="CW51" i="19" s="1"/>
  <c r="DL51" i="19" s="1"/>
  <c r="EA51" i="19" s="1"/>
  <c r="EP51" i="19" s="1"/>
  <c r="FE51" i="19" s="1"/>
  <c r="FT51" i="19" s="1"/>
  <c r="GI51" i="19" s="1"/>
  <c r="GX51" i="19" s="1"/>
  <c r="CE51" i="19"/>
  <c r="CT21" i="21"/>
  <c r="EM7" i="21"/>
  <c r="DI13" i="21"/>
  <c r="GV11" i="21"/>
  <c r="CH7" i="21"/>
  <c r="CT26" i="21"/>
  <c r="CT25" i="21"/>
  <c r="CT23" i="21"/>
  <c r="EM19" i="21"/>
  <c r="CE19" i="21"/>
  <c r="FB24" i="21"/>
  <c r="FB15" i="21"/>
  <c r="CW22" i="21"/>
  <c r="DL22" i="21" s="1"/>
  <c r="EA22" i="21" s="1"/>
  <c r="EP22" i="21" s="1"/>
  <c r="FE22" i="21" s="1"/>
  <c r="FT22" i="21" s="1"/>
  <c r="GI22" i="21" s="1"/>
  <c r="GX22" i="21" s="1"/>
  <c r="BC22" i="21" s="1"/>
  <c r="BP25" i="21"/>
  <c r="BR25" i="21" s="1"/>
  <c r="CE24" i="21"/>
  <c r="CG24" i="21" s="1"/>
  <c r="CV24" i="21" s="1"/>
  <c r="DK24" i="21" s="1"/>
  <c r="DZ24" i="21" s="1"/>
  <c r="EO24" i="21" s="1"/>
  <c r="FD24" i="21" s="1"/>
  <c r="FS24" i="21" s="1"/>
  <c r="CE25" i="21"/>
  <c r="CE22" i="21"/>
  <c r="GV19" i="21"/>
  <c r="GU19" i="21" s="1"/>
  <c r="DI27" i="21"/>
  <c r="CW23" i="21"/>
  <c r="DL23" i="21" s="1"/>
  <c r="EA23" i="21" s="1"/>
  <c r="EP23" i="21" s="1"/>
  <c r="FE23" i="21" s="1"/>
  <c r="FT23" i="21" s="1"/>
  <c r="GI23" i="21" s="1"/>
  <c r="GX23" i="21" s="1"/>
  <c r="BC23" i="21" s="1"/>
  <c r="FQ26" i="21"/>
  <c r="CH21" i="21"/>
  <c r="CW21" i="21" s="1"/>
  <c r="DL21" i="21" s="1"/>
  <c r="EA21" i="21" s="1"/>
  <c r="EP21" i="21" s="1"/>
  <c r="FE21" i="21" s="1"/>
  <c r="CG21" i="21"/>
  <c r="FR19" i="21"/>
  <c r="FQ19" i="21" s="1"/>
  <c r="EN20" i="21"/>
  <c r="EM20" i="21" s="1"/>
  <c r="FR15" i="21"/>
  <c r="FQ15" i="21" s="1"/>
  <c r="FR20" i="21"/>
  <c r="FC19" i="21"/>
  <c r="FB19" i="21" s="1"/>
  <c r="GG19" i="21"/>
  <c r="GF19" i="21" s="1"/>
  <c r="CE22" i="19"/>
  <c r="GF19" i="19"/>
  <c r="CE19" i="19"/>
  <c r="BP17" i="19"/>
  <c r="BR17" i="19" s="1"/>
  <c r="CG10" i="19"/>
  <c r="EM10" i="19"/>
  <c r="HR9" i="19"/>
  <c r="DX9" i="19"/>
  <c r="FE14" i="19"/>
  <c r="FT14" i="19" s="1"/>
  <c r="GI14" i="19" s="1"/>
  <c r="GX14" i="19" s="1"/>
  <c r="CG22" i="19"/>
  <c r="DX8" i="19"/>
  <c r="CH8" i="19"/>
  <c r="CW8" i="19" s="1"/>
  <c r="EM8" i="19"/>
  <c r="FQ8" i="19"/>
  <c r="CE8" i="19"/>
  <c r="BP8" i="19"/>
  <c r="BR8" i="19" s="1"/>
  <c r="GF8" i="19"/>
  <c r="AZ8" i="19"/>
  <c r="AI8" i="19" s="1"/>
  <c r="CT8" i="19"/>
  <c r="FB8" i="19"/>
  <c r="BC14" i="19"/>
  <c r="J14" i="19"/>
  <c r="DX19" i="19"/>
  <c r="GF17" i="19"/>
  <c r="FE16" i="19"/>
  <c r="FT16" i="19" s="1"/>
  <c r="GI16" i="19" s="1"/>
  <c r="GX16" i="19" s="1"/>
  <c r="CW15" i="19"/>
  <c r="DL15" i="19" s="1"/>
  <c r="EA15" i="19" s="1"/>
  <c r="EP15" i="19" s="1"/>
  <c r="FE15" i="19" s="1"/>
  <c r="FT15" i="19" s="1"/>
  <c r="GI15" i="19" s="1"/>
  <c r="GX15" i="19" s="1"/>
  <c r="GU19" i="19"/>
  <c r="CW10" i="19"/>
  <c r="DL10" i="19" s="1"/>
  <c r="EA10" i="19" s="1"/>
  <c r="EP10" i="19" s="1"/>
  <c r="FE10" i="19" s="1"/>
  <c r="FT10" i="19" s="1"/>
  <c r="GI10" i="19" s="1"/>
  <c r="GX10" i="19" s="1"/>
  <c r="DX13" i="19"/>
  <c r="GI9" i="19"/>
  <c r="GX9" i="19" s="1"/>
  <c r="CG19" i="19"/>
  <c r="FB13" i="19"/>
  <c r="FE6" i="19"/>
  <c r="FT6" i="19" s="1"/>
  <c r="GI6" i="19" s="1"/>
  <c r="GX6" i="19" s="1"/>
  <c r="CE9" i="19"/>
  <c r="CE17" i="19"/>
  <c r="CG17" i="19" s="1"/>
  <c r="DI17" i="19"/>
  <c r="FB9" i="19"/>
  <c r="GF9" i="19"/>
  <c r="BP18" i="19"/>
  <c r="BR18" i="19" s="1"/>
  <c r="CG18" i="19" s="1"/>
  <c r="CV18" i="19" s="1"/>
  <c r="DK18" i="19" s="1"/>
  <c r="DZ18" i="19" s="1"/>
  <c r="EO18" i="19" s="1"/>
  <c r="FD18" i="19" s="1"/>
  <c r="FS18" i="19" s="1"/>
  <c r="GH18" i="19" s="1"/>
  <c r="GW18" i="19" s="1"/>
  <c r="CH18" i="19"/>
  <c r="CW18" i="19" s="1"/>
  <c r="DL18" i="19" s="1"/>
  <c r="EA18" i="19" s="1"/>
  <c r="EP18" i="19" s="1"/>
  <c r="FE18" i="19" s="1"/>
  <c r="FT18" i="19" s="1"/>
  <c r="GI18" i="19" s="1"/>
  <c r="GX18" i="19" s="1"/>
  <c r="DL8" i="19"/>
  <c r="EA8" i="19" s="1"/>
  <c r="EP8" i="19" s="1"/>
  <c r="FE8" i="19" s="1"/>
  <c r="FT8" i="19" s="1"/>
  <c r="GI8" i="19" s="1"/>
  <c r="GX8" i="19" s="1"/>
  <c r="FQ42" i="19"/>
  <c r="DI12" i="21"/>
  <c r="CW15" i="21"/>
  <c r="CH18" i="21"/>
  <c r="CW18" i="21" s="1"/>
  <c r="DL18" i="21" s="1"/>
  <c r="EA18" i="21" s="1"/>
  <c r="EP18" i="21" s="1"/>
  <c r="FE18" i="21" s="1"/>
  <c r="FT18" i="21" s="1"/>
  <c r="GI18" i="21" s="1"/>
  <c r="GX18" i="21" s="1"/>
  <c r="DL13" i="21"/>
  <c r="GG15" i="21"/>
  <c r="GF15" i="21" s="1"/>
  <c r="GP15" i="21"/>
  <c r="DY13" i="21"/>
  <c r="DX13" i="21" s="1"/>
  <c r="EH13" i="21"/>
  <c r="CW7" i="21"/>
  <c r="DL7" i="21" s="1"/>
  <c r="EA7" i="21" s="1"/>
  <c r="EP7" i="21" s="1"/>
  <c r="FE7" i="21" s="1"/>
  <c r="FT7" i="21" s="1"/>
  <c r="GI7" i="21" s="1"/>
  <c r="GX7" i="21" s="1"/>
  <c r="J7" i="21" s="1"/>
  <c r="HL13" i="21"/>
  <c r="EM16" i="21"/>
  <c r="EM14" i="21"/>
  <c r="CG9" i="21"/>
  <c r="CV9" i="21" s="1"/>
  <c r="DK9" i="21" s="1"/>
  <c r="DZ9" i="21" s="1"/>
  <c r="EO9" i="21" s="1"/>
  <c r="FD9" i="21" s="1"/>
  <c r="FS9" i="21" s="1"/>
  <c r="GH9" i="21" s="1"/>
  <c r="GW9" i="21" s="1"/>
  <c r="M18" i="21"/>
  <c r="AS18" i="21"/>
  <c r="FQ17" i="21"/>
  <c r="GU12" i="21"/>
  <c r="AS8" i="21"/>
  <c r="M8" i="21"/>
  <c r="DX8" i="21"/>
  <c r="AS20" i="21"/>
  <c r="AZ20" i="21" s="1"/>
  <c r="AI20" i="21" s="1"/>
  <c r="AS7" i="21"/>
  <c r="AZ7" i="21" s="1"/>
  <c r="AI7" i="21" s="1"/>
  <c r="AS12" i="21"/>
  <c r="AS10" i="21"/>
  <c r="CG17" i="21"/>
  <c r="FB14" i="21"/>
  <c r="CT18" i="21"/>
  <c r="CG8" i="21"/>
  <c r="AS16" i="21"/>
  <c r="J19" i="21"/>
  <c r="HR14" i="21"/>
  <c r="BP14" i="21"/>
  <c r="BR14" i="21" s="1"/>
  <c r="CG14" i="21" s="1"/>
  <c r="GF14" i="21"/>
  <c r="GF18" i="21"/>
  <c r="FB10" i="21"/>
  <c r="CW9" i="21"/>
  <c r="DL9" i="21" s="1"/>
  <c r="EA9" i="21" s="1"/>
  <c r="EP9" i="21" s="1"/>
  <c r="FE9" i="21" s="1"/>
  <c r="FT9" i="21" s="1"/>
  <c r="GI9" i="21" s="1"/>
  <c r="GX9" i="21" s="1"/>
  <c r="DX16" i="21"/>
  <c r="GI14" i="21"/>
  <c r="GX14" i="21" s="1"/>
  <c r="FQ20" i="21"/>
  <c r="BP16" i="21"/>
  <c r="BR16" i="21" s="1"/>
  <c r="DL15" i="21"/>
  <c r="EA15" i="21" s="1"/>
  <c r="EP15" i="21" s="1"/>
  <c r="FE15" i="21" s="1"/>
  <c r="FT15" i="21" s="1"/>
  <c r="GI15" i="21" s="1"/>
  <c r="GX15" i="21" s="1"/>
  <c r="EA8" i="21"/>
  <c r="EP8" i="21" s="1"/>
  <c r="FE8" i="21" s="1"/>
  <c r="FT8" i="21" s="1"/>
  <c r="GI8" i="21" s="1"/>
  <c r="GX8" i="21" s="1"/>
  <c r="EA10" i="21"/>
  <c r="EP10" i="21" s="1"/>
  <c r="FE10" i="21" s="1"/>
  <c r="FT10" i="21" s="1"/>
  <c r="GI10" i="21" s="1"/>
  <c r="GX10" i="21" s="1"/>
  <c r="CH17" i="21"/>
  <c r="CW17" i="21" s="1"/>
  <c r="DL17" i="21" s="1"/>
  <c r="EA17" i="21" s="1"/>
  <c r="EP17" i="21" s="1"/>
  <c r="FE17" i="21" s="1"/>
  <c r="FT17" i="21" s="1"/>
  <c r="GI17" i="21" s="1"/>
  <c r="GX17" i="21" s="1"/>
  <c r="FQ15" i="20"/>
  <c r="DY15" i="20"/>
  <c r="DX15" i="20" s="1"/>
  <c r="GG15" i="20"/>
  <c r="GF15" i="20" s="1"/>
  <c r="GP15" i="20"/>
  <c r="CT15" i="20"/>
  <c r="EM15" i="20"/>
  <c r="BP15" i="20"/>
  <c r="BR15" i="20" s="1"/>
  <c r="AS15" i="20"/>
  <c r="DI15" i="20"/>
  <c r="CE15" i="20"/>
  <c r="AS6" i="21"/>
  <c r="CH15" i="20"/>
  <c r="CW15" i="20" s="1"/>
  <c r="DL15" i="20" s="1"/>
  <c r="DX42" i="19"/>
  <c r="CE42" i="19"/>
  <c r="FB6" i="21"/>
  <c r="CH6" i="21"/>
  <c r="CW6" i="21" s="1"/>
  <c r="DL6" i="21" s="1"/>
  <c r="EA6" i="21" s="1"/>
  <c r="EP6" i="21" s="1"/>
  <c r="FE6" i="21" s="1"/>
  <c r="FT6" i="21" s="1"/>
  <c r="GI6" i="21" s="1"/>
  <c r="GX6" i="21" s="1"/>
  <c r="GU6" i="21"/>
  <c r="CE6" i="21"/>
  <c r="FQ6" i="21"/>
  <c r="HJ6" i="21"/>
  <c r="AZ6" i="21"/>
  <c r="AI6" i="21" s="1"/>
  <c r="EM6" i="21"/>
  <c r="HL6" i="21"/>
  <c r="HR6" i="21" s="1"/>
  <c r="BD6" i="21"/>
  <c r="GF6" i="21"/>
  <c r="DI6" i="21"/>
  <c r="DK39" i="21"/>
  <c r="DZ39" i="21" s="1"/>
  <c r="EO39" i="21" s="1"/>
  <c r="FD39" i="21" s="1"/>
  <c r="FS39" i="21" s="1"/>
  <c r="GH39" i="21" s="1"/>
  <c r="GW39" i="21" s="1"/>
  <c r="BB39" i="21" s="1"/>
  <c r="DK37" i="21"/>
  <c r="DZ37" i="21" s="1"/>
  <c r="EO37" i="21" s="1"/>
  <c r="FD37" i="21" s="1"/>
  <c r="FS37" i="21" s="1"/>
  <c r="GH37" i="21" s="1"/>
  <c r="GW37" i="21" s="1"/>
  <c r="BB37" i="21" s="1"/>
  <c r="CG22" i="21"/>
  <c r="CV22" i="21" s="1"/>
  <c r="DK22" i="21" s="1"/>
  <c r="DZ22" i="21" s="1"/>
  <c r="EO22" i="21" s="1"/>
  <c r="FD22" i="21" s="1"/>
  <c r="FS22" i="21" s="1"/>
  <c r="GH22" i="21" s="1"/>
  <c r="GW22" i="21" s="1"/>
  <c r="BB22" i="21" s="1"/>
  <c r="CG10" i="21"/>
  <c r="CV10" i="21" s="1"/>
  <c r="DK10" i="21" s="1"/>
  <c r="DZ10" i="21" s="1"/>
  <c r="EO10" i="21" s="1"/>
  <c r="FD10" i="21" s="1"/>
  <c r="FS10" i="21" s="1"/>
  <c r="GH10" i="21" s="1"/>
  <c r="GW10" i="21" s="1"/>
  <c r="HL59" i="21"/>
  <c r="HR59" i="21" s="1"/>
  <c r="GU59" i="21"/>
  <c r="BD44" i="21"/>
  <c r="HJ44" i="21"/>
  <c r="DL41" i="21"/>
  <c r="EA41" i="21" s="1"/>
  <c r="EP41" i="21" s="1"/>
  <c r="FE41" i="21" s="1"/>
  <c r="FT41" i="21" s="1"/>
  <c r="GI41" i="21" s="1"/>
  <c r="GX41" i="21" s="1"/>
  <c r="BC41" i="21" s="1"/>
  <c r="DK35" i="21"/>
  <c r="DZ35" i="21" s="1"/>
  <c r="EO35" i="21" s="1"/>
  <c r="FD35" i="21" s="1"/>
  <c r="FS35" i="21" s="1"/>
  <c r="GH35" i="21" s="1"/>
  <c r="GW35" i="21" s="1"/>
  <c r="BB35" i="21" s="1"/>
  <c r="BD13" i="21"/>
  <c r="HJ13" i="21"/>
  <c r="DX54" i="21"/>
  <c r="CT53" i="21"/>
  <c r="HL19" i="21"/>
  <c r="HR19" i="21" s="1"/>
  <c r="BP6" i="21"/>
  <c r="BR6" i="21" s="1"/>
  <c r="FT21" i="21"/>
  <c r="GI21" i="21" s="1"/>
  <c r="GX21" i="21" s="1"/>
  <c r="BC21" i="21" s="1"/>
  <c r="CT49" i="21"/>
  <c r="CV49" i="21" s="1"/>
  <c r="DK49" i="21" s="1"/>
  <c r="DZ49" i="21" s="1"/>
  <c r="EO49" i="21" s="1"/>
  <c r="FD49" i="21" s="1"/>
  <c r="FS49" i="21" s="1"/>
  <c r="GH49" i="21" s="1"/>
  <c r="GW49" i="21" s="1"/>
  <c r="BB49" i="21" s="1"/>
  <c r="CV48" i="21"/>
  <c r="DK48" i="21" s="1"/>
  <c r="GF42" i="21"/>
  <c r="CE36" i="21"/>
  <c r="BD17" i="21"/>
  <c r="HJ17" i="21"/>
  <c r="CE23" i="21"/>
  <c r="CG23" i="21" s="1"/>
  <c r="GF12" i="21"/>
  <c r="GF16" i="21"/>
  <c r="CT8" i="21"/>
  <c r="CV8" i="21" s="1"/>
  <c r="DK8" i="21" s="1"/>
  <c r="DZ8" i="21" s="1"/>
  <c r="EO8" i="21" s="1"/>
  <c r="FD8" i="21" s="1"/>
  <c r="CW58" i="21"/>
  <c r="DL58" i="21" s="1"/>
  <c r="EA58" i="21" s="1"/>
  <c r="EP58" i="21" s="1"/>
  <c r="FE58" i="21" s="1"/>
  <c r="FT58" i="21" s="1"/>
  <c r="GI58" i="21" s="1"/>
  <c r="GX58" i="21" s="1"/>
  <c r="BC58" i="21" s="1"/>
  <c r="FB58" i="21"/>
  <c r="BP55" i="21"/>
  <c r="BR55" i="21" s="1"/>
  <c r="CG55" i="21" s="1"/>
  <c r="CV55" i="21" s="1"/>
  <c r="DK55" i="21" s="1"/>
  <c r="DZ55" i="21" s="1"/>
  <c r="EO55" i="21" s="1"/>
  <c r="FD55" i="21" s="1"/>
  <c r="FS55" i="21" s="1"/>
  <c r="GH55" i="21" s="1"/>
  <c r="GW55" i="21" s="1"/>
  <c r="BB55" i="21" s="1"/>
  <c r="BD55" i="21"/>
  <c r="CT54" i="21"/>
  <c r="BP54" i="21"/>
  <c r="BR54" i="21" s="1"/>
  <c r="CG54" i="21" s="1"/>
  <c r="HJ35" i="21"/>
  <c r="BD35" i="21"/>
  <c r="CT52" i="21"/>
  <c r="EM53" i="21"/>
  <c r="GU48" i="21"/>
  <c r="HL48" i="21"/>
  <c r="HR48" i="21" s="1"/>
  <c r="FB48" i="21"/>
  <c r="HJ40" i="21"/>
  <c r="BD40" i="21"/>
  <c r="EM28" i="21"/>
  <c r="HL46" i="21"/>
  <c r="HR46" i="21" s="1"/>
  <c r="GU46" i="21"/>
  <c r="HJ46" i="21"/>
  <c r="BD46" i="21"/>
  <c r="CE42" i="21"/>
  <c r="EM42" i="21"/>
  <c r="FB34" i="21"/>
  <c r="BD30" i="21"/>
  <c r="HJ30" i="21"/>
  <c r="GU33" i="21"/>
  <c r="HL33" i="21"/>
  <c r="HR33" i="21" s="1"/>
  <c r="DI36" i="21"/>
  <c r="HJ31" i="21"/>
  <c r="BD31" i="21"/>
  <c r="GF31" i="21"/>
  <c r="CW28" i="21"/>
  <c r="DL28" i="21" s="1"/>
  <c r="EA28" i="21" s="1"/>
  <c r="EP28" i="21" s="1"/>
  <c r="FE28" i="21" s="1"/>
  <c r="FT28" i="21" s="1"/>
  <c r="GI28" i="21" s="1"/>
  <c r="GX28" i="21" s="1"/>
  <c r="BC28" i="21" s="1"/>
  <c r="FQ8" i="21"/>
  <c r="GU9" i="21"/>
  <c r="HL9" i="21"/>
  <c r="HR9" i="21" s="1"/>
  <c r="DX14" i="21"/>
  <c r="HL27" i="21"/>
  <c r="HR27" i="21" s="1"/>
  <c r="GU27" i="21"/>
  <c r="EM18" i="21"/>
  <c r="CH16" i="21"/>
  <c r="CW16" i="21" s="1"/>
  <c r="DL16" i="21" s="1"/>
  <c r="EA16" i="21" s="1"/>
  <c r="EP16" i="21" s="1"/>
  <c r="FE16" i="21" s="1"/>
  <c r="FT16" i="21" s="1"/>
  <c r="GI16" i="21" s="1"/>
  <c r="GX16" i="21" s="1"/>
  <c r="HR22" i="21"/>
  <c r="HJ27" i="21"/>
  <c r="BD27" i="21"/>
  <c r="CT11" i="21"/>
  <c r="CE16" i="21"/>
  <c r="CG16" i="21" s="1"/>
  <c r="CV16" i="21" s="1"/>
  <c r="DI16" i="21"/>
  <c r="DX6" i="21"/>
  <c r="DX26" i="21"/>
  <c r="FB20" i="21"/>
  <c r="CV47" i="21"/>
  <c r="DK47" i="21" s="1"/>
  <c r="DZ47" i="21" s="1"/>
  <c r="EO47" i="21" s="1"/>
  <c r="FD47" i="21" s="1"/>
  <c r="FS47" i="21" s="1"/>
  <c r="GH47" i="21" s="1"/>
  <c r="GW47" i="21" s="1"/>
  <c r="BB47" i="21" s="1"/>
  <c r="BD9" i="21"/>
  <c r="HJ9" i="21"/>
  <c r="CV38" i="21"/>
  <c r="DK38" i="21" s="1"/>
  <c r="DZ38" i="21" s="1"/>
  <c r="EO38" i="21" s="1"/>
  <c r="FD38" i="21" s="1"/>
  <c r="FS38" i="21" s="1"/>
  <c r="GH38" i="21" s="1"/>
  <c r="GW38" i="21" s="1"/>
  <c r="BB38" i="21" s="1"/>
  <c r="HM37" i="21"/>
  <c r="HR37" i="21" s="1"/>
  <c r="GU37" i="21"/>
  <c r="HJ36" i="21"/>
  <c r="BD36" i="21"/>
  <c r="CG31" i="21"/>
  <c r="CV31" i="21" s="1"/>
  <c r="EP38" i="21"/>
  <c r="FE38" i="21" s="1"/>
  <c r="FT38" i="21" s="1"/>
  <c r="GI38" i="21" s="1"/>
  <c r="GX38" i="21" s="1"/>
  <c r="BC38" i="21" s="1"/>
  <c r="CG13" i="21"/>
  <c r="EA56" i="21"/>
  <c r="EP56" i="21" s="1"/>
  <c r="FE56" i="21" s="1"/>
  <c r="FT56" i="21" s="1"/>
  <c r="GI56" i="21" s="1"/>
  <c r="GX56" i="21" s="1"/>
  <c r="BC56" i="21" s="1"/>
  <c r="FT57" i="21"/>
  <c r="GI57" i="21" s="1"/>
  <c r="GX57" i="21" s="1"/>
  <c r="BC57" i="21" s="1"/>
  <c r="HJ57" i="21"/>
  <c r="CW49" i="21"/>
  <c r="DL49" i="21" s="1"/>
  <c r="EA49" i="21" s="1"/>
  <c r="EP49" i="21" s="1"/>
  <c r="FE49" i="21" s="1"/>
  <c r="FT49" i="21" s="1"/>
  <c r="GI49" i="21" s="1"/>
  <c r="GX49" i="21" s="1"/>
  <c r="BC49" i="21" s="1"/>
  <c r="CT30" i="21"/>
  <c r="GU45" i="21"/>
  <c r="HL45" i="21"/>
  <c r="HR45" i="21" s="1"/>
  <c r="GF58" i="21"/>
  <c r="FQ48" i="21"/>
  <c r="CE40" i="21"/>
  <c r="CG40" i="21" s="1"/>
  <c r="CV40" i="21" s="1"/>
  <c r="DK40" i="21" s="1"/>
  <c r="DZ40" i="21" s="1"/>
  <c r="EO40" i="21" s="1"/>
  <c r="FD40" i="21" s="1"/>
  <c r="FS40" i="21" s="1"/>
  <c r="GH40" i="21" s="1"/>
  <c r="GW40" i="21" s="1"/>
  <c r="BB40" i="21" s="1"/>
  <c r="GI36" i="21"/>
  <c r="GX36" i="21" s="1"/>
  <c r="BC36" i="21" s="1"/>
  <c r="EM36" i="21"/>
  <c r="DI29" i="21"/>
  <c r="GU22" i="21"/>
  <c r="CW20" i="21"/>
  <c r="DL20" i="21" s="1"/>
  <c r="EA20" i="21" s="1"/>
  <c r="EP20" i="21" s="1"/>
  <c r="FE20" i="21" s="1"/>
  <c r="FT20" i="21" s="1"/>
  <c r="GI20" i="21" s="1"/>
  <c r="GX20" i="21" s="1"/>
  <c r="GU18" i="21"/>
  <c r="HL56" i="21"/>
  <c r="HR56" i="21" s="1"/>
  <c r="GU56" i="21"/>
  <c r="CW53" i="21"/>
  <c r="DL53" i="21" s="1"/>
  <c r="EA53" i="21" s="1"/>
  <c r="EP53" i="21" s="1"/>
  <c r="FE53" i="21" s="1"/>
  <c r="FT53" i="21" s="1"/>
  <c r="GI53" i="21" s="1"/>
  <c r="GX53" i="21" s="1"/>
  <c r="BC53" i="21" s="1"/>
  <c r="EM54" i="21"/>
  <c r="CG50" i="21"/>
  <c r="CV50" i="21" s="1"/>
  <c r="DK50" i="21" s="1"/>
  <c r="DZ50" i="21" s="1"/>
  <c r="EO50" i="21" s="1"/>
  <c r="FD50" i="21" s="1"/>
  <c r="FS50" i="21" s="1"/>
  <c r="GH50" i="21" s="1"/>
  <c r="GW50" i="21" s="1"/>
  <c r="BB50" i="21" s="1"/>
  <c r="CT47" i="21"/>
  <c r="EM46" i="21"/>
  <c r="HJ41" i="21"/>
  <c r="BD41" i="21"/>
  <c r="BP53" i="21"/>
  <c r="BR53" i="21" s="1"/>
  <c r="FQ43" i="21"/>
  <c r="HJ48" i="21"/>
  <c r="BD48" i="21"/>
  <c r="CE32" i="21"/>
  <c r="CG32" i="21" s="1"/>
  <c r="DI46" i="21"/>
  <c r="DX46" i="21"/>
  <c r="BD34" i="21"/>
  <c r="HJ34" i="21"/>
  <c r="CT28" i="21"/>
  <c r="CV28" i="21" s="1"/>
  <c r="DK28" i="21" s="1"/>
  <c r="DZ28" i="21" s="1"/>
  <c r="BD47" i="21"/>
  <c r="DI45" i="21"/>
  <c r="BD45" i="21"/>
  <c r="HJ45" i="21"/>
  <c r="BP41" i="21"/>
  <c r="BR41" i="21" s="1"/>
  <c r="CG41" i="21" s="1"/>
  <c r="CV41" i="21" s="1"/>
  <c r="DK41" i="21" s="1"/>
  <c r="DZ41" i="21" s="1"/>
  <c r="EO41" i="21" s="1"/>
  <c r="FD41" i="21" s="1"/>
  <c r="FS41" i="21" s="1"/>
  <c r="GH41" i="21" s="1"/>
  <c r="GW41" i="21" s="1"/>
  <c r="BB41" i="21" s="1"/>
  <c r="EA33" i="21"/>
  <c r="EP33" i="21" s="1"/>
  <c r="FE33" i="21" s="1"/>
  <c r="FT33" i="21" s="1"/>
  <c r="GI33" i="21" s="1"/>
  <c r="GX33" i="21" s="1"/>
  <c r="BC33" i="21" s="1"/>
  <c r="DX33" i="21"/>
  <c r="EM31" i="21"/>
  <c r="CE15" i="21"/>
  <c r="CG15" i="21" s="1"/>
  <c r="BD15" i="21"/>
  <c r="HJ15" i="21"/>
  <c r="CG30" i="21"/>
  <c r="BD25" i="21"/>
  <c r="HJ25" i="21"/>
  <c r="DI11" i="21"/>
  <c r="HJ29" i="21"/>
  <c r="BD29" i="21"/>
  <c r="BD22" i="21"/>
  <c r="BD26" i="21"/>
  <c r="HJ26" i="21"/>
  <c r="CT7" i="21"/>
  <c r="CE20" i="21"/>
  <c r="DI17" i="21"/>
  <c r="GF57" i="21"/>
  <c r="CV52" i="21"/>
  <c r="DK52" i="21" s="1"/>
  <c r="DZ52" i="21" s="1"/>
  <c r="EO52" i="21" s="1"/>
  <c r="FD52" i="21" s="1"/>
  <c r="FS52" i="21" s="1"/>
  <c r="GH52" i="21" s="1"/>
  <c r="GW52" i="21" s="1"/>
  <c r="BB52" i="21" s="1"/>
  <c r="BD38" i="21"/>
  <c r="HJ38" i="21"/>
  <c r="GU25" i="21"/>
  <c r="HL25" i="21"/>
  <c r="HR25" i="21" s="1"/>
  <c r="HJ37" i="21"/>
  <c r="BD37" i="21"/>
  <c r="BP42" i="21"/>
  <c r="BR42" i="21" s="1"/>
  <c r="FB30" i="21"/>
  <c r="DX45" i="21"/>
  <c r="CT17" i="21"/>
  <c r="CV17" i="21" s="1"/>
  <c r="GU11" i="21"/>
  <c r="HL11" i="21"/>
  <c r="HR11" i="21" s="1"/>
  <c r="CW52" i="21"/>
  <c r="DL52" i="21" s="1"/>
  <c r="EA52" i="21" s="1"/>
  <c r="EP52" i="21" s="1"/>
  <c r="FE52" i="21" s="1"/>
  <c r="FT52" i="21" s="1"/>
  <c r="GI52" i="21" s="1"/>
  <c r="GX52" i="21" s="1"/>
  <c r="BC52" i="21" s="1"/>
  <c r="BD53" i="21"/>
  <c r="HJ53" i="21"/>
  <c r="GU54" i="21"/>
  <c r="HL54" i="21"/>
  <c r="HR54" i="21" s="1"/>
  <c r="FB52" i="21"/>
  <c r="GI42" i="21"/>
  <c r="GX42" i="21" s="1"/>
  <c r="BC42" i="21" s="1"/>
  <c r="BP33" i="21"/>
  <c r="BR33" i="21" s="1"/>
  <c r="CG33" i="21" s="1"/>
  <c r="CV33" i="21" s="1"/>
  <c r="DK33" i="21" s="1"/>
  <c r="BD21" i="21"/>
  <c r="HJ21" i="21"/>
  <c r="CT15" i="21"/>
  <c r="CT14" i="21"/>
  <c r="FB11" i="21"/>
  <c r="GU16" i="21"/>
  <c r="HL16" i="21"/>
  <c r="HR16" i="21" s="1"/>
  <c r="FB26" i="21"/>
  <c r="CE26" i="21"/>
  <c r="CG26" i="21" s="1"/>
  <c r="CV26" i="21" s="1"/>
  <c r="DK26" i="21" s="1"/>
  <c r="DZ26" i="21" s="1"/>
  <c r="EO26" i="21" s="1"/>
  <c r="FD26" i="21" s="1"/>
  <c r="FS26" i="21" s="1"/>
  <c r="GH26" i="21" s="1"/>
  <c r="GW26" i="21" s="1"/>
  <c r="BB26" i="21" s="1"/>
  <c r="BP20" i="21"/>
  <c r="BR20" i="21" s="1"/>
  <c r="CV21" i="21"/>
  <c r="DK21" i="21" s="1"/>
  <c r="DZ21" i="21" s="1"/>
  <c r="HJ20" i="21"/>
  <c r="BD20" i="21"/>
  <c r="BP59" i="21"/>
  <c r="BR59" i="21" s="1"/>
  <c r="CG59" i="21" s="1"/>
  <c r="CV59" i="21" s="1"/>
  <c r="DK59" i="21" s="1"/>
  <c r="DZ59" i="21" s="1"/>
  <c r="EO59" i="21" s="1"/>
  <c r="FD59" i="21" s="1"/>
  <c r="FS59" i="21" s="1"/>
  <c r="GH59" i="21" s="1"/>
  <c r="GW59" i="21" s="1"/>
  <c r="BB59" i="21" s="1"/>
  <c r="CE59" i="21"/>
  <c r="FB54" i="21"/>
  <c r="GF54" i="21"/>
  <c r="HJ54" i="21"/>
  <c r="EM47" i="21"/>
  <c r="HL44" i="21"/>
  <c r="HR44" i="21" s="1"/>
  <c r="GU44" i="21"/>
  <c r="DX53" i="21"/>
  <c r="FQ53" i="21"/>
  <c r="DL46" i="21"/>
  <c r="EA46" i="21" s="1"/>
  <c r="EP46" i="21" s="1"/>
  <c r="FE46" i="21" s="1"/>
  <c r="FT46" i="21" s="1"/>
  <c r="GI46" i="21" s="1"/>
  <c r="GX46" i="21" s="1"/>
  <c r="BC46" i="21" s="1"/>
  <c r="DX48" i="21"/>
  <c r="GU34" i="21"/>
  <c r="HL34" i="21"/>
  <c r="HR34" i="21" s="1"/>
  <c r="GF46" i="21"/>
  <c r="BD28" i="21"/>
  <c r="HJ28" i="21"/>
  <c r="CH40" i="21"/>
  <c r="CW40" i="21" s="1"/>
  <c r="DL40" i="21" s="1"/>
  <c r="EA40" i="21" s="1"/>
  <c r="EP40" i="21" s="1"/>
  <c r="FE40" i="21" s="1"/>
  <c r="FT40" i="21" s="1"/>
  <c r="GI40" i="21" s="1"/>
  <c r="GX40" i="21" s="1"/>
  <c r="BC40" i="21" s="1"/>
  <c r="GF33" i="21"/>
  <c r="EM21" i="21"/>
  <c r="FQ36" i="21"/>
  <c r="DI31" i="21"/>
  <c r="GU17" i="21"/>
  <c r="HL17" i="21"/>
  <c r="HR17" i="21" s="1"/>
  <c r="BD33" i="21"/>
  <c r="CT19" i="21"/>
  <c r="BD11" i="21"/>
  <c r="HJ11" i="21"/>
  <c r="BP18" i="21"/>
  <c r="BR18" i="21" s="1"/>
  <c r="CG18" i="21" s="1"/>
  <c r="CV18" i="21" s="1"/>
  <c r="DK18" i="21" s="1"/>
  <c r="CT6" i="21"/>
  <c r="HL29" i="21"/>
  <c r="HR29" i="21" s="1"/>
  <c r="GU29" i="21"/>
  <c r="EM29" i="21"/>
  <c r="CE27" i="21"/>
  <c r="CG27" i="21" s="1"/>
  <c r="CV27" i="21" s="1"/>
  <c r="DK27" i="21" s="1"/>
  <c r="DZ27" i="21" s="1"/>
  <c r="EO27" i="21" s="1"/>
  <c r="FD27" i="21" s="1"/>
  <c r="FS27" i="21" s="1"/>
  <c r="GH27" i="21" s="1"/>
  <c r="GW27" i="21" s="1"/>
  <c r="BB27" i="21" s="1"/>
  <c r="CW25" i="21"/>
  <c r="DL25" i="21" s="1"/>
  <c r="EA25" i="21" s="1"/>
  <c r="EP25" i="21" s="1"/>
  <c r="FE25" i="21" s="1"/>
  <c r="FT25" i="21" s="1"/>
  <c r="GI25" i="21" s="1"/>
  <c r="GX25" i="21" s="1"/>
  <c r="BC25" i="21" s="1"/>
  <c r="FB16" i="21"/>
  <c r="HL26" i="21"/>
  <c r="HR26" i="21" s="1"/>
  <c r="GU26" i="21"/>
  <c r="CG7" i="21"/>
  <c r="GU51" i="21"/>
  <c r="HL51" i="21"/>
  <c r="HR51" i="21" s="1"/>
  <c r="BD32" i="21"/>
  <c r="HJ32" i="21"/>
  <c r="HL36" i="21"/>
  <c r="HR36" i="21" s="1"/>
  <c r="GU36" i="21"/>
  <c r="DK46" i="21"/>
  <c r="HL20" i="21"/>
  <c r="HR20" i="21" s="1"/>
  <c r="GU20" i="21"/>
  <c r="FQ57" i="21"/>
  <c r="BD51" i="21"/>
  <c r="HJ51" i="21"/>
  <c r="CT58" i="21"/>
  <c r="CV58" i="21" s="1"/>
  <c r="DK58" i="21" s="1"/>
  <c r="DZ58" i="21" s="1"/>
  <c r="EO58" i="21" s="1"/>
  <c r="FD58" i="21" s="1"/>
  <c r="FS58" i="21" s="1"/>
  <c r="GH58" i="21" s="1"/>
  <c r="GW58" i="21" s="1"/>
  <c r="BB58" i="21" s="1"/>
  <c r="HL58" i="21"/>
  <c r="HR58" i="21" s="1"/>
  <c r="GU58" i="21"/>
  <c r="CV57" i="21"/>
  <c r="DK57" i="21" s="1"/>
  <c r="DZ57" i="21" s="1"/>
  <c r="EO57" i="21" s="1"/>
  <c r="FD57" i="21" s="1"/>
  <c r="GF36" i="21"/>
  <c r="DL11" i="21"/>
  <c r="EA11" i="21" s="1"/>
  <c r="EP11" i="21" s="1"/>
  <c r="FE11" i="21" s="1"/>
  <c r="FT11" i="21" s="1"/>
  <c r="GI11" i="21" s="1"/>
  <c r="GX11" i="21" s="1"/>
  <c r="DX58" i="21"/>
  <c r="GU55" i="21"/>
  <c r="HL55" i="21"/>
  <c r="HR55" i="21" s="1"/>
  <c r="HL52" i="21"/>
  <c r="HR52" i="21" s="1"/>
  <c r="GU52" i="21"/>
  <c r="CT45" i="21"/>
  <c r="CV45" i="21" s="1"/>
  <c r="DK45" i="21" s="1"/>
  <c r="DZ45" i="21" s="1"/>
  <c r="EO45" i="21" s="1"/>
  <c r="FD45" i="21" s="1"/>
  <c r="FS45" i="21" s="1"/>
  <c r="GH45" i="21" s="1"/>
  <c r="GW45" i="21" s="1"/>
  <c r="BB45" i="21" s="1"/>
  <c r="CG51" i="21"/>
  <c r="CV51" i="21" s="1"/>
  <c r="DK51" i="21" s="1"/>
  <c r="DZ51" i="21" s="1"/>
  <c r="EO51" i="21" s="1"/>
  <c r="FD51" i="21" s="1"/>
  <c r="FS51" i="21" s="1"/>
  <c r="GH51" i="21" s="1"/>
  <c r="GW51" i="21" s="1"/>
  <c r="BB51" i="21" s="1"/>
  <c r="GU53" i="21"/>
  <c r="HL53" i="21"/>
  <c r="HR53" i="21" s="1"/>
  <c r="DI42" i="21"/>
  <c r="CT34" i="21"/>
  <c r="CV34" i="21" s="1"/>
  <c r="DK34" i="21" s="1"/>
  <c r="DZ34" i="21" s="1"/>
  <c r="EO34" i="21" s="1"/>
  <c r="FD34" i="21" s="1"/>
  <c r="FS34" i="21" s="1"/>
  <c r="GH34" i="21" s="1"/>
  <c r="GW34" i="21" s="1"/>
  <c r="BB34" i="21" s="1"/>
  <c r="GF24" i="21"/>
  <c r="GU23" i="21"/>
  <c r="HL23" i="21"/>
  <c r="HR23" i="21" s="1"/>
  <c r="GU57" i="21"/>
  <c r="HL57" i="21"/>
  <c r="HR57" i="21" s="1"/>
  <c r="BD59" i="21"/>
  <c r="HJ59" i="21"/>
  <c r="HR50" i="21"/>
  <c r="HJ49" i="21"/>
  <c r="BD49" i="21"/>
  <c r="CG44" i="21"/>
  <c r="CV44" i="21" s="1"/>
  <c r="DK44" i="21" s="1"/>
  <c r="DZ44" i="21" s="1"/>
  <c r="EO44" i="21" s="1"/>
  <c r="FD44" i="21" s="1"/>
  <c r="FS44" i="21" s="1"/>
  <c r="GH44" i="21" s="1"/>
  <c r="GW44" i="21" s="1"/>
  <c r="BB44" i="21" s="1"/>
  <c r="HJ39" i="21"/>
  <c r="BD39" i="21"/>
  <c r="BD52" i="21"/>
  <c r="HJ52" i="21"/>
  <c r="HL43" i="21"/>
  <c r="HR43" i="21" s="1"/>
  <c r="GU43" i="21"/>
  <c r="CE53" i="21"/>
  <c r="DI53" i="21"/>
  <c r="HR47" i="21"/>
  <c r="BP43" i="21"/>
  <c r="BR43" i="21" s="1"/>
  <c r="CG43" i="21" s="1"/>
  <c r="CV43" i="21" s="1"/>
  <c r="DK43" i="21" s="1"/>
  <c r="DZ43" i="21" s="1"/>
  <c r="EO43" i="21" s="1"/>
  <c r="FD43" i="21" s="1"/>
  <c r="FS43" i="21" s="1"/>
  <c r="GH43" i="21" s="1"/>
  <c r="GW43" i="21" s="1"/>
  <c r="BB43" i="21" s="1"/>
  <c r="GU40" i="21"/>
  <c r="HL40" i="21"/>
  <c r="HR40" i="21" s="1"/>
  <c r="GF40" i="21"/>
  <c r="CT32" i="21"/>
  <c r="EM45" i="21"/>
  <c r="FQ45" i="21"/>
  <c r="GI35" i="21"/>
  <c r="GX35" i="21" s="1"/>
  <c r="BC35" i="21" s="1"/>
  <c r="BD50" i="21"/>
  <c r="GU21" i="21"/>
  <c r="HL21" i="21"/>
  <c r="HR21" i="21" s="1"/>
  <c r="BP36" i="21"/>
  <c r="BR36" i="21" s="1"/>
  <c r="FQ31" i="21"/>
  <c r="CE29" i="21"/>
  <c r="CH34" i="21"/>
  <c r="CW34" i="21" s="1"/>
  <c r="DL34" i="21" s="1"/>
  <c r="EA34" i="21" s="1"/>
  <c r="EP34" i="21" s="1"/>
  <c r="FE34" i="21" s="1"/>
  <c r="FT34" i="21" s="1"/>
  <c r="GI34" i="21" s="1"/>
  <c r="GX34" i="21" s="1"/>
  <c r="BC34" i="21" s="1"/>
  <c r="BD19" i="21"/>
  <c r="HJ19" i="21"/>
  <c r="CT13" i="21"/>
  <c r="CE11" i="21"/>
  <c r="CG11" i="21" s="1"/>
  <c r="CV11" i="21" s="1"/>
  <c r="DK11" i="21" s="1"/>
  <c r="DZ11" i="21" s="1"/>
  <c r="EO11" i="21" s="1"/>
  <c r="CW30" i="21"/>
  <c r="DL30" i="21" s="1"/>
  <c r="EA30" i="21" s="1"/>
  <c r="EP30" i="21" s="1"/>
  <c r="FE30" i="21" s="1"/>
  <c r="FT30" i="21" s="1"/>
  <c r="GI30" i="21" s="1"/>
  <c r="GX30" i="21" s="1"/>
  <c r="BC30" i="21" s="1"/>
  <c r="DX18" i="21"/>
  <c r="BP29" i="21"/>
  <c r="BR29" i="21" s="1"/>
  <c r="CG29" i="21" s="1"/>
  <c r="CV29" i="21" s="1"/>
  <c r="BP12" i="21"/>
  <c r="BR12" i="21" s="1"/>
  <c r="CG12" i="21" s="1"/>
  <c r="CV12" i="21" s="1"/>
  <c r="DK12" i="21" s="1"/>
  <c r="DZ12" i="21" s="1"/>
  <c r="EO12" i="21" s="1"/>
  <c r="FD12" i="21" s="1"/>
  <c r="FS12" i="21" s="1"/>
  <c r="GH12" i="21" s="1"/>
  <c r="GW12" i="21" s="1"/>
  <c r="CG19" i="21"/>
  <c r="GU14" i="21"/>
  <c r="FQ7" i="21"/>
  <c r="HL7" i="21"/>
  <c r="HR7" i="21" s="1"/>
  <c r="GU7" i="21"/>
  <c r="CT20" i="21"/>
  <c r="DL12" i="21"/>
  <c r="EA12" i="21" s="1"/>
  <c r="EP12" i="21" s="1"/>
  <c r="FE12" i="21" s="1"/>
  <c r="FT12" i="21" s="1"/>
  <c r="GI12" i="21" s="1"/>
  <c r="GX12" i="21" s="1"/>
  <c r="BD7" i="21"/>
  <c r="HJ7" i="21"/>
  <c r="CG39" i="20"/>
  <c r="CV39" i="20" s="1"/>
  <c r="DK39" i="20" s="1"/>
  <c r="DZ39" i="20" s="1"/>
  <c r="EO39" i="20" s="1"/>
  <c r="FD39" i="20" s="1"/>
  <c r="FS39" i="20" s="1"/>
  <c r="GH39" i="20" s="1"/>
  <c r="GW39" i="20" s="1"/>
  <c r="BB39" i="20" s="1"/>
  <c r="FS36" i="20"/>
  <c r="GH36" i="20" s="1"/>
  <c r="GW36" i="20" s="1"/>
  <c r="BB36" i="20" s="1"/>
  <c r="CV30" i="20"/>
  <c r="DK30" i="20" s="1"/>
  <c r="DZ30" i="20" s="1"/>
  <c r="EO30" i="20" s="1"/>
  <c r="FD30" i="20" s="1"/>
  <c r="FS30" i="20" s="1"/>
  <c r="GH30" i="20" s="1"/>
  <c r="GW30" i="20" s="1"/>
  <c r="BB30" i="20" s="1"/>
  <c r="BD57" i="20"/>
  <c r="HJ57" i="20"/>
  <c r="GI57" i="20"/>
  <c r="GX57" i="20" s="1"/>
  <c r="BC57" i="20" s="1"/>
  <c r="GU29" i="20"/>
  <c r="HL29" i="20"/>
  <c r="HR29" i="20" s="1"/>
  <c r="CG31" i="20"/>
  <c r="CV31" i="20" s="1"/>
  <c r="DK31" i="20" s="1"/>
  <c r="DZ31" i="20" s="1"/>
  <c r="EO31" i="20" s="1"/>
  <c r="FD31" i="20" s="1"/>
  <c r="FS31" i="20" s="1"/>
  <c r="GH31" i="20" s="1"/>
  <c r="GW31" i="20" s="1"/>
  <c r="BB31" i="20" s="1"/>
  <c r="DK11" i="20"/>
  <c r="DZ11" i="20" s="1"/>
  <c r="EO11" i="20" s="1"/>
  <c r="GF57" i="20"/>
  <c r="DK38" i="20"/>
  <c r="DZ38" i="20" s="1"/>
  <c r="EO38" i="20" s="1"/>
  <c r="FD38" i="20" s="1"/>
  <c r="FS38" i="20" s="1"/>
  <c r="GH38" i="20" s="1"/>
  <c r="GW38" i="20" s="1"/>
  <c r="BB38" i="20" s="1"/>
  <c r="EA31" i="20"/>
  <c r="EP31" i="20" s="1"/>
  <c r="FE31" i="20" s="1"/>
  <c r="FT31" i="20" s="1"/>
  <c r="GI31" i="20" s="1"/>
  <c r="GX31" i="20" s="1"/>
  <c r="BC31" i="20" s="1"/>
  <c r="HL20" i="20"/>
  <c r="HR20" i="20" s="1"/>
  <c r="GU20" i="20"/>
  <c r="HJ7" i="20"/>
  <c r="BD7" i="20"/>
  <c r="FT7" i="20"/>
  <c r="GI7" i="20" s="1"/>
  <c r="GX7" i="20" s="1"/>
  <c r="BC7" i="20" s="1"/>
  <c r="DX58" i="20"/>
  <c r="CV51" i="20"/>
  <c r="DK51" i="20" s="1"/>
  <c r="DZ51" i="20" s="1"/>
  <c r="EO51" i="20" s="1"/>
  <c r="FD51" i="20" s="1"/>
  <c r="FS51" i="20" s="1"/>
  <c r="GH51" i="20" s="1"/>
  <c r="GW51" i="20" s="1"/>
  <c r="BB51" i="20" s="1"/>
  <c r="CG53" i="20"/>
  <c r="CV53" i="20" s="1"/>
  <c r="DK53" i="20" s="1"/>
  <c r="CT56" i="20"/>
  <c r="HL56" i="20"/>
  <c r="HR56" i="20" s="1"/>
  <c r="GU56" i="20"/>
  <c r="CE39" i="20"/>
  <c r="FB37" i="20"/>
  <c r="BP29" i="20"/>
  <c r="BR29" i="20" s="1"/>
  <c r="CG29" i="20" s="1"/>
  <c r="CV29" i="20" s="1"/>
  <c r="DK29" i="20" s="1"/>
  <c r="DZ29" i="20" s="1"/>
  <c r="EO29" i="20" s="1"/>
  <c r="FD29" i="20" s="1"/>
  <c r="FS29" i="20" s="1"/>
  <c r="GH29" i="20" s="1"/>
  <c r="GW29" i="20" s="1"/>
  <c r="BB29" i="20" s="1"/>
  <c r="GU28" i="20"/>
  <c r="HL28" i="20"/>
  <c r="HR28" i="20" s="1"/>
  <c r="HJ48" i="20"/>
  <c r="BD48" i="20"/>
  <c r="CV32" i="20"/>
  <c r="DK32" i="20" s="1"/>
  <c r="DZ32" i="20" s="1"/>
  <c r="EO32" i="20" s="1"/>
  <c r="FD32" i="20" s="1"/>
  <c r="FS32" i="20" s="1"/>
  <c r="GH32" i="20" s="1"/>
  <c r="GW32" i="20" s="1"/>
  <c r="BB32" i="20" s="1"/>
  <c r="CT12" i="20"/>
  <c r="BD12" i="20"/>
  <c r="HJ12" i="20"/>
  <c r="DX56" i="20"/>
  <c r="BD46" i="20"/>
  <c r="HJ46" i="20"/>
  <c r="BD39" i="20"/>
  <c r="HJ39" i="20"/>
  <c r="GI39" i="20"/>
  <c r="GX39" i="20" s="1"/>
  <c r="BC39" i="20" s="1"/>
  <c r="HJ32" i="20"/>
  <c r="BD32" i="20"/>
  <c r="DL40" i="20"/>
  <c r="EA40" i="20" s="1"/>
  <c r="EP40" i="20" s="1"/>
  <c r="FE40" i="20" s="1"/>
  <c r="FT40" i="20" s="1"/>
  <c r="GI40" i="20" s="1"/>
  <c r="GX40" i="20" s="1"/>
  <c r="BC40" i="20" s="1"/>
  <c r="CT41" i="20"/>
  <c r="FB40" i="20"/>
  <c r="GU40" i="20"/>
  <c r="HL40" i="20"/>
  <c r="HR40" i="20" s="1"/>
  <c r="BP35" i="20"/>
  <c r="BR35" i="20" s="1"/>
  <c r="CG35" i="20" s="1"/>
  <c r="CV35" i="20" s="1"/>
  <c r="DK35" i="20" s="1"/>
  <c r="DZ35" i="20" s="1"/>
  <c r="EO35" i="20" s="1"/>
  <c r="FD35" i="20" s="1"/>
  <c r="HL33" i="20"/>
  <c r="HR33" i="20" s="1"/>
  <c r="GU33" i="20"/>
  <c r="EA30" i="20"/>
  <c r="EP30" i="20" s="1"/>
  <c r="FE30" i="20" s="1"/>
  <c r="FT30" i="20" s="1"/>
  <c r="GI30" i="20" s="1"/>
  <c r="GX30" i="20" s="1"/>
  <c r="BC30" i="20" s="1"/>
  <c r="CT27" i="20"/>
  <c r="DL21" i="20"/>
  <c r="EA21" i="20" s="1"/>
  <c r="EP21" i="20" s="1"/>
  <c r="FE21" i="20" s="1"/>
  <c r="FT21" i="20" s="1"/>
  <c r="GI21" i="20" s="1"/>
  <c r="GX21" i="20" s="1"/>
  <c r="BC21" i="20" s="1"/>
  <c r="HL47" i="20"/>
  <c r="HR47" i="20" s="1"/>
  <c r="GU47" i="20"/>
  <c r="FB15" i="20"/>
  <c r="FB19" i="20"/>
  <c r="DL32" i="20"/>
  <c r="EA32" i="20" s="1"/>
  <c r="EP32" i="20" s="1"/>
  <c r="FE32" i="20" s="1"/>
  <c r="FT32" i="20" s="1"/>
  <c r="GI32" i="20" s="1"/>
  <c r="GX32" i="20" s="1"/>
  <c r="BC32" i="20" s="1"/>
  <c r="CE14" i="20"/>
  <c r="HJ9" i="20"/>
  <c r="BD9" i="20"/>
  <c r="BD8" i="20"/>
  <c r="HJ8" i="20"/>
  <c r="FB23" i="20"/>
  <c r="BP27" i="20"/>
  <c r="BR27" i="20" s="1"/>
  <c r="CG27" i="20" s="1"/>
  <c r="CV27" i="20" s="1"/>
  <c r="DK27" i="20" s="1"/>
  <c r="DZ27" i="20" s="1"/>
  <c r="EO27" i="20" s="1"/>
  <c r="FD27" i="20" s="1"/>
  <c r="FS27" i="20" s="1"/>
  <c r="GH27" i="20" s="1"/>
  <c r="GW27" i="20" s="1"/>
  <c r="BB27" i="20" s="1"/>
  <c r="GF23" i="20"/>
  <c r="EM18" i="20"/>
  <c r="BD10" i="20"/>
  <c r="HJ10" i="20"/>
  <c r="CE10" i="20"/>
  <c r="CG10" i="20" s="1"/>
  <c r="CV10" i="20" s="1"/>
  <c r="DK10" i="20" s="1"/>
  <c r="DZ10" i="20" s="1"/>
  <c r="EO10" i="20" s="1"/>
  <c r="FD10" i="20" s="1"/>
  <c r="FS10" i="20" s="1"/>
  <c r="GH10" i="20" s="1"/>
  <c r="GW10" i="20" s="1"/>
  <c r="BB10" i="20" s="1"/>
  <c r="DL11" i="20"/>
  <c r="EA11" i="20" s="1"/>
  <c r="EP11" i="20" s="1"/>
  <c r="FE11" i="20" s="1"/>
  <c r="FT11" i="20" s="1"/>
  <c r="GI11" i="20" s="1"/>
  <c r="GX11" i="20" s="1"/>
  <c r="BC11" i="20" s="1"/>
  <c r="FT48" i="20"/>
  <c r="GI48" i="20" s="1"/>
  <c r="GX48" i="20" s="1"/>
  <c r="BC48" i="20" s="1"/>
  <c r="DK50" i="20"/>
  <c r="DZ50" i="20" s="1"/>
  <c r="EO50" i="20" s="1"/>
  <c r="FD50" i="20" s="1"/>
  <c r="FS50" i="20" s="1"/>
  <c r="GH50" i="20" s="1"/>
  <c r="GW50" i="20" s="1"/>
  <c r="BB50" i="20" s="1"/>
  <c r="FT36" i="20"/>
  <c r="GI36" i="20" s="1"/>
  <c r="GX36" i="20" s="1"/>
  <c r="BC36" i="20" s="1"/>
  <c r="CG42" i="20"/>
  <c r="CV42" i="20" s="1"/>
  <c r="DK42" i="20" s="1"/>
  <c r="DZ42" i="20" s="1"/>
  <c r="EO42" i="20" s="1"/>
  <c r="DX40" i="20"/>
  <c r="FQ29" i="20"/>
  <c r="FD24" i="20"/>
  <c r="FS24" i="20" s="1"/>
  <c r="GH24" i="20" s="1"/>
  <c r="GW24" i="20" s="1"/>
  <c r="BB24" i="20" s="1"/>
  <c r="CE49" i="20"/>
  <c r="CG49" i="20" s="1"/>
  <c r="CV49" i="20" s="1"/>
  <c r="DK49" i="20" s="1"/>
  <c r="DZ49" i="20" s="1"/>
  <c r="EO49" i="20" s="1"/>
  <c r="FD49" i="20" s="1"/>
  <c r="FS49" i="20" s="1"/>
  <c r="GH49" i="20" s="1"/>
  <c r="GW49" i="20" s="1"/>
  <c r="BB49" i="20" s="1"/>
  <c r="DK44" i="20"/>
  <c r="DZ44" i="20" s="1"/>
  <c r="EO44" i="20" s="1"/>
  <c r="FD44" i="20" s="1"/>
  <c r="FS44" i="20" s="1"/>
  <c r="GH44" i="20" s="1"/>
  <c r="GW44" i="20" s="1"/>
  <c r="BB44" i="20" s="1"/>
  <c r="BD55" i="20"/>
  <c r="HJ41" i="20"/>
  <c r="BD41" i="20"/>
  <c r="CV40" i="20"/>
  <c r="DK40" i="20" s="1"/>
  <c r="DZ40" i="20" s="1"/>
  <c r="EO40" i="20" s="1"/>
  <c r="FD40" i="20" s="1"/>
  <c r="FS40" i="20" s="1"/>
  <c r="GH40" i="20" s="1"/>
  <c r="GW40" i="20" s="1"/>
  <c r="BB40" i="20" s="1"/>
  <c r="GU41" i="20"/>
  <c r="GU19" i="20"/>
  <c r="FE52" i="20"/>
  <c r="FT52" i="20" s="1"/>
  <c r="GI52" i="20" s="1"/>
  <c r="GX52" i="20" s="1"/>
  <c r="BC52" i="20" s="1"/>
  <c r="CV25" i="20"/>
  <c r="CG12" i="20"/>
  <c r="CV12" i="20" s="1"/>
  <c r="DK12" i="20" s="1"/>
  <c r="DZ12" i="20" s="1"/>
  <c r="GF21" i="20"/>
  <c r="CE18" i="20"/>
  <c r="CG18" i="20" s="1"/>
  <c r="CV18" i="20" s="1"/>
  <c r="DK18" i="20" s="1"/>
  <c r="DZ18" i="20" s="1"/>
  <c r="EO18" i="20" s="1"/>
  <c r="FD18" i="20" s="1"/>
  <c r="FS18" i="20" s="1"/>
  <c r="GH18" i="20" s="1"/>
  <c r="GW18" i="20" s="1"/>
  <c r="BB18" i="20" s="1"/>
  <c r="DI54" i="20"/>
  <c r="BD53" i="20"/>
  <c r="HJ53" i="20"/>
  <c r="CG52" i="20"/>
  <c r="CV52" i="20" s="1"/>
  <c r="DK52" i="20" s="1"/>
  <c r="DZ52" i="20" s="1"/>
  <c r="EO52" i="20" s="1"/>
  <c r="FD52" i="20" s="1"/>
  <c r="FS52" i="20" s="1"/>
  <c r="GH52" i="20" s="1"/>
  <c r="GW52" i="20" s="1"/>
  <c r="BB52" i="20" s="1"/>
  <c r="HL52" i="20"/>
  <c r="HR52" i="20" s="1"/>
  <c r="GU52" i="20"/>
  <c r="BD43" i="20"/>
  <c r="HJ43" i="20"/>
  <c r="FQ54" i="20"/>
  <c r="GF58" i="20"/>
  <c r="EA49" i="20"/>
  <c r="EP49" i="20" s="1"/>
  <c r="FE49" i="20" s="1"/>
  <c r="FT49" i="20" s="1"/>
  <c r="GI49" i="20" s="1"/>
  <c r="GX49" i="20" s="1"/>
  <c r="BC49" i="20" s="1"/>
  <c r="FB56" i="20"/>
  <c r="GF55" i="20"/>
  <c r="CT49" i="20"/>
  <c r="DX49" i="20"/>
  <c r="DX57" i="20"/>
  <c r="EM52" i="20"/>
  <c r="HJ52" i="20"/>
  <c r="BD52" i="20"/>
  <c r="CG43" i="20"/>
  <c r="CV43" i="20" s="1"/>
  <c r="DK43" i="20" s="1"/>
  <c r="DZ43" i="20" s="1"/>
  <c r="DX46" i="20"/>
  <c r="FB42" i="20"/>
  <c r="CT30" i="20"/>
  <c r="HR49" i="20"/>
  <c r="GU31" i="20"/>
  <c r="HL31" i="20"/>
  <c r="HR31" i="20" s="1"/>
  <c r="CW41" i="20"/>
  <c r="DL41" i="20" s="1"/>
  <c r="EA41" i="20" s="1"/>
  <c r="EP41" i="20" s="1"/>
  <c r="FE41" i="20" s="1"/>
  <c r="FT41" i="20" s="1"/>
  <c r="GI41" i="20" s="1"/>
  <c r="GX41" i="20" s="1"/>
  <c r="BC41" i="20" s="1"/>
  <c r="FQ33" i="20"/>
  <c r="BP33" i="20"/>
  <c r="BR33" i="20" s="1"/>
  <c r="CG33" i="20" s="1"/>
  <c r="EM48" i="20"/>
  <c r="FB48" i="20"/>
  <c r="GU13" i="20"/>
  <c r="HL13" i="20"/>
  <c r="HR13" i="20" s="1"/>
  <c r="DX19" i="20"/>
  <c r="DZ19" i="20" s="1"/>
  <c r="EO19" i="20" s="1"/>
  <c r="FD19" i="20" s="1"/>
  <c r="FS19" i="20" s="1"/>
  <c r="GH19" i="20" s="1"/>
  <c r="GW19" i="20" s="1"/>
  <c r="BB19" i="20" s="1"/>
  <c r="DI7" i="20"/>
  <c r="FB7" i="20"/>
  <c r="BD19" i="20"/>
  <c r="FQ7" i="20"/>
  <c r="CT8" i="20"/>
  <c r="CE6" i="20"/>
  <c r="CG6" i="20" s="1"/>
  <c r="CV6" i="20" s="1"/>
  <c r="DK6" i="20" s="1"/>
  <c r="DZ6" i="20" s="1"/>
  <c r="EO6" i="20" s="1"/>
  <c r="FD6" i="20" s="1"/>
  <c r="FS6" i="20" s="1"/>
  <c r="GH6" i="20" s="1"/>
  <c r="GW6" i="20" s="1"/>
  <c r="BB6" i="20" s="1"/>
  <c r="EA22" i="20"/>
  <c r="EP22" i="20" s="1"/>
  <c r="FE22" i="20" s="1"/>
  <c r="FT22" i="20" s="1"/>
  <c r="GI22" i="20" s="1"/>
  <c r="GX22" i="20" s="1"/>
  <c r="BC22" i="20" s="1"/>
  <c r="BP23" i="20"/>
  <c r="BR23" i="20" s="1"/>
  <c r="CG23" i="20" s="1"/>
  <c r="CV23" i="20" s="1"/>
  <c r="DK23" i="20" s="1"/>
  <c r="DZ23" i="20" s="1"/>
  <c r="EO23" i="20" s="1"/>
  <c r="FD23" i="20" s="1"/>
  <c r="FS23" i="20" s="1"/>
  <c r="GH23" i="20" s="1"/>
  <c r="GW23" i="20" s="1"/>
  <c r="BB23" i="20" s="1"/>
  <c r="DI16" i="20"/>
  <c r="HR11" i="20"/>
  <c r="HL54" i="20"/>
  <c r="HR54" i="20" s="1"/>
  <c r="GU54" i="20"/>
  <c r="HJ38" i="20"/>
  <c r="BD38" i="20"/>
  <c r="HJ30" i="20"/>
  <c r="BD30" i="20"/>
  <c r="HJ37" i="20"/>
  <c r="BD37" i="20"/>
  <c r="GU48" i="20"/>
  <c r="HL48" i="20"/>
  <c r="HR48" i="20" s="1"/>
  <c r="DZ46" i="20"/>
  <c r="EO46" i="20" s="1"/>
  <c r="FD46" i="20" s="1"/>
  <c r="DX31" i="20"/>
  <c r="BD29" i="20"/>
  <c r="HJ29" i="20"/>
  <c r="BD33" i="20"/>
  <c r="HJ33" i="20"/>
  <c r="GF33" i="20"/>
  <c r="HL26" i="20"/>
  <c r="HR26" i="20" s="1"/>
  <c r="GU26" i="20"/>
  <c r="BD35" i="20"/>
  <c r="CW58" i="20"/>
  <c r="DL58" i="20" s="1"/>
  <c r="EA58" i="20" s="1"/>
  <c r="EP58" i="20" s="1"/>
  <c r="FE58" i="20" s="1"/>
  <c r="FT58" i="20" s="1"/>
  <c r="GI58" i="20" s="1"/>
  <c r="GX58" i="20" s="1"/>
  <c r="BC58" i="20" s="1"/>
  <c r="BD58" i="20"/>
  <c r="HJ58" i="20"/>
  <c r="HJ51" i="20"/>
  <c r="BD51" i="20"/>
  <c r="HL53" i="20"/>
  <c r="HR53" i="20" s="1"/>
  <c r="GU53" i="20"/>
  <c r="CW51" i="20"/>
  <c r="DL51" i="20" s="1"/>
  <c r="EA51" i="20" s="1"/>
  <c r="EP51" i="20" s="1"/>
  <c r="FE51" i="20" s="1"/>
  <c r="FT51" i="20" s="1"/>
  <c r="GI51" i="20" s="1"/>
  <c r="GX51" i="20" s="1"/>
  <c r="BC51" i="20" s="1"/>
  <c r="HJ36" i="20"/>
  <c r="BD36" i="20"/>
  <c r="GI27" i="20"/>
  <c r="GX27" i="20" s="1"/>
  <c r="BC27" i="20" s="1"/>
  <c r="DX30" i="20"/>
  <c r="FE26" i="20"/>
  <c r="FT26" i="20" s="1"/>
  <c r="GI26" i="20" s="1"/>
  <c r="GX26" i="20" s="1"/>
  <c r="BC26" i="20" s="1"/>
  <c r="CG34" i="20"/>
  <c r="CV34" i="20" s="1"/>
  <c r="DK34" i="20" s="1"/>
  <c r="DZ34" i="20" s="1"/>
  <c r="EO34" i="20" s="1"/>
  <c r="FD34" i="20" s="1"/>
  <c r="FS34" i="20" s="1"/>
  <c r="GH34" i="20" s="1"/>
  <c r="GW34" i="20" s="1"/>
  <c r="BB34" i="20" s="1"/>
  <c r="BD24" i="20"/>
  <c r="HJ24" i="20"/>
  <c r="CG14" i="20"/>
  <c r="CV14" i="20" s="1"/>
  <c r="DK14" i="20" s="1"/>
  <c r="DZ14" i="20" s="1"/>
  <c r="EO14" i="20" s="1"/>
  <c r="FD14" i="20" s="1"/>
  <c r="FS14" i="20" s="1"/>
  <c r="GH14" i="20" s="1"/>
  <c r="GW14" i="20" s="1"/>
  <c r="BB14" i="20" s="1"/>
  <c r="HL21" i="20"/>
  <c r="HR21" i="20" s="1"/>
  <c r="GU21" i="20"/>
  <c r="FQ21" i="20"/>
  <c r="DX59" i="20"/>
  <c r="BP58" i="20"/>
  <c r="BR58" i="20" s="1"/>
  <c r="CG58" i="20" s="1"/>
  <c r="CV58" i="20" s="1"/>
  <c r="DK58" i="20" s="1"/>
  <c r="CW56" i="20"/>
  <c r="DL56" i="20" s="1"/>
  <c r="EA56" i="20" s="1"/>
  <c r="EP56" i="20" s="1"/>
  <c r="FE56" i="20" s="1"/>
  <c r="FT56" i="20" s="1"/>
  <c r="GI56" i="20" s="1"/>
  <c r="GX56" i="20" s="1"/>
  <c r="BC56" i="20" s="1"/>
  <c r="BD56" i="20"/>
  <c r="HJ56" i="20"/>
  <c r="CT55" i="20"/>
  <c r="GU57" i="20"/>
  <c r="HL57" i="20"/>
  <c r="HR57" i="20" s="1"/>
  <c r="FQ52" i="20"/>
  <c r="CT45" i="20"/>
  <c r="CV45" i="20" s="1"/>
  <c r="DK45" i="20" s="1"/>
  <c r="DZ45" i="20" s="1"/>
  <c r="EO45" i="20" s="1"/>
  <c r="FD45" i="20" s="1"/>
  <c r="FS45" i="20" s="1"/>
  <c r="GH45" i="20" s="1"/>
  <c r="GW45" i="20" s="1"/>
  <c r="BB45" i="20" s="1"/>
  <c r="BP55" i="20"/>
  <c r="BR55" i="20" s="1"/>
  <c r="CG55" i="20" s="1"/>
  <c r="GU46" i="20"/>
  <c r="HL46" i="20"/>
  <c r="HR46" i="20" s="1"/>
  <c r="FQ46" i="20"/>
  <c r="EM39" i="20"/>
  <c r="CT34" i="20"/>
  <c r="GF37" i="20"/>
  <c r="DX41" i="20"/>
  <c r="BD40" i="20"/>
  <c r="HJ40" i="20"/>
  <c r="FQ35" i="20"/>
  <c r="HJ31" i="20"/>
  <c r="BD31" i="20"/>
  <c r="GU38" i="20"/>
  <c r="CW28" i="20"/>
  <c r="DL28" i="20" s="1"/>
  <c r="EA28" i="20" s="1"/>
  <c r="EP28" i="20" s="1"/>
  <c r="FE28" i="20" s="1"/>
  <c r="FT28" i="20" s="1"/>
  <c r="GI28" i="20" s="1"/>
  <c r="GX28" i="20" s="1"/>
  <c r="BC28" i="20" s="1"/>
  <c r="HJ25" i="20"/>
  <c r="BD25" i="20"/>
  <c r="DX48" i="20"/>
  <c r="FB47" i="20"/>
  <c r="DL25" i="20"/>
  <c r="EA25" i="20" s="1"/>
  <c r="EP25" i="20" s="1"/>
  <c r="FE25" i="20" s="1"/>
  <c r="FT25" i="20" s="1"/>
  <c r="GI25" i="20" s="1"/>
  <c r="GX25" i="20" s="1"/>
  <c r="BC25" i="20" s="1"/>
  <c r="HM34" i="20"/>
  <c r="HR34" i="20" s="1"/>
  <c r="GU34" i="20"/>
  <c r="BD20" i="20"/>
  <c r="HJ20" i="20"/>
  <c r="BD14" i="20"/>
  <c r="HJ14" i="20"/>
  <c r="BD13" i="20"/>
  <c r="HJ13" i="20"/>
  <c r="HJ26" i="20"/>
  <c r="GU24" i="20"/>
  <c r="HL24" i="20"/>
  <c r="HR24" i="20" s="1"/>
  <c r="FB11" i="20"/>
  <c r="CE16" i="20"/>
  <c r="CG16" i="20" s="1"/>
  <c r="CV16" i="20" s="1"/>
  <c r="DK16" i="20" s="1"/>
  <c r="DZ16" i="20" s="1"/>
  <c r="EO16" i="20" s="1"/>
  <c r="FD16" i="20" s="1"/>
  <c r="FS16" i="20" s="1"/>
  <c r="GH16" i="20" s="1"/>
  <c r="GW16" i="20" s="1"/>
  <c r="BB16" i="20" s="1"/>
  <c r="BD6" i="20"/>
  <c r="HJ6" i="20"/>
  <c r="BP21" i="20"/>
  <c r="BR21" i="20" s="1"/>
  <c r="CG21" i="20" s="1"/>
  <c r="CV21" i="20" s="1"/>
  <c r="DK21" i="20" s="1"/>
  <c r="DZ21" i="20" s="1"/>
  <c r="EO21" i="20" s="1"/>
  <c r="FD21" i="20" s="1"/>
  <c r="FS21" i="20" s="1"/>
  <c r="GH21" i="20" s="1"/>
  <c r="GW21" i="20" s="1"/>
  <c r="BB21" i="20" s="1"/>
  <c r="HJ16" i="20"/>
  <c r="GF18" i="20"/>
  <c r="FB18" i="20"/>
  <c r="EA9" i="20"/>
  <c r="EP9" i="20" s="1"/>
  <c r="FE9" i="20" s="1"/>
  <c r="FT9" i="20" s="1"/>
  <c r="GI9" i="20" s="1"/>
  <c r="GX9" i="20" s="1"/>
  <c r="BC9" i="20" s="1"/>
  <c r="BP54" i="20"/>
  <c r="BR54" i="20" s="1"/>
  <c r="CG54" i="20" s="1"/>
  <c r="CV54" i="20" s="1"/>
  <c r="DK54" i="20" s="1"/>
  <c r="DZ54" i="20" s="1"/>
  <c r="EO54" i="20" s="1"/>
  <c r="FD54" i="20" s="1"/>
  <c r="FS54" i="20" s="1"/>
  <c r="GH54" i="20" s="1"/>
  <c r="GW54" i="20" s="1"/>
  <c r="BB54" i="20" s="1"/>
  <c r="BP48" i="20"/>
  <c r="BR48" i="20" s="1"/>
  <c r="FS17" i="20"/>
  <c r="GH17" i="20" s="1"/>
  <c r="GW17" i="20" s="1"/>
  <c r="BB17" i="20" s="1"/>
  <c r="GU12" i="20"/>
  <c r="HL12" i="20"/>
  <c r="HR12" i="20" s="1"/>
  <c r="HL18" i="20"/>
  <c r="HR18" i="20" s="1"/>
  <c r="GU18" i="20"/>
  <c r="FB16" i="20"/>
  <c r="HL10" i="20"/>
  <c r="HR10" i="20" s="1"/>
  <c r="GU10" i="20"/>
  <c r="DI49" i="20"/>
  <c r="GF46" i="20"/>
  <c r="HL39" i="20"/>
  <c r="HR39" i="20" s="1"/>
  <c r="GU39" i="20"/>
  <c r="BP37" i="20"/>
  <c r="BR37" i="20" s="1"/>
  <c r="CG37" i="20" s="1"/>
  <c r="CV37" i="20" s="1"/>
  <c r="DK37" i="20" s="1"/>
  <c r="DZ37" i="20" s="1"/>
  <c r="EO37" i="20" s="1"/>
  <c r="FD37" i="20" s="1"/>
  <c r="FS37" i="20" s="1"/>
  <c r="GH37" i="20" s="1"/>
  <c r="GW37" i="20" s="1"/>
  <c r="BB37" i="20" s="1"/>
  <c r="CE41" i="20"/>
  <c r="CG41" i="20" s="1"/>
  <c r="CV41" i="20" s="1"/>
  <c r="DK41" i="20" s="1"/>
  <c r="DZ41" i="20" s="1"/>
  <c r="EO41" i="20" s="1"/>
  <c r="FD41" i="20" s="1"/>
  <c r="FS41" i="20" s="1"/>
  <c r="GH41" i="20" s="1"/>
  <c r="GW41" i="20" s="1"/>
  <c r="BB41" i="20" s="1"/>
  <c r="EM35" i="20"/>
  <c r="BD47" i="20"/>
  <c r="HJ47" i="20"/>
  <c r="GF27" i="20"/>
  <c r="EP37" i="20"/>
  <c r="FE37" i="20" s="1"/>
  <c r="FT37" i="20" s="1"/>
  <c r="GI37" i="20" s="1"/>
  <c r="GX37" i="20" s="1"/>
  <c r="BC37" i="20" s="1"/>
  <c r="GU22" i="20"/>
  <c r="HL22" i="20"/>
  <c r="HR22" i="20" s="1"/>
  <c r="DK13" i="20"/>
  <c r="DZ13" i="20" s="1"/>
  <c r="EO13" i="20" s="1"/>
  <c r="FD13" i="20" s="1"/>
  <c r="FS13" i="20" s="1"/>
  <c r="GH13" i="20" s="1"/>
  <c r="GW13" i="20" s="1"/>
  <c r="BB13" i="20" s="1"/>
  <c r="HJ11" i="20"/>
  <c r="BD11" i="20"/>
  <c r="CV28" i="20"/>
  <c r="DK28" i="20" s="1"/>
  <c r="DZ28" i="20" s="1"/>
  <c r="EO28" i="20" s="1"/>
  <c r="FD28" i="20" s="1"/>
  <c r="FS28" i="20" s="1"/>
  <c r="GH28" i="20" s="1"/>
  <c r="GW28" i="20" s="1"/>
  <c r="BB28" i="20" s="1"/>
  <c r="GU6" i="20"/>
  <c r="HL6" i="20"/>
  <c r="HR6" i="20" s="1"/>
  <c r="BD50" i="20"/>
  <c r="HJ50" i="20"/>
  <c r="DL44" i="20"/>
  <c r="EA44" i="20" s="1"/>
  <c r="EP44" i="20" s="1"/>
  <c r="FE44" i="20" s="1"/>
  <c r="FT44" i="20" s="1"/>
  <c r="GI44" i="20" s="1"/>
  <c r="GX44" i="20" s="1"/>
  <c r="BC44" i="20" s="1"/>
  <c r="EM29" i="20"/>
  <c r="DI48" i="20"/>
  <c r="CT47" i="20"/>
  <c r="CV47" i="20" s="1"/>
  <c r="DK47" i="20" s="1"/>
  <c r="DZ47" i="20" s="1"/>
  <c r="EO47" i="20" s="1"/>
  <c r="FD47" i="20" s="1"/>
  <c r="FS47" i="20" s="1"/>
  <c r="GH47" i="20" s="1"/>
  <c r="GW47" i="20" s="1"/>
  <c r="BB47" i="20" s="1"/>
  <c r="BD22" i="20"/>
  <c r="HJ22" i="20"/>
  <c r="CG8" i="20"/>
  <c r="HL8" i="20"/>
  <c r="HR8" i="20" s="1"/>
  <c r="GU8" i="20"/>
  <c r="BP7" i="20"/>
  <c r="BR7" i="20" s="1"/>
  <c r="CG7" i="20" s="1"/>
  <c r="CV7" i="20" s="1"/>
  <c r="CT18" i="20"/>
  <c r="HL16" i="20"/>
  <c r="HR16" i="20" s="1"/>
  <c r="GU16" i="20"/>
  <c r="EA38" i="20"/>
  <c r="EP38" i="20" s="1"/>
  <c r="FE38" i="20" s="1"/>
  <c r="FT38" i="20" s="1"/>
  <c r="GI38" i="20" s="1"/>
  <c r="GX38" i="20" s="1"/>
  <c r="BC38" i="20" s="1"/>
  <c r="GU7" i="20"/>
  <c r="HJ59" i="20"/>
  <c r="CT59" i="20"/>
  <c r="CV59" i="20" s="1"/>
  <c r="DK59" i="20" s="1"/>
  <c r="DZ59" i="20" s="1"/>
  <c r="EO59" i="20" s="1"/>
  <c r="FD59" i="20" s="1"/>
  <c r="FS59" i="20" s="1"/>
  <c r="GH59" i="20" s="1"/>
  <c r="GW59" i="20" s="1"/>
  <c r="BB59" i="20" s="1"/>
  <c r="GU59" i="20"/>
  <c r="HL59" i="20"/>
  <c r="HR59" i="20" s="1"/>
  <c r="CW55" i="20"/>
  <c r="DL55" i="20" s="1"/>
  <c r="EA55" i="20" s="1"/>
  <c r="EP55" i="20" s="1"/>
  <c r="FE55" i="20" s="1"/>
  <c r="FT55" i="20" s="1"/>
  <c r="GI55" i="20" s="1"/>
  <c r="GX55" i="20" s="1"/>
  <c r="BC55" i="20" s="1"/>
  <c r="CT58" i="20"/>
  <c r="HL58" i="20"/>
  <c r="HR58" i="20" s="1"/>
  <c r="GU58" i="20"/>
  <c r="DX53" i="20"/>
  <c r="BP56" i="20"/>
  <c r="BR56" i="20" s="1"/>
  <c r="CG56" i="20" s="1"/>
  <c r="CV56" i="20" s="1"/>
  <c r="DK56" i="20" s="1"/>
  <c r="DZ56" i="20" s="1"/>
  <c r="EO56" i="20" s="1"/>
  <c r="DX55" i="20"/>
  <c r="HL55" i="20"/>
  <c r="HR55" i="20" s="1"/>
  <c r="GU55" i="20"/>
  <c r="CG57" i="20"/>
  <c r="CV57" i="20" s="1"/>
  <c r="DI57" i="20"/>
  <c r="FB45" i="20"/>
  <c r="HL45" i="20"/>
  <c r="HR45" i="20" s="1"/>
  <c r="GU45" i="20"/>
  <c r="BD45" i="20"/>
  <c r="HJ45" i="20"/>
  <c r="EM43" i="20"/>
  <c r="HJ42" i="20"/>
  <c r="BD42" i="20"/>
  <c r="HJ34" i="20"/>
  <c r="BD34" i="20"/>
  <c r="GI42" i="20"/>
  <c r="GX42" i="20" s="1"/>
  <c r="BC42" i="20" s="1"/>
  <c r="GU37" i="20"/>
  <c r="HL37" i="20"/>
  <c r="HR37" i="20" s="1"/>
  <c r="GI50" i="20"/>
  <c r="GX50" i="20" s="1"/>
  <c r="BC50" i="20" s="1"/>
  <c r="CE31" i="20"/>
  <c r="GU35" i="20"/>
  <c r="CT33" i="20"/>
  <c r="CT26" i="20"/>
  <c r="CV26" i="20" s="1"/>
  <c r="DK26" i="20" s="1"/>
  <c r="DZ26" i="20" s="1"/>
  <c r="EO26" i="20" s="1"/>
  <c r="FD26" i="20" s="1"/>
  <c r="FS26" i="20" s="1"/>
  <c r="GH26" i="20" s="1"/>
  <c r="GW26" i="20" s="1"/>
  <c r="BB26" i="20" s="1"/>
  <c r="CT28" i="20"/>
  <c r="EM28" i="20"/>
  <c r="FQ48" i="20"/>
  <c r="CE48" i="20"/>
  <c r="CH33" i="20"/>
  <c r="CW33" i="20" s="1"/>
  <c r="DL33" i="20" s="1"/>
  <c r="EA33" i="20" s="1"/>
  <c r="EP33" i="20" s="1"/>
  <c r="FE33" i="20" s="1"/>
  <c r="FT33" i="20" s="1"/>
  <c r="GI33" i="20" s="1"/>
  <c r="GX33" i="20" s="1"/>
  <c r="BC33" i="20" s="1"/>
  <c r="DI25" i="20"/>
  <c r="CV20" i="20"/>
  <c r="DK20" i="20" s="1"/>
  <c r="DZ20" i="20" s="1"/>
  <c r="EO20" i="20" s="1"/>
  <c r="FD20" i="20" s="1"/>
  <c r="FS20" i="20" s="1"/>
  <c r="GH20" i="20" s="1"/>
  <c r="GW20" i="20" s="1"/>
  <c r="BB20" i="20" s="1"/>
  <c r="FB21" i="20"/>
  <c r="EM12" i="20"/>
  <c r="HJ23" i="20"/>
  <c r="BD23" i="20"/>
  <c r="FQ23" i="20"/>
  <c r="BD18" i="20"/>
  <c r="HJ18" i="20"/>
  <c r="GU23" i="20"/>
  <c r="HL23" i="20"/>
  <c r="HR23" i="20" s="1"/>
  <c r="CT10" i="20"/>
  <c r="CV29" i="19"/>
  <c r="DK29" i="19" s="1"/>
  <c r="DZ29" i="19" s="1"/>
  <c r="EO29" i="19" s="1"/>
  <c r="FD29" i="19" s="1"/>
  <c r="FS29" i="19" s="1"/>
  <c r="GH29" i="19" s="1"/>
  <c r="GW29" i="19" s="1"/>
  <c r="BB29" i="19" s="1"/>
  <c r="CV19" i="19"/>
  <c r="HL44" i="19"/>
  <c r="HR44" i="19" s="1"/>
  <c r="GU44" i="19"/>
  <c r="HL56" i="19"/>
  <c r="HR56" i="19" s="1"/>
  <c r="GU56" i="19"/>
  <c r="BD55" i="19"/>
  <c r="HJ55" i="19"/>
  <c r="BD48" i="19"/>
  <c r="HJ48" i="19"/>
  <c r="HL43" i="19"/>
  <c r="HR43" i="19" s="1"/>
  <c r="GU43" i="19"/>
  <c r="CG38" i="19"/>
  <c r="CV38" i="19" s="1"/>
  <c r="DK38" i="19" s="1"/>
  <c r="CW50" i="19"/>
  <c r="DL50" i="19" s="1"/>
  <c r="EA50" i="19" s="1"/>
  <c r="EP50" i="19" s="1"/>
  <c r="FE50" i="19" s="1"/>
  <c r="FT50" i="19" s="1"/>
  <c r="GI50" i="19" s="1"/>
  <c r="GX50" i="19" s="1"/>
  <c r="BC50" i="19" s="1"/>
  <c r="HL40" i="19"/>
  <c r="HR40" i="19" s="1"/>
  <c r="GU40" i="19"/>
  <c r="CG34" i="19"/>
  <c r="CV34" i="19" s="1"/>
  <c r="DK34" i="19" s="1"/>
  <c r="DZ34" i="19" s="1"/>
  <c r="EO34" i="19" s="1"/>
  <c r="FD34" i="19" s="1"/>
  <c r="FS34" i="19" s="1"/>
  <c r="GH34" i="19" s="1"/>
  <c r="GW34" i="19" s="1"/>
  <c r="BB34" i="19" s="1"/>
  <c r="EP37" i="19"/>
  <c r="FE37" i="19" s="1"/>
  <c r="FT37" i="19" s="1"/>
  <c r="GI37" i="19" s="1"/>
  <c r="GX37" i="19" s="1"/>
  <c r="BC37" i="19" s="1"/>
  <c r="HL27" i="19"/>
  <c r="HR27" i="19" s="1"/>
  <c r="GU27" i="19"/>
  <c r="DL31" i="19"/>
  <c r="EA31" i="19" s="1"/>
  <c r="EP31" i="19" s="1"/>
  <c r="FE31" i="19" s="1"/>
  <c r="FT31" i="19" s="1"/>
  <c r="GI31" i="19" s="1"/>
  <c r="GX31" i="19" s="1"/>
  <c r="BC31" i="19" s="1"/>
  <c r="FE48" i="19"/>
  <c r="FT48" i="19" s="1"/>
  <c r="GI48" i="19" s="1"/>
  <c r="GX48" i="19" s="1"/>
  <c r="BC48" i="19" s="1"/>
  <c r="FQ23" i="19"/>
  <c r="HL32" i="19"/>
  <c r="HR32" i="19" s="1"/>
  <c r="GU32" i="19"/>
  <c r="HJ32" i="19"/>
  <c r="BD32" i="19"/>
  <c r="EA17" i="19"/>
  <c r="EP17" i="19" s="1"/>
  <c r="FE17" i="19" s="1"/>
  <c r="FT17" i="19" s="1"/>
  <c r="GI17" i="19" s="1"/>
  <c r="GX17" i="19" s="1"/>
  <c r="EA34" i="19"/>
  <c r="EP34" i="19" s="1"/>
  <c r="FE34" i="19" s="1"/>
  <c r="FT34" i="19" s="1"/>
  <c r="GI34" i="19" s="1"/>
  <c r="GX34" i="19" s="1"/>
  <c r="BC34" i="19" s="1"/>
  <c r="BD6" i="19"/>
  <c r="HJ6" i="19"/>
  <c r="HJ26" i="19"/>
  <c r="FB24" i="19"/>
  <c r="BP24" i="19"/>
  <c r="BR24" i="19" s="1"/>
  <c r="EA13" i="19"/>
  <c r="EP13" i="19" s="1"/>
  <c r="FE13" i="19" s="1"/>
  <c r="FT13" i="19" s="1"/>
  <c r="GI13" i="19" s="1"/>
  <c r="GX13" i="19" s="1"/>
  <c r="BD8" i="19"/>
  <c r="HJ8" i="19"/>
  <c r="DX17" i="19"/>
  <c r="HJ7" i="19"/>
  <c r="BD7" i="19"/>
  <c r="DI9" i="19"/>
  <c r="BP13" i="19"/>
  <c r="BR13" i="19" s="1"/>
  <c r="CG13" i="19" s="1"/>
  <c r="CV13" i="19" s="1"/>
  <c r="DK13" i="19" s="1"/>
  <c r="DZ13" i="19" s="1"/>
  <c r="EO13" i="19" s="1"/>
  <c r="FD13" i="19" s="1"/>
  <c r="FS13" i="19" s="1"/>
  <c r="GH13" i="19" s="1"/>
  <c r="GW13" i="19" s="1"/>
  <c r="BD57" i="19"/>
  <c r="CG55" i="19"/>
  <c r="CV55" i="19" s="1"/>
  <c r="DK55" i="19" s="1"/>
  <c r="DZ55" i="19" s="1"/>
  <c r="EO55" i="19" s="1"/>
  <c r="FD55" i="19" s="1"/>
  <c r="FS55" i="19" s="1"/>
  <c r="GH55" i="19" s="1"/>
  <c r="GW55" i="19" s="1"/>
  <c r="BB55" i="19" s="1"/>
  <c r="FB58" i="19"/>
  <c r="HL51" i="19"/>
  <c r="HR51" i="19" s="1"/>
  <c r="GU51" i="19"/>
  <c r="FB51" i="19"/>
  <c r="EM44" i="19"/>
  <c r="HJ41" i="19"/>
  <c r="BD41" i="19"/>
  <c r="HJ37" i="19"/>
  <c r="BD37" i="19"/>
  <c r="GF47" i="19"/>
  <c r="EM33" i="19"/>
  <c r="FB43" i="19"/>
  <c r="DX38" i="19"/>
  <c r="BD31" i="19"/>
  <c r="HJ31" i="19"/>
  <c r="HJ34" i="19"/>
  <c r="BD34" i="19"/>
  <c r="DX34" i="19"/>
  <c r="GF54" i="19"/>
  <c r="GF28" i="19"/>
  <c r="GU37" i="19"/>
  <c r="HM37" i="19"/>
  <c r="HR37" i="19" s="1"/>
  <c r="DI37" i="19"/>
  <c r="DK37" i="19" s="1"/>
  <c r="DZ37" i="19" s="1"/>
  <c r="EO37" i="19" s="1"/>
  <c r="FD37" i="19" s="1"/>
  <c r="FS37" i="19" s="1"/>
  <c r="GH37" i="19" s="1"/>
  <c r="GW37" i="19" s="1"/>
  <c r="BB37" i="19" s="1"/>
  <c r="HJ42" i="19"/>
  <c r="BD42" i="19"/>
  <c r="HJ23" i="19"/>
  <c r="BD23" i="19"/>
  <c r="BD18" i="19"/>
  <c r="HJ18" i="19"/>
  <c r="CG27" i="19"/>
  <c r="CV27" i="19" s="1"/>
  <c r="DK27" i="19" s="1"/>
  <c r="CE20" i="19"/>
  <c r="BP23" i="19"/>
  <c r="BR23" i="19" s="1"/>
  <c r="CG23" i="19" s="1"/>
  <c r="CT22" i="19"/>
  <c r="HL22" i="19"/>
  <c r="HR22" i="19" s="1"/>
  <c r="GU22" i="19"/>
  <c r="GU12" i="19"/>
  <c r="HL12" i="19"/>
  <c r="HR12" i="19" s="1"/>
  <c r="HR19" i="19"/>
  <c r="CE6" i="19"/>
  <c r="CG6" i="19" s="1"/>
  <c r="CV6" i="19" s="1"/>
  <c r="DK6" i="19" s="1"/>
  <c r="DZ6" i="19" s="1"/>
  <c r="EO6" i="19" s="1"/>
  <c r="CE24" i="19"/>
  <c r="CH20" i="19"/>
  <c r="CW20" i="19" s="1"/>
  <c r="DL20" i="19" s="1"/>
  <c r="EA20" i="19" s="1"/>
  <c r="EP20" i="19" s="1"/>
  <c r="FE20" i="19" s="1"/>
  <c r="FT20" i="19" s="1"/>
  <c r="GI20" i="19" s="1"/>
  <c r="GX20" i="19" s="1"/>
  <c r="BP15" i="19"/>
  <c r="BR15" i="19" s="1"/>
  <c r="CG15" i="19" s="1"/>
  <c r="CV15" i="19" s="1"/>
  <c r="DK15" i="19" s="1"/>
  <c r="CT10" i="19"/>
  <c r="CV10" i="19" s="1"/>
  <c r="DK10" i="19" s="1"/>
  <c r="DZ10" i="19" s="1"/>
  <c r="EO10" i="19" s="1"/>
  <c r="FD10" i="19" s="1"/>
  <c r="FS10" i="19" s="1"/>
  <c r="GH10" i="19" s="1"/>
  <c r="GW10" i="19" s="1"/>
  <c r="BP7" i="19"/>
  <c r="BR7" i="19" s="1"/>
  <c r="CG7" i="19" s="1"/>
  <c r="CV7" i="19" s="1"/>
  <c r="EA11" i="19"/>
  <c r="EP11" i="19" s="1"/>
  <c r="FE11" i="19" s="1"/>
  <c r="FT11" i="19" s="1"/>
  <c r="GI11" i="19" s="1"/>
  <c r="GX11" i="19" s="1"/>
  <c r="EM9" i="19"/>
  <c r="FQ9" i="19"/>
  <c r="BD52" i="19"/>
  <c r="HJ52" i="19"/>
  <c r="EP38" i="19"/>
  <c r="FE38" i="19" s="1"/>
  <c r="FT38" i="19" s="1"/>
  <c r="GI38" i="19" s="1"/>
  <c r="GX38" i="19" s="1"/>
  <c r="BC38" i="19" s="1"/>
  <c r="HL55" i="19"/>
  <c r="HR55" i="19" s="1"/>
  <c r="GU55" i="19"/>
  <c r="BD36" i="19"/>
  <c r="HJ36" i="19"/>
  <c r="GF43" i="19"/>
  <c r="CT29" i="19"/>
  <c r="HJ54" i="19"/>
  <c r="BD54" i="19"/>
  <c r="HL20" i="19"/>
  <c r="HR20" i="19" s="1"/>
  <c r="GU20" i="19"/>
  <c r="BD22" i="19"/>
  <c r="HJ22" i="19"/>
  <c r="GF24" i="19"/>
  <c r="HL10" i="19"/>
  <c r="HR10" i="19" s="1"/>
  <c r="GU10" i="19"/>
  <c r="CG21" i="19"/>
  <c r="CV21" i="19" s="1"/>
  <c r="DK21" i="19" s="1"/>
  <c r="DZ21" i="19" s="1"/>
  <c r="EO21" i="19" s="1"/>
  <c r="FD21" i="19" s="1"/>
  <c r="FS21" i="19" s="1"/>
  <c r="GH21" i="19" s="1"/>
  <c r="GW21" i="19" s="1"/>
  <c r="BB21" i="19" s="1"/>
  <c r="GU57" i="19"/>
  <c r="HL57" i="19"/>
  <c r="HR57" i="19" s="1"/>
  <c r="HJ51" i="19"/>
  <c r="BD51" i="19"/>
  <c r="HJ53" i="19"/>
  <c r="BD53" i="19"/>
  <c r="BP45" i="19"/>
  <c r="BR45" i="19" s="1"/>
  <c r="CG45" i="19" s="1"/>
  <c r="HL45" i="19"/>
  <c r="HR45" i="19" s="1"/>
  <c r="GU45" i="19"/>
  <c r="DZ43" i="19"/>
  <c r="EO43" i="19" s="1"/>
  <c r="FD43" i="19" s="1"/>
  <c r="FS43" i="19" s="1"/>
  <c r="GH43" i="19" s="1"/>
  <c r="GW43" i="19" s="1"/>
  <c r="BB43" i="19" s="1"/>
  <c r="FQ54" i="19"/>
  <c r="CG33" i="19"/>
  <c r="HL30" i="19"/>
  <c r="HR30" i="19" s="1"/>
  <c r="GU30" i="19"/>
  <c r="BP32" i="19"/>
  <c r="BR32" i="19" s="1"/>
  <c r="CG32" i="19" s="1"/>
  <c r="BP26" i="19"/>
  <c r="BR26" i="19" s="1"/>
  <c r="CG26" i="19" s="1"/>
  <c r="CV26" i="19" s="1"/>
  <c r="DK26" i="19" s="1"/>
  <c r="DZ26" i="19" s="1"/>
  <c r="EO26" i="19" s="1"/>
  <c r="FD26" i="19" s="1"/>
  <c r="FS26" i="19" s="1"/>
  <c r="HL16" i="19"/>
  <c r="HR16" i="19" s="1"/>
  <c r="GU16" i="19"/>
  <c r="BD14" i="19"/>
  <c r="HJ14" i="19"/>
  <c r="DI24" i="19"/>
  <c r="CG11" i="19"/>
  <c r="CV11" i="19" s="1"/>
  <c r="DK11" i="19" s="1"/>
  <c r="CW12" i="19"/>
  <c r="DL12" i="19" s="1"/>
  <c r="EA12" i="19" s="1"/>
  <c r="EP12" i="19" s="1"/>
  <c r="FE12" i="19" s="1"/>
  <c r="FT12" i="19" s="1"/>
  <c r="GI12" i="19" s="1"/>
  <c r="GX12" i="19" s="1"/>
  <c r="CT17" i="19"/>
  <c r="GU7" i="19"/>
  <c r="HL7" i="19"/>
  <c r="HR7" i="19" s="1"/>
  <c r="GF7" i="19"/>
  <c r="EP57" i="19"/>
  <c r="FE57" i="19" s="1"/>
  <c r="FT57" i="19" s="1"/>
  <c r="GI57" i="19" s="1"/>
  <c r="GX57" i="19" s="1"/>
  <c r="BC57" i="19" s="1"/>
  <c r="FE54" i="19"/>
  <c r="FT54" i="19" s="1"/>
  <c r="GI54" i="19" s="1"/>
  <c r="GX54" i="19" s="1"/>
  <c r="BC54" i="19" s="1"/>
  <c r="GF50" i="19"/>
  <c r="HL50" i="19"/>
  <c r="HR50" i="19" s="1"/>
  <c r="GU50" i="19"/>
  <c r="GU53" i="19"/>
  <c r="HL53" i="19"/>
  <c r="HR53" i="19" s="1"/>
  <c r="CT44" i="19"/>
  <c r="CV44" i="19" s="1"/>
  <c r="DK44" i="19" s="1"/>
  <c r="DZ44" i="19" s="1"/>
  <c r="EO44" i="19" s="1"/>
  <c r="FD44" i="19" s="1"/>
  <c r="FS44" i="19" s="1"/>
  <c r="GH44" i="19" s="1"/>
  <c r="GW44" i="19" s="1"/>
  <c r="BB44" i="19" s="1"/>
  <c r="EA43" i="19"/>
  <c r="EP43" i="19" s="1"/>
  <c r="FE43" i="19" s="1"/>
  <c r="FT43" i="19" s="1"/>
  <c r="GI43" i="19" s="1"/>
  <c r="GX43" i="19" s="1"/>
  <c r="BC43" i="19" s="1"/>
  <c r="HJ39" i="19"/>
  <c r="BD39" i="19"/>
  <c r="HJ35" i="19"/>
  <c r="BD35" i="19"/>
  <c r="BP47" i="19"/>
  <c r="BR47" i="19" s="1"/>
  <c r="CG47" i="19" s="1"/>
  <c r="CV47" i="19" s="1"/>
  <c r="DK47" i="19" s="1"/>
  <c r="DZ47" i="19" s="1"/>
  <c r="EO47" i="19" s="1"/>
  <c r="FD47" i="19" s="1"/>
  <c r="FS47" i="19" s="1"/>
  <c r="GH47" i="19" s="1"/>
  <c r="GW47" i="19" s="1"/>
  <c r="BB47" i="19" s="1"/>
  <c r="CG46" i="19"/>
  <c r="CV46" i="19" s="1"/>
  <c r="DK46" i="19" s="1"/>
  <c r="DZ46" i="19" s="1"/>
  <c r="EO46" i="19" s="1"/>
  <c r="FD46" i="19" s="1"/>
  <c r="FS46" i="19" s="1"/>
  <c r="GH46" i="19" s="1"/>
  <c r="GW46" i="19" s="1"/>
  <c r="BB46" i="19" s="1"/>
  <c r="CT45" i="19"/>
  <c r="HJ56" i="19"/>
  <c r="EM36" i="19"/>
  <c r="CE38" i="19"/>
  <c r="BD40" i="19"/>
  <c r="HJ40" i="19"/>
  <c r="CT33" i="19"/>
  <c r="GU34" i="19"/>
  <c r="HL34" i="19"/>
  <c r="HR34" i="19" s="1"/>
  <c r="DX54" i="19"/>
  <c r="GU47" i="19"/>
  <c r="DL41" i="19"/>
  <c r="EA41" i="19" s="1"/>
  <c r="EP41" i="19" s="1"/>
  <c r="FE41" i="19" s="1"/>
  <c r="FT41" i="19" s="1"/>
  <c r="GI41" i="19" s="1"/>
  <c r="GX41" i="19" s="1"/>
  <c r="BC41" i="19" s="1"/>
  <c r="DL39" i="19"/>
  <c r="EA39" i="19" s="1"/>
  <c r="EP39" i="19" s="1"/>
  <c r="FE39" i="19" s="1"/>
  <c r="FT39" i="19" s="1"/>
  <c r="GI39" i="19" s="1"/>
  <c r="GX39" i="19" s="1"/>
  <c r="BC39" i="19" s="1"/>
  <c r="HM28" i="19"/>
  <c r="HR28" i="19" s="1"/>
  <c r="GU28" i="19"/>
  <c r="CG31" i="19"/>
  <c r="CV31" i="19" s="1"/>
  <c r="DK31" i="19" s="1"/>
  <c r="DZ31" i="19" s="1"/>
  <c r="EO31" i="19" s="1"/>
  <c r="FD31" i="19" s="1"/>
  <c r="FS31" i="19" s="1"/>
  <c r="GH31" i="19" s="1"/>
  <c r="GW31" i="19" s="1"/>
  <c r="BB31" i="19" s="1"/>
  <c r="CT30" i="19"/>
  <c r="CG20" i="19"/>
  <c r="CV20" i="19" s="1"/>
  <c r="DK20" i="19" s="1"/>
  <c r="DZ20" i="19" s="1"/>
  <c r="EO20" i="19" s="1"/>
  <c r="FD20" i="19" s="1"/>
  <c r="FS20" i="19" s="1"/>
  <c r="GH20" i="19" s="1"/>
  <c r="GW20" i="19" s="1"/>
  <c r="FB27" i="19"/>
  <c r="HJ21" i="19"/>
  <c r="HL21" i="19"/>
  <c r="HR21" i="19" s="1"/>
  <c r="GU21" i="19"/>
  <c r="CT32" i="19"/>
  <c r="DX32" i="19"/>
  <c r="CG16" i="19"/>
  <c r="HJ11" i="19"/>
  <c r="BD11" i="19"/>
  <c r="FB6" i="19"/>
  <c r="DL29" i="19"/>
  <c r="EA29" i="19" s="1"/>
  <c r="EP29" i="19" s="1"/>
  <c r="FE29" i="19" s="1"/>
  <c r="FT29" i="19" s="1"/>
  <c r="GI29" i="19" s="1"/>
  <c r="GX29" i="19" s="1"/>
  <c r="BC29" i="19" s="1"/>
  <c r="HJ15" i="19"/>
  <c r="BD15" i="19"/>
  <c r="CV56" i="19"/>
  <c r="DK56" i="19" s="1"/>
  <c r="DZ56" i="19" s="1"/>
  <c r="EO56" i="19" s="1"/>
  <c r="FD56" i="19" s="1"/>
  <c r="FS56" i="19" s="1"/>
  <c r="GH56" i="19" s="1"/>
  <c r="GW56" i="19" s="1"/>
  <c r="BB56" i="19" s="1"/>
  <c r="BD58" i="19"/>
  <c r="HJ58" i="19"/>
  <c r="FE55" i="19"/>
  <c r="FT55" i="19" s="1"/>
  <c r="GI55" i="19" s="1"/>
  <c r="GX55" i="19" s="1"/>
  <c r="BC55" i="19" s="1"/>
  <c r="GU41" i="19"/>
  <c r="HM41" i="19"/>
  <c r="HR41" i="19" s="1"/>
  <c r="CV30" i="19"/>
  <c r="DK30" i="19" s="1"/>
  <c r="DZ30" i="19" s="1"/>
  <c r="EO30" i="19" s="1"/>
  <c r="FD30" i="19" s="1"/>
  <c r="FS30" i="19" s="1"/>
  <c r="GH30" i="19" s="1"/>
  <c r="GW30" i="19" s="1"/>
  <c r="BB30" i="19" s="1"/>
  <c r="GU17" i="19"/>
  <c r="HL17" i="19"/>
  <c r="HR17" i="19" s="1"/>
  <c r="GU48" i="19"/>
  <c r="HL48" i="19"/>
  <c r="HR48" i="19" s="1"/>
  <c r="CV50" i="19"/>
  <c r="DK50" i="19" s="1"/>
  <c r="DZ50" i="19" s="1"/>
  <c r="EO50" i="19" s="1"/>
  <c r="FD50" i="19" s="1"/>
  <c r="FS50" i="19" s="1"/>
  <c r="GH50" i="19" s="1"/>
  <c r="GW50" i="19" s="1"/>
  <c r="BB50" i="19" s="1"/>
  <c r="BD47" i="19"/>
  <c r="HJ47" i="19"/>
  <c r="CT23" i="19"/>
  <c r="DX23" i="19"/>
  <c r="HL8" i="19"/>
  <c r="HR8" i="19" s="1"/>
  <c r="GU8" i="19"/>
  <c r="HL59" i="19"/>
  <c r="HR59" i="19" s="1"/>
  <c r="GU59" i="19"/>
  <c r="CT39" i="19"/>
  <c r="CV39" i="19" s="1"/>
  <c r="DK39" i="19" s="1"/>
  <c r="DZ39" i="19" s="1"/>
  <c r="EO39" i="19" s="1"/>
  <c r="FD39" i="19" s="1"/>
  <c r="FS39" i="19" s="1"/>
  <c r="GH39" i="19" s="1"/>
  <c r="GW39" i="19" s="1"/>
  <c r="BB39" i="19" s="1"/>
  <c r="CT35" i="19"/>
  <c r="CV35" i="19" s="1"/>
  <c r="DK35" i="19" s="1"/>
  <c r="DZ35" i="19" s="1"/>
  <c r="EO35" i="19" s="1"/>
  <c r="FD35" i="19" s="1"/>
  <c r="FS35" i="19" s="1"/>
  <c r="GH35" i="19" s="1"/>
  <c r="GW35" i="19" s="1"/>
  <c r="BB35" i="19" s="1"/>
  <c r="EA47" i="19"/>
  <c r="EP47" i="19" s="1"/>
  <c r="FE47" i="19" s="1"/>
  <c r="FT47" i="19" s="1"/>
  <c r="GI47" i="19" s="1"/>
  <c r="GX47" i="19" s="1"/>
  <c r="BC47" i="19" s="1"/>
  <c r="BD38" i="19"/>
  <c r="HJ38" i="19"/>
  <c r="DK54" i="19"/>
  <c r="GU18" i="19"/>
  <c r="HL18" i="19"/>
  <c r="HR18" i="19" s="1"/>
  <c r="DX27" i="19"/>
  <c r="EP28" i="19"/>
  <c r="FE28" i="19" s="1"/>
  <c r="FT28" i="19" s="1"/>
  <c r="GI28" i="19" s="1"/>
  <c r="GX28" i="19" s="1"/>
  <c r="BC28" i="19" s="1"/>
  <c r="FQ17" i="19"/>
  <c r="BP58" i="19"/>
  <c r="BR58" i="19" s="1"/>
  <c r="CG58" i="19" s="1"/>
  <c r="GF48" i="19"/>
  <c r="GU46" i="19"/>
  <c r="HL46" i="19"/>
  <c r="HR46" i="19" s="1"/>
  <c r="BD44" i="19"/>
  <c r="CE47" i="19"/>
  <c r="DX45" i="19"/>
  <c r="FQ45" i="19"/>
  <c r="HL36" i="19"/>
  <c r="HR36" i="19" s="1"/>
  <c r="GU36" i="19"/>
  <c r="EM38" i="19"/>
  <c r="CE40" i="19"/>
  <c r="CG40" i="19" s="1"/>
  <c r="CV40" i="19" s="1"/>
  <c r="DK40" i="19" s="1"/>
  <c r="DZ40" i="19" s="1"/>
  <c r="EO40" i="19" s="1"/>
  <c r="FD40" i="19" s="1"/>
  <c r="FS40" i="19" s="1"/>
  <c r="GH40" i="19" s="1"/>
  <c r="GW40" i="19" s="1"/>
  <c r="BB40" i="19" s="1"/>
  <c r="HJ33" i="19"/>
  <c r="BD33" i="19"/>
  <c r="EM49" i="19"/>
  <c r="DL44" i="19"/>
  <c r="EA44" i="19" s="1"/>
  <c r="EP44" i="19" s="1"/>
  <c r="FE44" i="19" s="1"/>
  <c r="FT44" i="19" s="1"/>
  <c r="GI44" i="19" s="1"/>
  <c r="GX44" i="19" s="1"/>
  <c r="BC44" i="19" s="1"/>
  <c r="BP42" i="19"/>
  <c r="BR42" i="19" s="1"/>
  <c r="BD25" i="19"/>
  <c r="HJ25" i="19"/>
  <c r="FB30" i="19"/>
  <c r="BD27" i="19"/>
  <c r="HJ27" i="19"/>
  <c r="DL24" i="19"/>
  <c r="EA24" i="19" s="1"/>
  <c r="EP24" i="19" s="1"/>
  <c r="FE24" i="19" s="1"/>
  <c r="FT24" i="19" s="1"/>
  <c r="GI24" i="19" s="1"/>
  <c r="GX24" i="19" s="1"/>
  <c r="BC24" i="19" s="1"/>
  <c r="DI19" i="19"/>
  <c r="GU49" i="19"/>
  <c r="CW21" i="19"/>
  <c r="DL21" i="19" s="1"/>
  <c r="EA21" i="19" s="1"/>
  <c r="EP21" i="19" s="1"/>
  <c r="FE21" i="19" s="1"/>
  <c r="FT21" i="19" s="1"/>
  <c r="GI21" i="19" s="1"/>
  <c r="GX21" i="19" s="1"/>
  <c r="BC21" i="19" s="1"/>
  <c r="GF32" i="19"/>
  <c r="GF26" i="19"/>
  <c r="CT16" i="19"/>
  <c r="CV14" i="19"/>
  <c r="DK14" i="19" s="1"/>
  <c r="DZ14" i="19" s="1"/>
  <c r="EO14" i="19" s="1"/>
  <c r="BD12" i="19"/>
  <c r="HJ12" i="19"/>
  <c r="FB14" i="19"/>
  <c r="EA27" i="19"/>
  <c r="EP27" i="19" s="1"/>
  <c r="FE27" i="19" s="1"/>
  <c r="FT27" i="19" s="1"/>
  <c r="GI27" i="19" s="1"/>
  <c r="GX27" i="19" s="1"/>
  <c r="BC27" i="19" s="1"/>
  <c r="CH19" i="19"/>
  <c r="CW19" i="19" s="1"/>
  <c r="DL19" i="19" s="1"/>
  <c r="EA19" i="19" s="1"/>
  <c r="EP19" i="19" s="1"/>
  <c r="FE19" i="19" s="1"/>
  <c r="FT19" i="19" s="1"/>
  <c r="GI19" i="19" s="1"/>
  <c r="GX19" i="19" s="1"/>
  <c r="HJ17" i="19"/>
  <c r="BD17" i="19"/>
  <c r="DX15" i="19"/>
  <c r="BP25" i="19"/>
  <c r="BR25" i="19" s="1"/>
  <c r="CG25" i="19" s="1"/>
  <c r="CV25" i="19" s="1"/>
  <c r="DK25" i="19" s="1"/>
  <c r="DZ25" i="19" s="1"/>
  <c r="EO25" i="19" s="1"/>
  <c r="FD25" i="19" s="1"/>
  <c r="FS25" i="19" s="1"/>
  <c r="GH25" i="19" s="1"/>
  <c r="GW25" i="19" s="1"/>
  <c r="BB25" i="19" s="1"/>
  <c r="DI7" i="19"/>
  <c r="CT9" i="19"/>
  <c r="FB53" i="19"/>
  <c r="GU42" i="19"/>
  <c r="HL42" i="19"/>
  <c r="HR42" i="19" s="1"/>
  <c r="CV22" i="19"/>
  <c r="DK22" i="19" s="1"/>
  <c r="DZ22" i="19" s="1"/>
  <c r="EO22" i="19" s="1"/>
  <c r="FD22" i="19" s="1"/>
  <c r="FS22" i="19" s="1"/>
  <c r="GH22" i="19" s="1"/>
  <c r="GW22" i="19" s="1"/>
  <c r="BB22" i="19" s="1"/>
  <c r="DX7" i="19"/>
  <c r="BP59" i="19"/>
  <c r="BR59" i="19" s="1"/>
  <c r="CG59" i="19" s="1"/>
  <c r="CV59" i="19" s="1"/>
  <c r="DK59" i="19" s="1"/>
  <c r="DZ59" i="19" s="1"/>
  <c r="EO59" i="19" s="1"/>
  <c r="FD59" i="19" s="1"/>
  <c r="FS59" i="19" s="1"/>
  <c r="GH59" i="19" s="1"/>
  <c r="GW59" i="19" s="1"/>
  <c r="BB59" i="19" s="1"/>
  <c r="EM59" i="19"/>
  <c r="BD59" i="19"/>
  <c r="HJ59" i="19"/>
  <c r="BD46" i="19"/>
  <c r="HJ46" i="19"/>
  <c r="DX43" i="19"/>
  <c r="HL25" i="19"/>
  <c r="HR25" i="19" s="1"/>
  <c r="GU25" i="19"/>
  <c r="EM30" i="19"/>
  <c r="DX11" i="19"/>
  <c r="GU6" i="19"/>
  <c r="HL6" i="19"/>
  <c r="HR6" i="19" s="1"/>
  <c r="CG57" i="19"/>
  <c r="CV57" i="19" s="1"/>
  <c r="DK57" i="19" s="1"/>
  <c r="DZ57" i="19" s="1"/>
  <c r="EO57" i="19" s="1"/>
  <c r="FD57" i="19" s="1"/>
  <c r="FS57" i="19" s="1"/>
  <c r="GH57" i="19" s="1"/>
  <c r="GW57" i="19" s="1"/>
  <c r="BB57" i="19" s="1"/>
  <c r="CE36" i="19"/>
  <c r="CG36" i="19" s="1"/>
  <c r="CV36" i="19" s="1"/>
  <c r="DK36" i="19" s="1"/>
  <c r="DZ36" i="19" s="1"/>
  <c r="EO36" i="19" s="1"/>
  <c r="FD36" i="19" s="1"/>
  <c r="FS36" i="19" s="1"/>
  <c r="GH36" i="19" s="1"/>
  <c r="GW36" i="19" s="1"/>
  <c r="BB36" i="19" s="1"/>
  <c r="FB33" i="19"/>
  <c r="BD29" i="19"/>
  <c r="HJ29" i="19"/>
  <c r="BP49" i="19"/>
  <c r="BR49" i="19" s="1"/>
  <c r="CG49" i="19" s="1"/>
  <c r="CV49" i="19" s="1"/>
  <c r="DK49" i="19" s="1"/>
  <c r="DZ49" i="19" s="1"/>
  <c r="EO49" i="19" s="1"/>
  <c r="FD49" i="19" s="1"/>
  <c r="FS49" i="19" s="1"/>
  <c r="GH49" i="19" s="1"/>
  <c r="GW49" i="19" s="1"/>
  <c r="BB49" i="19" s="1"/>
  <c r="CT58" i="19"/>
  <c r="HL58" i="19"/>
  <c r="HR58" i="19" s="1"/>
  <c r="GU58" i="19"/>
  <c r="CV48" i="19"/>
  <c r="DK48" i="19" s="1"/>
  <c r="DZ48" i="19" s="1"/>
  <c r="EO48" i="19" s="1"/>
  <c r="FD48" i="19" s="1"/>
  <c r="FS48" i="19" s="1"/>
  <c r="GH48" i="19" s="1"/>
  <c r="GW48" i="19" s="1"/>
  <c r="BB48" i="19" s="1"/>
  <c r="FT45" i="19"/>
  <c r="GI45" i="19" s="1"/>
  <c r="GX45" i="19" s="1"/>
  <c r="BC45" i="19" s="1"/>
  <c r="HL38" i="19"/>
  <c r="HR38" i="19" s="1"/>
  <c r="GU38" i="19"/>
  <c r="EM40" i="19"/>
  <c r="DX49" i="19"/>
  <c r="BD49" i="19"/>
  <c r="HJ49" i="19"/>
  <c r="GF49" i="19"/>
  <c r="HL54" i="19"/>
  <c r="HR54" i="19" s="1"/>
  <c r="GU54" i="19"/>
  <c r="DL42" i="19"/>
  <c r="EA42" i="19" s="1"/>
  <c r="EP42" i="19" s="1"/>
  <c r="FE42" i="19" s="1"/>
  <c r="FT42" i="19" s="1"/>
  <c r="GI42" i="19" s="1"/>
  <c r="GX42" i="19" s="1"/>
  <c r="DI41" i="19"/>
  <c r="DK41" i="19" s="1"/>
  <c r="DZ41" i="19" s="1"/>
  <c r="EO41" i="19" s="1"/>
  <c r="FD41" i="19" s="1"/>
  <c r="FS41" i="19" s="1"/>
  <c r="GH41" i="19" s="1"/>
  <c r="GW41" i="19" s="1"/>
  <c r="BB41" i="19" s="1"/>
  <c r="BP28" i="19"/>
  <c r="BR28" i="19" s="1"/>
  <c r="CG28" i="19" s="1"/>
  <c r="CV28" i="19" s="1"/>
  <c r="DK28" i="19" s="1"/>
  <c r="DZ28" i="19" s="1"/>
  <c r="EO28" i="19" s="1"/>
  <c r="FD28" i="19" s="1"/>
  <c r="FS28" i="19" s="1"/>
  <c r="DI42" i="19"/>
  <c r="BD20" i="19"/>
  <c r="HJ20" i="19"/>
  <c r="HL23" i="19"/>
  <c r="HR23" i="19" s="1"/>
  <c r="GU23" i="19"/>
  <c r="EM32" i="19"/>
  <c r="DI32" i="19"/>
  <c r="EP25" i="19"/>
  <c r="FE25" i="19" s="1"/>
  <c r="FT25" i="19" s="1"/>
  <c r="GI25" i="19" s="1"/>
  <c r="GX25" i="19" s="1"/>
  <c r="BC25" i="19" s="1"/>
  <c r="CE12" i="19"/>
  <c r="CG12" i="19" s="1"/>
  <c r="CV12" i="19" s="1"/>
  <c r="DK12" i="19" s="1"/>
  <c r="DZ12" i="19" s="1"/>
  <c r="EO12" i="19" s="1"/>
  <c r="FD12" i="19" s="1"/>
  <c r="FS12" i="19" s="1"/>
  <c r="GH12" i="19" s="1"/>
  <c r="GW12" i="19" s="1"/>
  <c r="GU14" i="19"/>
  <c r="HL14" i="19"/>
  <c r="HR14" i="19" s="1"/>
  <c r="DX24" i="19"/>
  <c r="GU24" i="19"/>
  <c r="HL24" i="19"/>
  <c r="HR24" i="19" s="1"/>
  <c r="EA23" i="19"/>
  <c r="EP23" i="19" s="1"/>
  <c r="FE23" i="19" s="1"/>
  <c r="FT23" i="19" s="1"/>
  <c r="GI23" i="19" s="1"/>
  <c r="GX23" i="19" s="1"/>
  <c r="BC23" i="19" s="1"/>
  <c r="HJ9" i="19"/>
  <c r="BD9" i="19"/>
  <c r="GF15" i="19"/>
  <c r="BD13" i="19"/>
  <c r="DL7" i="19"/>
  <c r="EA7" i="19" s="1"/>
  <c r="EP7" i="19" s="1"/>
  <c r="FE7" i="19" s="1"/>
  <c r="FT7" i="19" s="1"/>
  <c r="GI7" i="19" s="1"/>
  <c r="GX7" i="19" s="1"/>
  <c r="BP9" i="19"/>
  <c r="BR9" i="19" s="1"/>
  <c r="CG9" i="19" s="1"/>
  <c r="CV9" i="19" s="1"/>
  <c r="DK9" i="19" s="1"/>
  <c r="DZ9" i="19" s="1"/>
  <c r="EO9" i="19" s="1"/>
  <c r="FD9" i="19" s="1"/>
  <c r="FS9" i="19" s="1"/>
  <c r="GH9" i="19" s="1"/>
  <c r="GW9" i="19" s="1"/>
  <c r="HJ58" i="1"/>
  <c r="BD55" i="1"/>
  <c r="HJ56" i="1"/>
  <c r="BD57" i="1"/>
  <c r="EM57" i="1"/>
  <c r="DI58" i="1"/>
  <c r="FQ58" i="1"/>
  <c r="CE57" i="1"/>
  <c r="GU57" i="1"/>
  <c r="BD58" i="1"/>
  <c r="CE56" i="1"/>
  <c r="GU56" i="1"/>
  <c r="FB57" i="1"/>
  <c r="DX58" i="1"/>
  <c r="GF58" i="1"/>
  <c r="EM56" i="1"/>
  <c r="CT57" i="1"/>
  <c r="CE58" i="1"/>
  <c r="EM58" i="1"/>
  <c r="GU58" i="1"/>
  <c r="DX55" i="1"/>
  <c r="BD56" i="1"/>
  <c r="FB58" i="1"/>
  <c r="CT58" i="1"/>
  <c r="BS55" i="1"/>
  <c r="BP55" i="1"/>
  <c r="BR55" i="1" s="1"/>
  <c r="BP58" i="1"/>
  <c r="BR58" i="1" s="1"/>
  <c r="BS58" i="1"/>
  <c r="CH58" i="1" s="1"/>
  <c r="CW58" i="1" s="1"/>
  <c r="DL58" i="1" s="1"/>
  <c r="EA58" i="1" s="1"/>
  <c r="EP58" i="1" s="1"/>
  <c r="FE58" i="1" s="1"/>
  <c r="FT58" i="1" s="1"/>
  <c r="GI58" i="1" s="1"/>
  <c r="GX58" i="1" s="1"/>
  <c r="BC58" i="1" s="1"/>
  <c r="HR58" i="1"/>
  <c r="DJ56" i="1"/>
  <c r="BQ57" i="1"/>
  <c r="BS57" i="1" s="1"/>
  <c r="CH57" i="1" s="1"/>
  <c r="CW57" i="1" s="1"/>
  <c r="DL57" i="1" s="1"/>
  <c r="EA57" i="1" s="1"/>
  <c r="EP57" i="1" s="1"/>
  <c r="FE57" i="1" s="1"/>
  <c r="FT57" i="1" s="1"/>
  <c r="GI57" i="1" s="1"/>
  <c r="GX57" i="1" s="1"/>
  <c r="BC57" i="1" s="1"/>
  <c r="DY57" i="1"/>
  <c r="DX57" i="1" s="1"/>
  <c r="DJ55" i="1"/>
  <c r="CF55" i="1"/>
  <c r="CE55" i="1" s="1"/>
  <c r="FR55" i="1"/>
  <c r="FQ55" i="1" s="1"/>
  <c r="CT55" i="1"/>
  <c r="DI55" i="1"/>
  <c r="GG56" i="1"/>
  <c r="CU55" i="1"/>
  <c r="EN55" i="1"/>
  <c r="EM55" i="1" s="1"/>
  <c r="HR55" i="1"/>
  <c r="GF55" i="1"/>
  <c r="BQ56" i="1"/>
  <c r="BS56" i="1" s="1"/>
  <c r="CH56" i="1" s="1"/>
  <c r="CW56" i="1" s="1"/>
  <c r="DL56" i="1" s="1"/>
  <c r="EA56" i="1" s="1"/>
  <c r="EP56" i="1" s="1"/>
  <c r="FE56" i="1" s="1"/>
  <c r="FT56" i="1" s="1"/>
  <c r="GI56" i="1" s="1"/>
  <c r="GX56" i="1" s="1"/>
  <c r="BC56" i="1" s="1"/>
  <c r="GV55" i="1"/>
  <c r="GU55" i="1" s="1"/>
  <c r="CU56" i="1"/>
  <c r="CT56" i="1" s="1"/>
  <c r="FR57" i="1"/>
  <c r="FQ57" i="1" s="1"/>
  <c r="DY56" i="1"/>
  <c r="FC56" i="1"/>
  <c r="FB56" i="1" s="1"/>
  <c r="DJ57" i="1"/>
  <c r="DI57" i="1" s="1"/>
  <c r="FC55" i="1"/>
  <c r="FB55" i="1" s="1"/>
  <c r="FR56" i="1"/>
  <c r="GG57" i="1"/>
  <c r="GF57" i="1" s="1"/>
  <c r="BP57" i="1"/>
  <c r="BR57" i="1" s="1"/>
  <c r="BP56" i="1"/>
  <c r="BR56" i="1" s="1"/>
  <c r="CG56" i="1" s="1"/>
  <c r="DX56" i="1"/>
  <c r="GF56" i="1"/>
  <c r="DI56" i="1"/>
  <c r="FQ56" i="1"/>
  <c r="HJ57" i="1"/>
  <c r="HN56" i="1"/>
  <c r="HR56" i="1" s="1"/>
  <c r="HN57" i="1"/>
  <c r="HR57" i="1" s="1"/>
  <c r="HJ55" i="1"/>
  <c r="J6" i="9"/>
  <c r="J2" i="1"/>
  <c r="G6" i="1"/>
  <c r="H6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9" i="1"/>
  <c r="GK6" i="1"/>
  <c r="GL6" i="1" s="1"/>
  <c r="HL6" i="1" s="1"/>
  <c r="GK7" i="1"/>
  <c r="GL7" i="1" s="1"/>
  <c r="HL7" i="1" s="1"/>
  <c r="GM6" i="1"/>
  <c r="GN6" i="1" s="1"/>
  <c r="HM6" i="1" s="1"/>
  <c r="GM7" i="1"/>
  <c r="GN7" i="1" s="1"/>
  <c r="HM7" i="1" s="1"/>
  <c r="BJ6" i="1"/>
  <c r="BY6" i="1" s="1"/>
  <c r="CN6" i="1" s="1"/>
  <c r="DC6" i="1" s="1"/>
  <c r="DR6" i="1" s="1"/>
  <c r="EG6" i="1" s="1"/>
  <c r="EV6" i="1" s="1"/>
  <c r="FK6" i="1" s="1"/>
  <c r="FZ6" i="1" s="1"/>
  <c r="GO6" i="1" s="1"/>
  <c r="HN6" i="1" s="1"/>
  <c r="BJ7" i="1"/>
  <c r="BY7" i="1"/>
  <c r="CN7" i="1" s="1"/>
  <c r="DC7" i="1" s="1"/>
  <c r="DR7" i="1" s="1"/>
  <c r="EG7" i="1" s="1"/>
  <c r="EV7" i="1" s="1"/>
  <c r="FK7" i="1" s="1"/>
  <c r="FZ7" i="1" s="1"/>
  <c r="GO7" i="1" s="1"/>
  <c r="HN7" i="1" s="1"/>
  <c r="BK6" i="1"/>
  <c r="BZ6" i="1" s="1"/>
  <c r="CO6" i="1" s="1"/>
  <c r="DD6" i="1" s="1"/>
  <c r="DS6" i="1" s="1"/>
  <c r="EH6" i="1" s="1"/>
  <c r="EW6" i="1" s="1"/>
  <c r="FL6" i="1" s="1"/>
  <c r="GA6" i="1" s="1"/>
  <c r="GP6" i="1" s="1"/>
  <c r="HO6" i="1" s="1"/>
  <c r="BK7" i="1"/>
  <c r="BZ7" i="1"/>
  <c r="CO7" i="1"/>
  <c r="DD7" i="1" s="1"/>
  <c r="DS7" i="1" s="1"/>
  <c r="EH7" i="1" s="1"/>
  <c r="EW7" i="1" s="1"/>
  <c r="FL7" i="1" s="1"/>
  <c r="GA7" i="1" s="1"/>
  <c r="GP7" i="1" s="1"/>
  <c r="HO7" i="1" s="1"/>
  <c r="BL7" i="1"/>
  <c r="CA7" i="1" s="1"/>
  <c r="CP7" i="1" s="1"/>
  <c r="DE7" i="1" s="1"/>
  <c r="DT7" i="1" s="1"/>
  <c r="EI7" i="1" s="1"/>
  <c r="EX7" i="1" s="1"/>
  <c r="FM7" i="1" s="1"/>
  <c r="GB7" i="1" s="1"/>
  <c r="GQ7" i="1" s="1"/>
  <c r="HP7" i="1" s="1"/>
  <c r="GR6" i="1"/>
  <c r="HQ6" i="1" s="1"/>
  <c r="BM7" i="1"/>
  <c r="CB7" i="1"/>
  <c r="CQ7" i="1" s="1"/>
  <c r="DF7" i="1" s="1"/>
  <c r="DU7" i="1" s="1"/>
  <c r="EJ7" i="1" s="1"/>
  <c r="EY7" i="1" s="1"/>
  <c r="FN7" i="1" s="1"/>
  <c r="GC7" i="1" s="1"/>
  <c r="GR7" i="1" s="1"/>
  <c r="HQ7" i="1" s="1"/>
  <c r="GK8" i="1"/>
  <c r="GL8" i="1" s="1"/>
  <c r="HL8" i="1" s="1"/>
  <c r="BJ8" i="1"/>
  <c r="BY8" i="1"/>
  <c r="CF8" i="1" s="1"/>
  <c r="CN8" i="1"/>
  <c r="DC8" i="1"/>
  <c r="DR8" i="1"/>
  <c r="EG8" i="1"/>
  <c r="EN8" i="1" s="1"/>
  <c r="EV8" i="1"/>
  <c r="FK8" i="1"/>
  <c r="FR8" i="1" s="1"/>
  <c r="FZ8" i="1"/>
  <c r="GO8" i="1"/>
  <c r="GV8" i="1" s="1"/>
  <c r="GU8" i="1" s="1"/>
  <c r="GP8" i="1"/>
  <c r="HO8" i="1" s="1"/>
  <c r="GQ8" i="1"/>
  <c r="HP8" i="1" s="1"/>
  <c r="GR8" i="1"/>
  <c r="HQ8" i="1" s="1"/>
  <c r="GK9" i="1"/>
  <c r="GL9" i="1" s="1"/>
  <c r="HL9" i="1" s="1"/>
  <c r="BJ9" i="1"/>
  <c r="BY9" i="1" s="1"/>
  <c r="CN9" i="1" s="1"/>
  <c r="DC9" i="1" s="1"/>
  <c r="DR9" i="1" s="1"/>
  <c r="EG9" i="1" s="1"/>
  <c r="BK9" i="1"/>
  <c r="BZ9" i="1" s="1"/>
  <c r="GR9" i="1"/>
  <c r="HQ9" i="1" s="1"/>
  <c r="GM10" i="1"/>
  <c r="GN10" i="1" s="1"/>
  <c r="HM10" i="1" s="1"/>
  <c r="GO10" i="1"/>
  <c r="HN10" i="1"/>
  <c r="BK10" i="1"/>
  <c r="BZ10" i="1"/>
  <c r="CO10" i="1"/>
  <c r="DD10" i="1"/>
  <c r="DS10" i="1"/>
  <c r="EH10" i="1"/>
  <c r="EW10" i="1"/>
  <c r="FL10" i="1"/>
  <c r="GQ10" i="1"/>
  <c r="GR10" i="1"/>
  <c r="HQ10" i="1" s="1"/>
  <c r="BJ11" i="1"/>
  <c r="BY11" i="1"/>
  <c r="CN11" i="1"/>
  <c r="DC11" i="1"/>
  <c r="DR11" i="1"/>
  <c r="BK11" i="1"/>
  <c r="BZ11" i="1"/>
  <c r="GQ11" i="1"/>
  <c r="HP11" i="1" s="1"/>
  <c r="GR11" i="1"/>
  <c r="HQ11" i="1" s="1"/>
  <c r="GK12" i="1"/>
  <c r="GL12" i="1" s="1"/>
  <c r="HL12" i="1" s="1"/>
  <c r="BJ12" i="1"/>
  <c r="BK12" i="1"/>
  <c r="BZ12" i="1"/>
  <c r="CO12" i="1"/>
  <c r="DD12" i="1"/>
  <c r="DS12" i="1"/>
  <c r="EH12" i="1"/>
  <c r="EN12" i="1" s="1"/>
  <c r="EW12" i="1"/>
  <c r="FL12" i="1"/>
  <c r="GA12" i="1"/>
  <c r="GP12" i="1"/>
  <c r="HO12" i="1" s="1"/>
  <c r="HR12" i="1" s="1"/>
  <c r="GQ12" i="1"/>
  <c r="HP12" i="1" s="1"/>
  <c r="GR12" i="1"/>
  <c r="HQ12" i="1" s="1"/>
  <c r="GK13" i="1"/>
  <c r="GL13" i="1" s="1"/>
  <c r="HL13" i="1" s="1"/>
  <c r="GO13" i="1"/>
  <c r="HN13" i="1" s="1"/>
  <c r="GP13" i="1"/>
  <c r="GQ13" i="1"/>
  <c r="HP13" i="1" s="1"/>
  <c r="GR13" i="1"/>
  <c r="HQ13" i="1" s="1"/>
  <c r="BJ14" i="1"/>
  <c r="BQ14" i="1" s="1"/>
  <c r="BY14" i="1"/>
  <c r="GP14" i="1"/>
  <c r="HO14" i="1" s="1"/>
  <c r="GQ14" i="1"/>
  <c r="HP14" i="1" s="1"/>
  <c r="GR14" i="1"/>
  <c r="HQ14" i="1" s="1"/>
  <c r="GM15" i="1"/>
  <c r="GN15" i="1" s="1"/>
  <c r="HM15" i="1" s="1"/>
  <c r="BJ15" i="1"/>
  <c r="BY15" i="1"/>
  <c r="CF15" i="1" s="1"/>
  <c r="CE15" i="1" s="1"/>
  <c r="CN15" i="1"/>
  <c r="DC15" i="1"/>
  <c r="BK15" i="1"/>
  <c r="BZ15" i="1"/>
  <c r="CO15" i="1"/>
  <c r="DD15" i="1"/>
  <c r="DS15" i="1"/>
  <c r="EH15" i="1"/>
  <c r="EN15" i="1" s="1"/>
  <c r="EW15" i="1"/>
  <c r="FL15" i="1"/>
  <c r="GA15" i="1"/>
  <c r="GP15" i="1"/>
  <c r="HO15" i="1" s="1"/>
  <c r="GQ15" i="1"/>
  <c r="HP15" i="1" s="1"/>
  <c r="GR15" i="1"/>
  <c r="HQ15" i="1" s="1"/>
  <c r="BJ16" i="1"/>
  <c r="BY16" i="1"/>
  <c r="BK16" i="1"/>
  <c r="BZ16" i="1"/>
  <c r="CO16" i="1"/>
  <c r="DD16" i="1"/>
  <c r="DS16" i="1"/>
  <c r="EH16" i="1"/>
  <c r="EW16" i="1"/>
  <c r="FL16" i="1"/>
  <c r="GA16" i="1"/>
  <c r="GP16" i="1"/>
  <c r="HO16" i="1" s="1"/>
  <c r="GQ16" i="1"/>
  <c r="HP16" i="1" s="1"/>
  <c r="GR16" i="1"/>
  <c r="HQ16" i="1" s="1"/>
  <c r="BJ17" i="1"/>
  <c r="BY17" i="1"/>
  <c r="CN17" i="1"/>
  <c r="DC17" i="1"/>
  <c r="DR17" i="1"/>
  <c r="EG17" i="1"/>
  <c r="EV17" i="1"/>
  <c r="FK17" i="1"/>
  <c r="FZ17" i="1"/>
  <c r="GO17" i="1"/>
  <c r="HN17" i="1" s="1"/>
  <c r="GP17" i="1"/>
  <c r="HO17" i="1" s="1"/>
  <c r="GQ17" i="1"/>
  <c r="HP17" i="1" s="1"/>
  <c r="GR17" i="1"/>
  <c r="HQ17" i="1" s="1"/>
  <c r="BJ18" i="1"/>
  <c r="BY18" i="1"/>
  <c r="CN18" i="1"/>
  <c r="DC18" i="1"/>
  <c r="DR18" i="1"/>
  <c r="EG18" i="1"/>
  <c r="EV18" i="1"/>
  <c r="FK18" i="1"/>
  <c r="FZ18" i="1"/>
  <c r="GO18" i="1"/>
  <c r="HN18" i="1" s="1"/>
  <c r="BK18" i="1"/>
  <c r="BZ18" i="1"/>
  <c r="CO18" i="1"/>
  <c r="DD18" i="1"/>
  <c r="DS18" i="1"/>
  <c r="EH18" i="1"/>
  <c r="EW18" i="1"/>
  <c r="FL18" i="1"/>
  <c r="GA18" i="1"/>
  <c r="GP18" i="1"/>
  <c r="HO18" i="1" s="1"/>
  <c r="GQ18" i="1"/>
  <c r="HP18" i="1" s="1"/>
  <c r="GR18" i="1"/>
  <c r="HQ18" i="1" s="1"/>
  <c r="GO19" i="1"/>
  <c r="HN19" i="1" s="1"/>
  <c r="GP19" i="1"/>
  <c r="HO19" i="1" s="1"/>
  <c r="GQ19" i="1"/>
  <c r="GR19" i="1"/>
  <c r="HQ19" i="1" s="1"/>
  <c r="BJ20" i="1"/>
  <c r="BY20" i="1"/>
  <c r="CN20" i="1"/>
  <c r="DC20" i="1"/>
  <c r="DR20" i="1"/>
  <c r="EG20" i="1"/>
  <c r="EV20" i="1"/>
  <c r="FK20" i="1"/>
  <c r="FZ20" i="1"/>
  <c r="GO20" i="1"/>
  <c r="HN20" i="1" s="1"/>
  <c r="BK20" i="1"/>
  <c r="BZ20" i="1"/>
  <c r="CO20" i="1"/>
  <c r="DD20" i="1"/>
  <c r="DS20" i="1"/>
  <c r="EH20" i="1"/>
  <c r="EW20" i="1"/>
  <c r="FL20" i="1"/>
  <c r="GA20" i="1"/>
  <c r="GP20" i="1"/>
  <c r="HO20" i="1" s="1"/>
  <c r="GQ20" i="1"/>
  <c r="HP20" i="1" s="1"/>
  <c r="GR20" i="1"/>
  <c r="GO21" i="1"/>
  <c r="HN21" i="1" s="1"/>
  <c r="BK21" i="1"/>
  <c r="BZ21" i="1"/>
  <c r="CO21" i="1"/>
  <c r="DD21" i="1"/>
  <c r="DS21" i="1"/>
  <c r="EH21" i="1"/>
  <c r="EW21" i="1"/>
  <c r="FL21" i="1"/>
  <c r="GA21" i="1"/>
  <c r="GP21" i="1"/>
  <c r="HO21" i="1"/>
  <c r="BL21" i="1"/>
  <c r="CA21" i="1"/>
  <c r="CP21" i="1"/>
  <c r="DE21" i="1"/>
  <c r="DT21" i="1"/>
  <c r="EI21" i="1"/>
  <c r="EX21" i="1"/>
  <c r="FM21" i="1"/>
  <c r="GB21" i="1"/>
  <c r="GQ21" i="1"/>
  <c r="HP21" i="1" s="1"/>
  <c r="GR21" i="1"/>
  <c r="BJ22" i="1"/>
  <c r="BY22" i="1"/>
  <c r="CN22" i="1" s="1"/>
  <c r="BK22" i="1"/>
  <c r="BZ22" i="1"/>
  <c r="CO22" i="1" s="1"/>
  <c r="DD22" i="1" s="1"/>
  <c r="DS22" i="1" s="1"/>
  <c r="EH22" i="1" s="1"/>
  <c r="EW22" i="1" s="1"/>
  <c r="FL22" i="1" s="1"/>
  <c r="GA22" i="1" s="1"/>
  <c r="GP22" i="1" s="1"/>
  <c r="HO22" i="1" s="1"/>
  <c r="BL22" i="1"/>
  <c r="CA22" i="1"/>
  <c r="CP22" i="1"/>
  <c r="DE22" i="1"/>
  <c r="DT22" i="1"/>
  <c r="EI22" i="1"/>
  <c r="EX22" i="1"/>
  <c r="FM22" i="1"/>
  <c r="GB22" i="1"/>
  <c r="GQ22" i="1"/>
  <c r="HP22" i="1" s="1"/>
  <c r="GR22" i="1"/>
  <c r="HQ22" i="1" s="1"/>
  <c r="GK23" i="1"/>
  <c r="GL23" i="1" s="1"/>
  <c r="HL23" i="1" s="1"/>
  <c r="BJ23" i="1"/>
  <c r="BY23" i="1"/>
  <c r="CN23" i="1"/>
  <c r="DC23" i="1"/>
  <c r="DR23" i="1"/>
  <c r="EG23" i="1"/>
  <c r="EV23" i="1"/>
  <c r="FK23" i="1"/>
  <c r="FZ23" i="1"/>
  <c r="GO23" i="1"/>
  <c r="HN23" i="1" s="1"/>
  <c r="GP23" i="1"/>
  <c r="HO23" i="1" s="1"/>
  <c r="GQ23" i="1"/>
  <c r="GR23" i="1"/>
  <c r="HQ23" i="1" s="1"/>
  <c r="BJ24" i="1"/>
  <c r="BY24" i="1"/>
  <c r="CN24" i="1"/>
  <c r="DC24" i="1"/>
  <c r="DR24" i="1"/>
  <c r="EG24" i="1"/>
  <c r="EV24" i="1"/>
  <c r="FK24" i="1"/>
  <c r="FZ24" i="1"/>
  <c r="GO24" i="1"/>
  <c r="HN24" i="1" s="1"/>
  <c r="GP24" i="1"/>
  <c r="GQ24" i="1"/>
  <c r="HP24" i="1" s="1"/>
  <c r="GR24" i="1"/>
  <c r="HQ24" i="1" s="1"/>
  <c r="BJ25" i="1"/>
  <c r="BY25" i="1"/>
  <c r="CN25" i="1"/>
  <c r="DC25" i="1"/>
  <c r="DR25" i="1"/>
  <c r="EG25" i="1"/>
  <c r="EV25" i="1"/>
  <c r="FK25" i="1"/>
  <c r="FZ25" i="1"/>
  <c r="GO25" i="1"/>
  <c r="HN25" i="1" s="1"/>
  <c r="BK25" i="1"/>
  <c r="BZ25" i="1"/>
  <c r="CO25" i="1"/>
  <c r="DD25" i="1"/>
  <c r="DS25" i="1"/>
  <c r="EH25" i="1"/>
  <c r="EW25" i="1"/>
  <c r="FL25" i="1"/>
  <c r="GA25" i="1"/>
  <c r="GP25" i="1"/>
  <c r="BL25" i="1"/>
  <c r="CA25" i="1"/>
  <c r="CP25" i="1"/>
  <c r="DE25" i="1"/>
  <c r="DT25" i="1"/>
  <c r="EI25" i="1"/>
  <c r="EX25" i="1"/>
  <c r="FM25" i="1"/>
  <c r="GB25" i="1"/>
  <c r="GQ25" i="1"/>
  <c r="HP25" i="1" s="1"/>
  <c r="GR25" i="1"/>
  <c r="HQ25" i="1" s="1"/>
  <c r="GO26" i="1"/>
  <c r="GP26" i="1"/>
  <c r="HO26" i="1" s="1"/>
  <c r="GQ26" i="1"/>
  <c r="HP26" i="1" s="1"/>
  <c r="GR26" i="1"/>
  <c r="HQ26" i="1" s="1"/>
  <c r="GO27" i="1"/>
  <c r="BK27" i="1"/>
  <c r="BZ27" i="1"/>
  <c r="CO27" i="1"/>
  <c r="DD27" i="1"/>
  <c r="DS27" i="1"/>
  <c r="EH27" i="1"/>
  <c r="EW27" i="1"/>
  <c r="FL27" i="1"/>
  <c r="GA27" i="1"/>
  <c r="GP27" i="1"/>
  <c r="HO27" i="1" s="1"/>
  <c r="GQ27" i="1"/>
  <c r="HP27" i="1" s="1"/>
  <c r="GR27" i="1"/>
  <c r="HQ27" i="1" s="1"/>
  <c r="GK28" i="1"/>
  <c r="GL28" i="1" s="1"/>
  <c r="HL28" i="1" s="1"/>
  <c r="GM28" i="1"/>
  <c r="GN28" i="1" s="1"/>
  <c r="HM28" i="1" s="1"/>
  <c r="BJ28" i="1"/>
  <c r="BY28" i="1"/>
  <c r="CN28" i="1"/>
  <c r="DC28" i="1"/>
  <c r="DR28" i="1"/>
  <c r="EG28" i="1"/>
  <c r="EV28" i="1"/>
  <c r="FK28" i="1"/>
  <c r="FZ28" i="1"/>
  <c r="GO28" i="1"/>
  <c r="HN28" i="1" s="1"/>
  <c r="GP28" i="1"/>
  <c r="HO28" i="1" s="1"/>
  <c r="GQ28" i="1"/>
  <c r="HP28" i="1" s="1"/>
  <c r="GR28" i="1"/>
  <c r="HQ28" i="1" s="1"/>
  <c r="BJ29" i="1"/>
  <c r="BY29" i="1"/>
  <c r="CN29" i="1"/>
  <c r="DC29" i="1"/>
  <c r="DR29" i="1"/>
  <c r="EG29" i="1"/>
  <c r="EV29" i="1"/>
  <c r="FK29" i="1"/>
  <c r="FZ29" i="1"/>
  <c r="GO29" i="1"/>
  <c r="BK29" i="1"/>
  <c r="BZ29" i="1"/>
  <c r="CO29" i="1"/>
  <c r="DD29" i="1"/>
  <c r="DS29" i="1"/>
  <c r="EH29" i="1"/>
  <c r="EW29" i="1"/>
  <c r="FL29" i="1"/>
  <c r="GA29" i="1"/>
  <c r="GP29" i="1"/>
  <c r="HO29" i="1" s="1"/>
  <c r="GQ29" i="1"/>
  <c r="HP29" i="1" s="1"/>
  <c r="GR29" i="1"/>
  <c r="HQ29" i="1" s="1"/>
  <c r="GO30" i="1"/>
  <c r="HN30" i="1" s="1"/>
  <c r="GP30" i="1"/>
  <c r="GQ30" i="1"/>
  <c r="HP30" i="1" s="1"/>
  <c r="GR30" i="1"/>
  <c r="HQ30" i="1" s="1"/>
  <c r="GO31" i="1"/>
  <c r="HN31" i="1" s="1"/>
  <c r="GP31" i="1"/>
  <c r="GQ31" i="1"/>
  <c r="HP31" i="1" s="1"/>
  <c r="GR31" i="1"/>
  <c r="HQ31" i="1" s="1"/>
  <c r="GO32" i="1"/>
  <c r="HN32" i="1" s="1"/>
  <c r="GP32" i="1"/>
  <c r="HO32" i="1" s="1"/>
  <c r="GQ32" i="1"/>
  <c r="HP32" i="1" s="1"/>
  <c r="GR32" i="1"/>
  <c r="HQ32" i="1" s="1"/>
  <c r="GO33" i="1"/>
  <c r="HN33" i="1" s="1"/>
  <c r="GP33" i="1"/>
  <c r="GQ33" i="1"/>
  <c r="HP33" i="1" s="1"/>
  <c r="GR33" i="1"/>
  <c r="HQ33" i="1" s="1"/>
  <c r="GO34" i="1"/>
  <c r="HN34" i="1" s="1"/>
  <c r="GP34" i="1"/>
  <c r="GQ34" i="1"/>
  <c r="HP34" i="1" s="1"/>
  <c r="GR34" i="1"/>
  <c r="HQ34" i="1" s="1"/>
  <c r="GO35" i="1"/>
  <c r="BK35" i="1"/>
  <c r="BZ35" i="1"/>
  <c r="CO35" i="1"/>
  <c r="DD35" i="1"/>
  <c r="DS35" i="1"/>
  <c r="EH35" i="1"/>
  <c r="EW35" i="1"/>
  <c r="FL35" i="1"/>
  <c r="GA35" i="1"/>
  <c r="GP35" i="1"/>
  <c r="HO35" i="1" s="1"/>
  <c r="GQ35" i="1"/>
  <c r="HP35" i="1" s="1"/>
  <c r="GR35" i="1"/>
  <c r="HQ35" i="1" s="1"/>
  <c r="GO36" i="1"/>
  <c r="HN36" i="1" s="1"/>
  <c r="GP36" i="1"/>
  <c r="HO36" i="1" s="1"/>
  <c r="GQ36" i="1"/>
  <c r="HP36" i="1" s="1"/>
  <c r="GR36" i="1"/>
  <c r="GO37" i="1"/>
  <c r="GP37" i="1"/>
  <c r="HO37" i="1" s="1"/>
  <c r="GQ37" i="1"/>
  <c r="HP37" i="1" s="1"/>
  <c r="GR37" i="1"/>
  <c r="HQ37" i="1" s="1"/>
  <c r="GO38" i="1"/>
  <c r="HN38" i="1" s="1"/>
  <c r="BK38" i="1"/>
  <c r="BZ38" i="1"/>
  <c r="CO38" i="1"/>
  <c r="DD38" i="1"/>
  <c r="DS38" i="1"/>
  <c r="EH38" i="1"/>
  <c r="EW38" i="1"/>
  <c r="FL38" i="1"/>
  <c r="GA38" i="1"/>
  <c r="GP38" i="1"/>
  <c r="GQ38" i="1"/>
  <c r="HP38" i="1" s="1"/>
  <c r="GR38" i="1"/>
  <c r="HQ38" i="1" s="1"/>
  <c r="BJ39" i="1"/>
  <c r="BY39" i="1"/>
  <c r="CN39" i="1"/>
  <c r="DC39" i="1"/>
  <c r="DR39" i="1"/>
  <c r="EG39" i="1"/>
  <c r="EV39" i="1"/>
  <c r="FK39" i="1"/>
  <c r="FZ39" i="1"/>
  <c r="GO39" i="1"/>
  <c r="HN39" i="1" s="1"/>
  <c r="GP39" i="1"/>
  <c r="GQ39" i="1"/>
  <c r="HP39" i="1" s="1"/>
  <c r="GR39" i="1"/>
  <c r="HQ39" i="1" s="1"/>
  <c r="GO40" i="1"/>
  <c r="HN40" i="1" s="1"/>
  <c r="GP40" i="1"/>
  <c r="HO40" i="1" s="1"/>
  <c r="GQ40" i="1"/>
  <c r="HP40" i="1" s="1"/>
  <c r="GR40" i="1"/>
  <c r="HQ40" i="1" s="1"/>
  <c r="GO41" i="1"/>
  <c r="HN41" i="1" s="1"/>
  <c r="GP41" i="1"/>
  <c r="HO41" i="1" s="1"/>
  <c r="GQ41" i="1"/>
  <c r="GR41" i="1"/>
  <c r="HQ41" i="1" s="1"/>
  <c r="GO42" i="1"/>
  <c r="HN42" i="1" s="1"/>
  <c r="GP42" i="1"/>
  <c r="HO42" i="1" s="1"/>
  <c r="GQ42" i="1"/>
  <c r="HP42" i="1"/>
  <c r="GR42" i="1"/>
  <c r="GO43" i="1"/>
  <c r="GP43" i="1"/>
  <c r="HO43" i="1"/>
  <c r="GQ43" i="1"/>
  <c r="HP43" i="1" s="1"/>
  <c r="GR43" i="1"/>
  <c r="HQ43" i="1" s="1"/>
  <c r="GO44" i="1"/>
  <c r="GP44" i="1"/>
  <c r="HO44" i="1" s="1"/>
  <c r="GQ44" i="1"/>
  <c r="HP44" i="1" s="1"/>
  <c r="GR44" i="1"/>
  <c r="HQ44" i="1" s="1"/>
  <c r="GO45" i="1"/>
  <c r="HN45" i="1" s="1"/>
  <c r="GP45" i="1"/>
  <c r="GQ45" i="1"/>
  <c r="HP45" i="1" s="1"/>
  <c r="GR45" i="1"/>
  <c r="HQ45" i="1" s="1"/>
  <c r="GO46" i="1"/>
  <c r="HN46" i="1" s="1"/>
  <c r="GP46" i="1"/>
  <c r="GQ46" i="1"/>
  <c r="HP46" i="1" s="1"/>
  <c r="GR46" i="1"/>
  <c r="HQ46" i="1" s="1"/>
  <c r="GO47" i="1"/>
  <c r="GP47" i="1"/>
  <c r="HO47" i="1"/>
  <c r="GQ47" i="1"/>
  <c r="HP47" i="1" s="1"/>
  <c r="GR47" i="1"/>
  <c r="HQ47" i="1" s="1"/>
  <c r="GO48" i="1"/>
  <c r="HN48" i="1" s="1"/>
  <c r="GP48" i="1"/>
  <c r="HO48" i="1" s="1"/>
  <c r="GQ48" i="1"/>
  <c r="HP48" i="1" s="1"/>
  <c r="GR48" i="1"/>
  <c r="HQ48" i="1" s="1"/>
  <c r="GO49" i="1"/>
  <c r="GP49" i="1"/>
  <c r="HO49" i="1" s="1"/>
  <c r="GQ49" i="1"/>
  <c r="HP49" i="1" s="1"/>
  <c r="GR49" i="1"/>
  <c r="HQ49" i="1" s="1"/>
  <c r="GP50" i="1"/>
  <c r="HO50" i="1" s="1"/>
  <c r="GQ50" i="1"/>
  <c r="GR50" i="1"/>
  <c r="HQ50" i="1" s="1"/>
  <c r="GO51" i="1"/>
  <c r="HN51" i="1" s="1"/>
  <c r="GP51" i="1"/>
  <c r="HO51" i="1" s="1"/>
  <c r="GQ51" i="1"/>
  <c r="GR51" i="1"/>
  <c r="HQ51" i="1" s="1"/>
  <c r="GO52" i="1"/>
  <c r="HN52" i="1" s="1"/>
  <c r="GP52" i="1"/>
  <c r="HO52" i="1" s="1"/>
  <c r="GQ52" i="1"/>
  <c r="HP52" i="1" s="1"/>
  <c r="GR52" i="1"/>
  <c r="HQ52" i="1" s="1"/>
  <c r="GO53" i="1"/>
  <c r="HN53" i="1" s="1"/>
  <c r="GP53" i="1"/>
  <c r="HO53" i="1" s="1"/>
  <c r="GQ53" i="1"/>
  <c r="HP53" i="1" s="1"/>
  <c r="GR53" i="1"/>
  <c r="HQ53" i="1" s="1"/>
  <c r="GO54" i="1"/>
  <c r="HN54" i="1" s="1"/>
  <c r="GP54" i="1"/>
  <c r="HO54" i="1" s="1"/>
  <c r="GQ54" i="1"/>
  <c r="GR54" i="1"/>
  <c r="HQ54" i="1" s="1"/>
  <c r="GO59" i="1"/>
  <c r="GP59" i="1"/>
  <c r="HO59" i="1" s="1"/>
  <c r="GQ59" i="1"/>
  <c r="HP59" i="1" s="1"/>
  <c r="GR59" i="1"/>
  <c r="HQ59" i="1" s="1"/>
  <c r="AR6" i="1"/>
  <c r="AS6" i="1" s="1"/>
  <c r="AT6" i="1"/>
  <c r="AU6" i="1" s="1"/>
  <c r="AV6" i="1"/>
  <c r="AW6" i="1"/>
  <c r="AX6" i="1"/>
  <c r="AY6" i="1"/>
  <c r="BF6" i="1"/>
  <c r="BG6" i="1" s="1"/>
  <c r="BH6" i="1"/>
  <c r="BI6" i="1" s="1"/>
  <c r="BL6" i="1"/>
  <c r="CA6" i="1" s="1"/>
  <c r="CP6" i="1" s="1"/>
  <c r="DE6" i="1" s="1"/>
  <c r="DT6" i="1" s="1"/>
  <c r="EI6" i="1" s="1"/>
  <c r="EX6" i="1" s="1"/>
  <c r="FM6" i="1" s="1"/>
  <c r="GB6" i="1" s="1"/>
  <c r="GQ6" i="1" s="1"/>
  <c r="HP6" i="1" s="1"/>
  <c r="BM6" i="1"/>
  <c r="BN6" i="1"/>
  <c r="CC6" i="1"/>
  <c r="BU6" i="1"/>
  <c r="BV6" i="1" s="1"/>
  <c r="BW6" i="1"/>
  <c r="BX6" i="1" s="1"/>
  <c r="CB6" i="1"/>
  <c r="CR6" i="1"/>
  <c r="CJ6" i="1"/>
  <c r="CK6" i="1" s="1"/>
  <c r="CL6" i="1"/>
  <c r="CM6" i="1" s="1"/>
  <c r="CQ6" i="1"/>
  <c r="DG6" i="1"/>
  <c r="CY6" i="1"/>
  <c r="CZ6" i="1" s="1"/>
  <c r="DA6" i="1"/>
  <c r="DB6" i="1" s="1"/>
  <c r="DF6" i="1"/>
  <c r="DV6" i="1"/>
  <c r="DN6" i="1"/>
  <c r="DO6" i="1" s="1"/>
  <c r="DP6" i="1"/>
  <c r="DQ6" i="1" s="1"/>
  <c r="DU6" i="1"/>
  <c r="EK6" i="1"/>
  <c r="EC6" i="1"/>
  <c r="ED6" i="1" s="1"/>
  <c r="EE6" i="1"/>
  <c r="EF6" i="1" s="1"/>
  <c r="EJ6" i="1"/>
  <c r="EZ6" i="1"/>
  <c r="ER6" i="1"/>
  <c r="ES6" i="1" s="1"/>
  <c r="ET6" i="1"/>
  <c r="EU6" i="1" s="1"/>
  <c r="EY6" i="1"/>
  <c r="FO6" i="1"/>
  <c r="FN6" i="1"/>
  <c r="FG6" i="1"/>
  <c r="FH6" i="1" s="1"/>
  <c r="FI6" i="1"/>
  <c r="FJ6" i="1" s="1"/>
  <c r="GD6" i="1"/>
  <c r="GC6" i="1"/>
  <c r="FV6" i="1"/>
  <c r="FW6" i="1" s="1"/>
  <c r="FX6" i="1"/>
  <c r="FY6" i="1" s="1"/>
  <c r="GS6" i="1"/>
  <c r="BO6" i="1"/>
  <c r="CD6" i="1"/>
  <c r="CS6" i="1"/>
  <c r="DH6" i="1"/>
  <c r="DW6" i="1"/>
  <c r="EL6" i="1"/>
  <c r="FA6" i="1"/>
  <c r="FP6" i="1"/>
  <c r="GE6" i="1"/>
  <c r="GT6" i="1"/>
  <c r="HH7" i="1"/>
  <c r="HI7" i="1"/>
  <c r="AR7" i="1"/>
  <c r="AS7" i="1" s="1"/>
  <c r="AT7" i="1"/>
  <c r="AU7" i="1" s="1"/>
  <c r="AV7" i="1"/>
  <c r="AW7" i="1"/>
  <c r="AX7" i="1"/>
  <c r="AY7" i="1"/>
  <c r="HH6" i="1"/>
  <c r="HI6" i="1"/>
  <c r="AR8" i="1"/>
  <c r="AS8" i="1" s="1"/>
  <c r="AV8" i="1"/>
  <c r="AW8" i="1"/>
  <c r="AX8" i="1"/>
  <c r="AY8" i="1"/>
  <c r="BK8" i="1"/>
  <c r="BQ8" i="1" s="1"/>
  <c r="BS8" i="1" s="1"/>
  <c r="CH8" i="1" s="1"/>
  <c r="CW8" i="1" s="1"/>
  <c r="DL8" i="1" s="1"/>
  <c r="BL8" i="1"/>
  <c r="BM8" i="1"/>
  <c r="BN8" i="1"/>
  <c r="CC8" i="1"/>
  <c r="BZ8" i="1"/>
  <c r="CA8" i="1"/>
  <c r="CB8" i="1"/>
  <c r="CR8" i="1"/>
  <c r="CO8" i="1"/>
  <c r="CP8" i="1"/>
  <c r="CQ8" i="1"/>
  <c r="DG8" i="1"/>
  <c r="CY8" i="1"/>
  <c r="CZ8" i="1" s="1"/>
  <c r="DD8" i="1"/>
  <c r="DE8" i="1"/>
  <c r="DF8" i="1"/>
  <c r="DV8" i="1"/>
  <c r="DN8" i="1"/>
  <c r="DO8" i="1"/>
  <c r="DS8" i="1"/>
  <c r="DY8" i="1" s="1"/>
  <c r="DT8" i="1"/>
  <c r="DU8" i="1"/>
  <c r="EK8" i="1"/>
  <c r="EC8" i="1"/>
  <c r="ED8" i="1" s="1"/>
  <c r="EH8" i="1"/>
  <c r="EI8" i="1"/>
  <c r="EJ8" i="1"/>
  <c r="EZ8" i="1"/>
  <c r="ER8" i="1"/>
  <c r="ES8" i="1" s="1"/>
  <c r="EW8" i="1"/>
  <c r="FC8" i="1" s="1"/>
  <c r="EX8" i="1"/>
  <c r="EY8" i="1"/>
  <c r="FO8" i="1"/>
  <c r="FL8" i="1"/>
  <c r="FM8" i="1"/>
  <c r="FN8" i="1"/>
  <c r="FG8" i="1"/>
  <c r="FH8" i="1" s="1"/>
  <c r="GD8" i="1"/>
  <c r="GA8" i="1"/>
  <c r="GB8" i="1"/>
  <c r="GC8" i="1"/>
  <c r="FV8" i="1"/>
  <c r="FW8" i="1" s="1"/>
  <c r="GS8" i="1"/>
  <c r="BO8" i="1"/>
  <c r="CD8" i="1"/>
  <c r="CS8" i="1"/>
  <c r="DH8" i="1"/>
  <c r="DW8" i="1"/>
  <c r="EL8" i="1"/>
  <c r="FA8" i="1"/>
  <c r="FP8" i="1"/>
  <c r="GE8" i="1"/>
  <c r="GT8" i="1"/>
  <c r="H8" i="1"/>
  <c r="HH8" i="1"/>
  <c r="HI8" i="1"/>
  <c r="AR9" i="1"/>
  <c r="AS9" i="1" s="1"/>
  <c r="AV9" i="1"/>
  <c r="AW9" i="1"/>
  <c r="AX9" i="1"/>
  <c r="AY9" i="1"/>
  <c r="BF9" i="1"/>
  <c r="BG9" i="1" s="1"/>
  <c r="BL9" i="1"/>
  <c r="CA9" i="1" s="1"/>
  <c r="CP9" i="1" s="1"/>
  <c r="DE9" i="1" s="1"/>
  <c r="DT9" i="1" s="1"/>
  <c r="EI9" i="1" s="1"/>
  <c r="EX9" i="1" s="1"/>
  <c r="FM9" i="1" s="1"/>
  <c r="GB9" i="1" s="1"/>
  <c r="GQ9" i="1" s="1"/>
  <c r="HP9" i="1" s="1"/>
  <c r="BM9" i="1"/>
  <c r="BN9" i="1"/>
  <c r="CC9" i="1"/>
  <c r="BU9" i="1"/>
  <c r="BV9" i="1" s="1"/>
  <c r="CB9" i="1"/>
  <c r="CR9" i="1"/>
  <c r="CJ9" i="1"/>
  <c r="CK9" i="1" s="1"/>
  <c r="CQ9" i="1"/>
  <c r="DG9" i="1"/>
  <c r="CY9" i="1"/>
  <c r="CZ9" i="1" s="1"/>
  <c r="DF9" i="1"/>
  <c r="DV9" i="1"/>
  <c r="DN9" i="1"/>
  <c r="DO9" i="1" s="1"/>
  <c r="DU9" i="1"/>
  <c r="EK9" i="1"/>
  <c r="EC9" i="1"/>
  <c r="ED9" i="1" s="1"/>
  <c r="EJ9" i="1"/>
  <c r="EZ9" i="1"/>
  <c r="ER9" i="1"/>
  <c r="ES9" i="1" s="1"/>
  <c r="EY9" i="1"/>
  <c r="FO9" i="1"/>
  <c r="FN9" i="1"/>
  <c r="GD9" i="1"/>
  <c r="GC9" i="1"/>
  <c r="GS9" i="1"/>
  <c r="BO9" i="1"/>
  <c r="CD9" i="1"/>
  <c r="CS9" i="1"/>
  <c r="DH9" i="1"/>
  <c r="DW9" i="1"/>
  <c r="EL9" i="1"/>
  <c r="FA9" i="1"/>
  <c r="FP9" i="1"/>
  <c r="GE9" i="1"/>
  <c r="GT9" i="1"/>
  <c r="H9" i="1"/>
  <c r="HH9" i="1"/>
  <c r="HI9" i="1"/>
  <c r="AT10" i="1"/>
  <c r="AU10" i="1" s="1"/>
  <c r="AV10" i="1"/>
  <c r="AW10" i="1"/>
  <c r="AX10" i="1"/>
  <c r="AY10" i="1"/>
  <c r="BH10" i="1"/>
  <c r="BI10" i="1" s="1"/>
  <c r="BJ10" i="1"/>
  <c r="BQ10" i="1" s="1"/>
  <c r="BS10" i="1" s="1"/>
  <c r="CH10" i="1" s="1"/>
  <c r="CW10" i="1" s="1"/>
  <c r="DL10" i="1" s="1"/>
  <c r="BL10" i="1"/>
  <c r="BM10" i="1"/>
  <c r="BN10" i="1"/>
  <c r="CC10" i="1"/>
  <c r="BW10" i="1"/>
  <c r="BX10" i="1" s="1"/>
  <c r="BY10" i="1"/>
  <c r="CA10" i="1"/>
  <c r="CB10" i="1"/>
  <c r="CR10" i="1"/>
  <c r="CL10" i="1"/>
  <c r="CM10" i="1" s="1"/>
  <c r="CN10" i="1"/>
  <c r="CP10" i="1"/>
  <c r="CQ10" i="1"/>
  <c r="DG10" i="1"/>
  <c r="DA10" i="1"/>
  <c r="DB10" i="1" s="1"/>
  <c r="DC10" i="1"/>
  <c r="DE10" i="1"/>
  <c r="DF10" i="1"/>
  <c r="DV10" i="1"/>
  <c r="DP10" i="1"/>
  <c r="DQ10" i="1" s="1"/>
  <c r="DR10" i="1"/>
  <c r="DT10" i="1"/>
  <c r="DY10" i="1" s="1"/>
  <c r="DU10" i="1"/>
  <c r="EK10" i="1"/>
  <c r="EE10" i="1"/>
  <c r="EF10" i="1" s="1"/>
  <c r="EG10" i="1"/>
  <c r="EN10" i="1" s="1"/>
  <c r="EI10" i="1"/>
  <c r="EJ10" i="1"/>
  <c r="EZ10" i="1"/>
  <c r="ET10" i="1"/>
  <c r="EU10" i="1" s="1"/>
  <c r="EV10" i="1"/>
  <c r="EX10" i="1"/>
  <c r="FC10" i="1" s="1"/>
  <c r="EY10" i="1"/>
  <c r="FO10" i="1"/>
  <c r="FI10" i="1"/>
  <c r="FJ10" i="1" s="1"/>
  <c r="FK10" i="1"/>
  <c r="FM10" i="1"/>
  <c r="FN10" i="1"/>
  <c r="GD10" i="1"/>
  <c r="FX10" i="1"/>
  <c r="FY10" i="1" s="1"/>
  <c r="FZ10" i="1"/>
  <c r="GB10" i="1"/>
  <c r="GC10" i="1"/>
  <c r="GS10" i="1"/>
  <c r="BO10" i="1"/>
  <c r="CD10" i="1"/>
  <c r="CS10" i="1"/>
  <c r="DH10" i="1"/>
  <c r="DW10" i="1"/>
  <c r="EL10" i="1"/>
  <c r="FA10" i="1"/>
  <c r="FP10" i="1"/>
  <c r="GE10" i="1"/>
  <c r="GT10" i="1"/>
  <c r="H10" i="1"/>
  <c r="HH10" i="1"/>
  <c r="HI10" i="1"/>
  <c r="AV11" i="1"/>
  <c r="AW11" i="1"/>
  <c r="AZ11" i="1"/>
  <c r="AX11" i="1"/>
  <c r="AY11" i="1"/>
  <c r="BL11" i="1"/>
  <c r="BM11" i="1"/>
  <c r="BN11" i="1"/>
  <c r="CC11" i="1"/>
  <c r="CA11" i="1"/>
  <c r="CB11" i="1"/>
  <c r="CR11" i="1"/>
  <c r="CP11" i="1"/>
  <c r="CU11" i="1" s="1"/>
  <c r="CT11" i="1" s="1"/>
  <c r="CQ11" i="1"/>
  <c r="DG11" i="1"/>
  <c r="DE11" i="1"/>
  <c r="DF11" i="1"/>
  <c r="DV11" i="1"/>
  <c r="DT11" i="1"/>
  <c r="DU11" i="1"/>
  <c r="EK11" i="1"/>
  <c r="EI11" i="1"/>
  <c r="EJ11" i="1"/>
  <c r="EZ11" i="1"/>
  <c r="EX11" i="1"/>
  <c r="EY11" i="1"/>
  <c r="FO11" i="1"/>
  <c r="FM11" i="1"/>
  <c r="FN11" i="1"/>
  <c r="GD11" i="1"/>
  <c r="GB11" i="1"/>
  <c r="GC11" i="1"/>
  <c r="GS11" i="1"/>
  <c r="BO11" i="1"/>
  <c r="CD11" i="1"/>
  <c r="CS11" i="1"/>
  <c r="DH11" i="1"/>
  <c r="DW11" i="1"/>
  <c r="EL11" i="1"/>
  <c r="FA11" i="1"/>
  <c r="FP11" i="1"/>
  <c r="GE11" i="1"/>
  <c r="GT11" i="1"/>
  <c r="H11" i="1"/>
  <c r="HH11" i="1"/>
  <c r="HI11" i="1"/>
  <c r="AR12" i="1"/>
  <c r="AS12" i="1"/>
  <c r="AV12" i="1"/>
  <c r="AW12" i="1"/>
  <c r="AX12" i="1"/>
  <c r="AY12" i="1"/>
  <c r="BF12" i="1"/>
  <c r="BG12" i="1" s="1"/>
  <c r="BL12" i="1"/>
  <c r="BM12" i="1"/>
  <c r="BN12" i="1"/>
  <c r="CC12" i="1"/>
  <c r="BU12" i="1"/>
  <c r="BV12" i="1" s="1"/>
  <c r="CA12" i="1"/>
  <c r="CB12" i="1"/>
  <c r="CR12" i="1"/>
  <c r="CJ12" i="1"/>
  <c r="CK12" i="1"/>
  <c r="CP12" i="1"/>
  <c r="CQ12" i="1"/>
  <c r="DG12" i="1"/>
  <c r="CY12" i="1"/>
  <c r="CZ12" i="1" s="1"/>
  <c r="DE12" i="1"/>
  <c r="DF12" i="1"/>
  <c r="DV12" i="1"/>
  <c r="DN12" i="1"/>
  <c r="DO12" i="1" s="1"/>
  <c r="DT12" i="1"/>
  <c r="DU12" i="1"/>
  <c r="EK12" i="1"/>
  <c r="EI12" i="1"/>
  <c r="EJ12" i="1"/>
  <c r="EC12" i="1"/>
  <c r="ED12" i="1" s="1"/>
  <c r="EZ12" i="1"/>
  <c r="EX12" i="1"/>
  <c r="FC12" i="1" s="1"/>
  <c r="EY12" i="1"/>
  <c r="ER12" i="1"/>
  <c r="ES12" i="1" s="1"/>
  <c r="FO12" i="1"/>
  <c r="FM12" i="1"/>
  <c r="FN12" i="1"/>
  <c r="FG12" i="1"/>
  <c r="FH12" i="1"/>
  <c r="GD12" i="1"/>
  <c r="GB12" i="1"/>
  <c r="GC12" i="1"/>
  <c r="FV12" i="1"/>
  <c r="FW12" i="1" s="1"/>
  <c r="GS12" i="1"/>
  <c r="BO12" i="1"/>
  <c r="CD12" i="1"/>
  <c r="CS12" i="1"/>
  <c r="DH12" i="1"/>
  <c r="DW12" i="1"/>
  <c r="EL12" i="1"/>
  <c r="FA12" i="1"/>
  <c r="FP12" i="1"/>
  <c r="GE12" i="1"/>
  <c r="GT12" i="1"/>
  <c r="H12" i="1"/>
  <c r="HH12" i="1"/>
  <c r="HI12" i="1"/>
  <c r="AR13" i="1"/>
  <c r="AS13" i="1" s="1"/>
  <c r="HJ13" i="1" s="1"/>
  <c r="AV13" i="1"/>
  <c r="AW13" i="1"/>
  <c r="AX13" i="1"/>
  <c r="AY13" i="1"/>
  <c r="AZ13" i="1"/>
  <c r="BF13" i="1"/>
  <c r="BG13" i="1" s="1"/>
  <c r="BJ13" i="1"/>
  <c r="BK13" i="1"/>
  <c r="BQ13" i="1" s="1"/>
  <c r="BL13" i="1"/>
  <c r="BM13" i="1"/>
  <c r="BN13" i="1"/>
  <c r="CC13" i="1"/>
  <c r="BU13" i="1"/>
  <c r="BV13" i="1" s="1"/>
  <c r="BY13" i="1"/>
  <c r="CF13" i="1" s="1"/>
  <c r="BZ13" i="1"/>
  <c r="CA13" i="1"/>
  <c r="CB13" i="1"/>
  <c r="CR13" i="1"/>
  <c r="CJ13" i="1"/>
  <c r="CK13" i="1" s="1"/>
  <c r="CN13" i="1"/>
  <c r="CU13" i="1" s="1"/>
  <c r="CO13" i="1"/>
  <c r="CP13" i="1"/>
  <c r="CQ13" i="1"/>
  <c r="DG13" i="1"/>
  <c r="CY13" i="1"/>
  <c r="CZ13" i="1"/>
  <c r="DC13" i="1"/>
  <c r="DD13" i="1"/>
  <c r="DE13" i="1"/>
  <c r="DF13" i="1"/>
  <c r="DV13" i="1"/>
  <c r="DN13" i="1"/>
  <c r="DO13" i="1" s="1"/>
  <c r="DR13" i="1"/>
  <c r="DS13" i="1"/>
  <c r="DY13" i="1" s="1"/>
  <c r="DT13" i="1"/>
  <c r="DU13" i="1"/>
  <c r="EK13" i="1"/>
  <c r="EC13" i="1"/>
  <c r="ED13" i="1" s="1"/>
  <c r="EG13" i="1"/>
  <c r="EH13" i="1"/>
  <c r="EN13" i="1" s="1"/>
  <c r="EM13" i="1" s="1"/>
  <c r="EI13" i="1"/>
  <c r="EJ13" i="1"/>
  <c r="EZ13" i="1"/>
  <c r="ER13" i="1"/>
  <c r="ES13" i="1" s="1"/>
  <c r="EV13" i="1"/>
  <c r="EW13" i="1"/>
  <c r="EX13" i="1"/>
  <c r="EY13" i="1"/>
  <c r="FO13" i="1"/>
  <c r="FG13" i="1"/>
  <c r="FH13" i="1" s="1"/>
  <c r="FK13" i="1"/>
  <c r="FL13" i="1"/>
  <c r="FM13" i="1"/>
  <c r="FN13" i="1"/>
  <c r="GD13" i="1"/>
  <c r="FV13" i="1"/>
  <c r="FW13" i="1" s="1"/>
  <c r="FZ13" i="1"/>
  <c r="GA13" i="1"/>
  <c r="GB13" i="1"/>
  <c r="GC13" i="1"/>
  <c r="GS13" i="1"/>
  <c r="BO13" i="1"/>
  <c r="CD13" i="1"/>
  <c r="CS13" i="1"/>
  <c r="DH13" i="1"/>
  <c r="DW13" i="1"/>
  <c r="EL13" i="1"/>
  <c r="FA13" i="1"/>
  <c r="FP13" i="1"/>
  <c r="GE13" i="1"/>
  <c r="GT13" i="1"/>
  <c r="H13" i="1"/>
  <c r="HH13" i="1"/>
  <c r="HI13" i="1"/>
  <c r="AV14" i="1"/>
  <c r="AW14" i="1"/>
  <c r="AX14" i="1"/>
  <c r="AY14" i="1"/>
  <c r="BK14" i="1"/>
  <c r="BL14" i="1"/>
  <c r="BM14" i="1"/>
  <c r="BN14" i="1"/>
  <c r="CC14" i="1"/>
  <c r="BZ14" i="1"/>
  <c r="CF14" i="1" s="1"/>
  <c r="CE14" i="1" s="1"/>
  <c r="CA14" i="1"/>
  <c r="CB14" i="1"/>
  <c r="CR14" i="1"/>
  <c r="CO14" i="1"/>
  <c r="CU14" i="1" s="1"/>
  <c r="CT14" i="1" s="1"/>
  <c r="CP14" i="1"/>
  <c r="CQ14" i="1"/>
  <c r="DG14" i="1"/>
  <c r="DD14" i="1"/>
  <c r="DJ14" i="1" s="1"/>
  <c r="DE14" i="1"/>
  <c r="DF14" i="1"/>
  <c r="DV14" i="1"/>
  <c r="DS14" i="1"/>
  <c r="DT14" i="1"/>
  <c r="DU14" i="1"/>
  <c r="EK14" i="1"/>
  <c r="EH14" i="1"/>
  <c r="EI14" i="1"/>
  <c r="EJ14" i="1"/>
  <c r="EZ14" i="1"/>
  <c r="EW14" i="1"/>
  <c r="FC14" i="1" s="1"/>
  <c r="EX14" i="1"/>
  <c r="EY14" i="1"/>
  <c r="FO14" i="1"/>
  <c r="FL14" i="1"/>
  <c r="FM14" i="1"/>
  <c r="FN14" i="1"/>
  <c r="GD14" i="1"/>
  <c r="GA14" i="1"/>
  <c r="GG14" i="1" s="1"/>
  <c r="GB14" i="1"/>
  <c r="GC14" i="1"/>
  <c r="GS14" i="1"/>
  <c r="BO14" i="1"/>
  <c r="CD14" i="1"/>
  <c r="CS14" i="1"/>
  <c r="DH14" i="1"/>
  <c r="DW14" i="1"/>
  <c r="EL14" i="1"/>
  <c r="FA14" i="1"/>
  <c r="FP14" i="1"/>
  <c r="GE14" i="1"/>
  <c r="GT14" i="1"/>
  <c r="H14" i="1"/>
  <c r="HH14" i="1"/>
  <c r="HI14" i="1"/>
  <c r="AT15" i="1"/>
  <c r="AU15" i="1" s="1"/>
  <c r="AV15" i="1"/>
  <c r="AW15" i="1"/>
  <c r="AX15" i="1"/>
  <c r="AY15" i="1"/>
  <c r="BH15" i="1"/>
  <c r="BI15" i="1" s="1"/>
  <c r="BL15" i="1"/>
  <c r="BM15" i="1"/>
  <c r="BQ15" i="1" s="1"/>
  <c r="BS15" i="1" s="1"/>
  <c r="CH15" i="1" s="1"/>
  <c r="CW15" i="1" s="1"/>
  <c r="DL15" i="1" s="1"/>
  <c r="BN15" i="1"/>
  <c r="CC15" i="1"/>
  <c r="BW15" i="1"/>
  <c r="BX15" i="1" s="1"/>
  <c r="CA15" i="1"/>
  <c r="CB15" i="1"/>
  <c r="CR15" i="1"/>
  <c r="CL15" i="1"/>
  <c r="CM15" i="1" s="1"/>
  <c r="CP15" i="1"/>
  <c r="CQ15" i="1"/>
  <c r="DG15" i="1"/>
  <c r="DA15" i="1"/>
  <c r="DB15" i="1" s="1"/>
  <c r="DE15" i="1"/>
  <c r="DF15" i="1"/>
  <c r="DV15" i="1"/>
  <c r="DP15" i="1"/>
  <c r="DQ15" i="1" s="1"/>
  <c r="DT15" i="1"/>
  <c r="DY15" i="1" s="1"/>
  <c r="DU15" i="1"/>
  <c r="EK15" i="1"/>
  <c r="EI15" i="1"/>
  <c r="EJ15" i="1"/>
  <c r="EE15" i="1"/>
  <c r="EF15" i="1" s="1"/>
  <c r="EZ15" i="1"/>
  <c r="EX15" i="1"/>
  <c r="EY15" i="1"/>
  <c r="ET15" i="1"/>
  <c r="EU15" i="1" s="1"/>
  <c r="FO15" i="1"/>
  <c r="FM15" i="1"/>
  <c r="FN15" i="1"/>
  <c r="FI15" i="1"/>
  <c r="FJ15" i="1" s="1"/>
  <c r="GD15" i="1"/>
  <c r="GB15" i="1"/>
  <c r="GC15" i="1"/>
  <c r="GG15" i="1" s="1"/>
  <c r="FX15" i="1"/>
  <c r="FY15" i="1" s="1"/>
  <c r="GS15" i="1"/>
  <c r="BO15" i="1"/>
  <c r="CD15" i="1"/>
  <c r="CS15" i="1"/>
  <c r="DH15" i="1"/>
  <c r="DW15" i="1"/>
  <c r="EL15" i="1"/>
  <c r="FA15" i="1"/>
  <c r="FP15" i="1"/>
  <c r="GE15" i="1"/>
  <c r="GT15" i="1"/>
  <c r="H15" i="1"/>
  <c r="HH15" i="1"/>
  <c r="HI15" i="1"/>
  <c r="AZ16" i="1"/>
  <c r="AV16" i="1"/>
  <c r="AW16" i="1"/>
  <c r="AX16" i="1"/>
  <c r="AY16" i="1"/>
  <c r="BL16" i="1"/>
  <c r="BM16" i="1"/>
  <c r="BN16" i="1"/>
  <c r="CC16" i="1"/>
  <c r="CA16" i="1"/>
  <c r="CB16" i="1"/>
  <c r="CR16" i="1"/>
  <c r="CP16" i="1"/>
  <c r="CQ16" i="1"/>
  <c r="DG16" i="1"/>
  <c r="DE16" i="1"/>
  <c r="DF16" i="1"/>
  <c r="DV16" i="1"/>
  <c r="DT16" i="1"/>
  <c r="DU16" i="1"/>
  <c r="EK16" i="1"/>
  <c r="EI16" i="1"/>
  <c r="EJ16" i="1"/>
  <c r="EZ16" i="1"/>
  <c r="EX16" i="1"/>
  <c r="EY16" i="1"/>
  <c r="FO16" i="1"/>
  <c r="FM16" i="1"/>
  <c r="FN16" i="1"/>
  <c r="GD16" i="1"/>
  <c r="GB16" i="1"/>
  <c r="GC16" i="1"/>
  <c r="GS16" i="1"/>
  <c r="BO16" i="1"/>
  <c r="CD16" i="1"/>
  <c r="CS16" i="1"/>
  <c r="DH16" i="1"/>
  <c r="DW16" i="1"/>
  <c r="EL16" i="1"/>
  <c r="FA16" i="1"/>
  <c r="FP16" i="1"/>
  <c r="GE16" i="1"/>
  <c r="GT16" i="1"/>
  <c r="H16" i="1"/>
  <c r="HH16" i="1"/>
  <c r="HI16" i="1"/>
  <c r="AV17" i="1"/>
  <c r="AW17" i="1"/>
  <c r="AX17" i="1"/>
  <c r="AY17" i="1"/>
  <c r="BK17" i="1"/>
  <c r="BL17" i="1"/>
  <c r="BM17" i="1"/>
  <c r="BN17" i="1"/>
  <c r="CC17" i="1"/>
  <c r="BZ17" i="1"/>
  <c r="CA17" i="1"/>
  <c r="CB17" i="1"/>
  <c r="CR17" i="1"/>
  <c r="CO17" i="1"/>
  <c r="CP17" i="1"/>
  <c r="CQ17" i="1"/>
  <c r="DG17" i="1"/>
  <c r="DD17" i="1"/>
  <c r="DE17" i="1"/>
  <c r="DF17" i="1"/>
  <c r="DV17" i="1"/>
  <c r="DS17" i="1"/>
  <c r="DT17" i="1"/>
  <c r="DU17" i="1"/>
  <c r="EK17" i="1"/>
  <c r="EH17" i="1"/>
  <c r="EI17" i="1"/>
  <c r="EJ17" i="1"/>
  <c r="EZ17" i="1"/>
  <c r="EW17" i="1"/>
  <c r="EX17" i="1"/>
  <c r="EY17" i="1"/>
  <c r="FO17" i="1"/>
  <c r="FL17" i="1"/>
  <c r="FM17" i="1"/>
  <c r="FN17" i="1"/>
  <c r="GD17" i="1"/>
  <c r="GA17" i="1"/>
  <c r="GB17" i="1"/>
  <c r="GC17" i="1"/>
  <c r="GS17" i="1"/>
  <c r="BO17" i="1"/>
  <c r="CD17" i="1"/>
  <c r="CS17" i="1"/>
  <c r="DH17" i="1"/>
  <c r="DW17" i="1"/>
  <c r="EL17" i="1"/>
  <c r="FA17" i="1"/>
  <c r="FP17" i="1"/>
  <c r="GE17" i="1"/>
  <c r="GT17" i="1"/>
  <c r="H17" i="1"/>
  <c r="HH17" i="1"/>
  <c r="HI17" i="1"/>
  <c r="AV18" i="1"/>
  <c r="AW18" i="1"/>
  <c r="AX18" i="1"/>
  <c r="AY18" i="1"/>
  <c r="AZ18" i="1"/>
  <c r="BL18" i="1"/>
  <c r="BM18" i="1"/>
  <c r="BN18" i="1"/>
  <c r="CC18" i="1"/>
  <c r="CA18" i="1"/>
  <c r="CB18" i="1"/>
  <c r="CR18" i="1"/>
  <c r="CP18" i="1"/>
  <c r="CQ18" i="1"/>
  <c r="DG18" i="1"/>
  <c r="DE18" i="1"/>
  <c r="DF18" i="1"/>
  <c r="DV18" i="1"/>
  <c r="DT18" i="1"/>
  <c r="DU18" i="1"/>
  <c r="EK18" i="1"/>
  <c r="EI18" i="1"/>
  <c r="EJ18" i="1"/>
  <c r="EZ18" i="1"/>
  <c r="EX18" i="1"/>
  <c r="EY18" i="1"/>
  <c r="FO18" i="1"/>
  <c r="FM18" i="1"/>
  <c r="FN18" i="1"/>
  <c r="GD18" i="1"/>
  <c r="GB18" i="1"/>
  <c r="GC18" i="1"/>
  <c r="GS18" i="1"/>
  <c r="BO18" i="1"/>
  <c r="CD18" i="1"/>
  <c r="CS18" i="1"/>
  <c r="DH18" i="1"/>
  <c r="DW18" i="1"/>
  <c r="EL18" i="1"/>
  <c r="FA18" i="1"/>
  <c r="FP18" i="1"/>
  <c r="GE18" i="1"/>
  <c r="GT18" i="1"/>
  <c r="H18" i="1"/>
  <c r="HH18" i="1"/>
  <c r="HI18" i="1"/>
  <c r="AV19" i="1"/>
  <c r="AW19" i="1"/>
  <c r="AX19" i="1"/>
  <c r="AY19" i="1"/>
  <c r="BJ19" i="1"/>
  <c r="BK19" i="1"/>
  <c r="BL19" i="1"/>
  <c r="BM19" i="1"/>
  <c r="BN19" i="1"/>
  <c r="CC19" i="1"/>
  <c r="BY19" i="1"/>
  <c r="BZ19" i="1"/>
  <c r="CA19" i="1"/>
  <c r="CB19" i="1"/>
  <c r="CR19" i="1"/>
  <c r="CN19" i="1"/>
  <c r="CO19" i="1"/>
  <c r="CP19" i="1"/>
  <c r="CQ19" i="1"/>
  <c r="DG19" i="1"/>
  <c r="DC19" i="1"/>
  <c r="DD19" i="1"/>
  <c r="DE19" i="1"/>
  <c r="DF19" i="1"/>
  <c r="DV19" i="1"/>
  <c r="DR19" i="1"/>
  <c r="DS19" i="1"/>
  <c r="DT19" i="1"/>
  <c r="DU19" i="1"/>
  <c r="EK19" i="1"/>
  <c r="EG19" i="1"/>
  <c r="EH19" i="1"/>
  <c r="EI19" i="1"/>
  <c r="EJ19" i="1"/>
  <c r="EZ19" i="1"/>
  <c r="EV19" i="1"/>
  <c r="EW19" i="1"/>
  <c r="EX19" i="1"/>
  <c r="EY19" i="1"/>
  <c r="FO19" i="1"/>
  <c r="FK19" i="1"/>
  <c r="FL19" i="1"/>
  <c r="FM19" i="1"/>
  <c r="FN19" i="1"/>
  <c r="GD19" i="1"/>
  <c r="FZ19" i="1"/>
  <c r="GA19" i="1"/>
  <c r="GB19" i="1"/>
  <c r="GC19" i="1"/>
  <c r="GS19" i="1"/>
  <c r="BO19" i="1"/>
  <c r="CD19" i="1"/>
  <c r="CS19" i="1"/>
  <c r="DH19" i="1"/>
  <c r="DW19" i="1"/>
  <c r="EL19" i="1"/>
  <c r="FA19" i="1"/>
  <c r="FP19" i="1"/>
  <c r="GE19" i="1"/>
  <c r="GT19" i="1"/>
  <c r="H19" i="1"/>
  <c r="HH19" i="1"/>
  <c r="HI19" i="1"/>
  <c r="AV20" i="1"/>
  <c r="AW20" i="1"/>
  <c r="AX20" i="1"/>
  <c r="AY20" i="1"/>
  <c r="BL20" i="1"/>
  <c r="BM20" i="1"/>
  <c r="BN20" i="1"/>
  <c r="CC20" i="1"/>
  <c r="CA20" i="1"/>
  <c r="CB20" i="1"/>
  <c r="CR20" i="1"/>
  <c r="CP20" i="1"/>
  <c r="CQ20" i="1"/>
  <c r="DG20" i="1"/>
  <c r="DE20" i="1"/>
  <c r="DF20" i="1"/>
  <c r="DV20" i="1"/>
  <c r="DT20" i="1"/>
  <c r="DU20" i="1"/>
  <c r="EK20" i="1"/>
  <c r="EI20" i="1"/>
  <c r="EJ20" i="1"/>
  <c r="EZ20" i="1"/>
  <c r="EX20" i="1"/>
  <c r="EY20" i="1"/>
  <c r="FO20" i="1"/>
  <c r="FM20" i="1"/>
  <c r="FN20" i="1"/>
  <c r="GD20" i="1"/>
  <c r="GB20" i="1"/>
  <c r="GC20" i="1"/>
  <c r="GS20" i="1"/>
  <c r="BO20" i="1"/>
  <c r="CD20" i="1"/>
  <c r="CS20" i="1"/>
  <c r="DH20" i="1"/>
  <c r="DW20" i="1"/>
  <c r="EL20" i="1"/>
  <c r="FA20" i="1"/>
  <c r="FP20" i="1"/>
  <c r="GE20" i="1"/>
  <c r="GT20" i="1"/>
  <c r="H20" i="1"/>
  <c r="HH20" i="1"/>
  <c r="HI20" i="1"/>
  <c r="AV21" i="1"/>
  <c r="AW21" i="1"/>
  <c r="AX21" i="1"/>
  <c r="AY21" i="1"/>
  <c r="BJ21" i="1"/>
  <c r="BM21" i="1"/>
  <c r="BN21" i="1"/>
  <c r="CC21" i="1"/>
  <c r="BY21" i="1"/>
  <c r="CB21" i="1"/>
  <c r="CR21" i="1"/>
  <c r="CN21" i="1"/>
  <c r="CQ21" i="1"/>
  <c r="DG21" i="1"/>
  <c r="DC21" i="1"/>
  <c r="DF21" i="1"/>
  <c r="DV21" i="1"/>
  <c r="DR21" i="1"/>
  <c r="DU21" i="1"/>
  <c r="EK21" i="1"/>
  <c r="EJ21" i="1"/>
  <c r="EG21" i="1"/>
  <c r="EZ21" i="1"/>
  <c r="EY21" i="1"/>
  <c r="EV21" i="1"/>
  <c r="FO21" i="1"/>
  <c r="FN21" i="1"/>
  <c r="FK21" i="1"/>
  <c r="GD21" i="1"/>
  <c r="GC21" i="1"/>
  <c r="FZ21" i="1"/>
  <c r="GS21" i="1"/>
  <c r="BO21" i="1"/>
  <c r="CD21" i="1"/>
  <c r="CS21" i="1"/>
  <c r="DH21" i="1"/>
  <c r="DW21" i="1"/>
  <c r="EL21" i="1"/>
  <c r="FA21" i="1"/>
  <c r="FP21" i="1"/>
  <c r="GE21" i="1"/>
  <c r="GT21" i="1"/>
  <c r="H21" i="1"/>
  <c r="HH21" i="1"/>
  <c r="HI21" i="1"/>
  <c r="AV22" i="1"/>
  <c r="AW22" i="1"/>
  <c r="AX22" i="1"/>
  <c r="AY22" i="1"/>
  <c r="BM22" i="1"/>
  <c r="BN22" i="1"/>
  <c r="CC22" i="1"/>
  <c r="CB22" i="1"/>
  <c r="CR22" i="1"/>
  <c r="CQ22" i="1"/>
  <c r="DG22" i="1"/>
  <c r="DF22" i="1"/>
  <c r="DV22" i="1"/>
  <c r="DU22" i="1"/>
  <c r="EK22" i="1"/>
  <c r="EJ22" i="1"/>
  <c r="EZ22" i="1"/>
  <c r="EY22" i="1"/>
  <c r="FO22" i="1"/>
  <c r="FN22" i="1"/>
  <c r="GD22" i="1"/>
  <c r="GC22" i="1"/>
  <c r="GS22" i="1"/>
  <c r="BO22" i="1"/>
  <c r="CD22" i="1"/>
  <c r="CS22" i="1"/>
  <c r="DH22" i="1"/>
  <c r="DW22" i="1"/>
  <c r="EL22" i="1"/>
  <c r="FA22" i="1"/>
  <c r="FP22" i="1"/>
  <c r="GE22" i="1"/>
  <c r="GT22" i="1"/>
  <c r="H22" i="1"/>
  <c r="HH22" i="1"/>
  <c r="HI22" i="1"/>
  <c r="AR23" i="1"/>
  <c r="AS23" i="1" s="1"/>
  <c r="AV23" i="1"/>
  <c r="AW23" i="1"/>
  <c r="AX23" i="1"/>
  <c r="AY23" i="1"/>
  <c r="BF23" i="1"/>
  <c r="BG23" i="1" s="1"/>
  <c r="BK23" i="1"/>
  <c r="BL23" i="1"/>
  <c r="BM23" i="1"/>
  <c r="BN23" i="1"/>
  <c r="CC23" i="1"/>
  <c r="BU23" i="1"/>
  <c r="BV23" i="1" s="1"/>
  <c r="BZ23" i="1"/>
  <c r="CA23" i="1"/>
  <c r="CB23" i="1"/>
  <c r="CR23" i="1"/>
  <c r="CJ23" i="1"/>
  <c r="CK23" i="1" s="1"/>
  <c r="CO23" i="1"/>
  <c r="CP23" i="1"/>
  <c r="CQ23" i="1"/>
  <c r="DG23" i="1"/>
  <c r="CY23" i="1"/>
  <c r="CZ23" i="1" s="1"/>
  <c r="DD23" i="1"/>
  <c r="DE23" i="1"/>
  <c r="DF23" i="1"/>
  <c r="DV23" i="1"/>
  <c r="DN23" i="1"/>
  <c r="DO23" i="1" s="1"/>
  <c r="DS23" i="1"/>
  <c r="DT23" i="1"/>
  <c r="DU23" i="1"/>
  <c r="EK23" i="1"/>
  <c r="EH23" i="1"/>
  <c r="EI23" i="1"/>
  <c r="EJ23" i="1"/>
  <c r="EZ23" i="1"/>
  <c r="EW23" i="1"/>
  <c r="EX23" i="1"/>
  <c r="EY23" i="1"/>
  <c r="FO23" i="1"/>
  <c r="FL23" i="1"/>
  <c r="FM23" i="1"/>
  <c r="FN23" i="1"/>
  <c r="GD23" i="1"/>
  <c r="GA23" i="1"/>
  <c r="GB23" i="1"/>
  <c r="GC23" i="1"/>
  <c r="GS23" i="1"/>
  <c r="BO23" i="1"/>
  <c r="CD23" i="1"/>
  <c r="CS23" i="1"/>
  <c r="DH23" i="1"/>
  <c r="DW23" i="1"/>
  <c r="EL23" i="1"/>
  <c r="FA23" i="1"/>
  <c r="FP23" i="1"/>
  <c r="GE23" i="1"/>
  <c r="GT23" i="1"/>
  <c r="H23" i="1"/>
  <c r="HH23" i="1"/>
  <c r="HI23" i="1"/>
  <c r="AV24" i="1"/>
  <c r="AW24" i="1"/>
  <c r="AX24" i="1"/>
  <c r="AY24" i="1"/>
  <c r="BK24" i="1"/>
  <c r="BL24" i="1"/>
  <c r="BM24" i="1"/>
  <c r="BN24" i="1"/>
  <c r="CC24" i="1"/>
  <c r="BZ24" i="1"/>
  <c r="CA24" i="1"/>
  <c r="CB24" i="1"/>
  <c r="CR24" i="1"/>
  <c r="CO24" i="1"/>
  <c r="CP24" i="1"/>
  <c r="CQ24" i="1"/>
  <c r="DG24" i="1"/>
  <c r="DD24" i="1"/>
  <c r="DE24" i="1"/>
  <c r="DF24" i="1"/>
  <c r="DV24" i="1"/>
  <c r="DS24" i="1"/>
  <c r="DT24" i="1"/>
  <c r="DU24" i="1"/>
  <c r="EK24" i="1"/>
  <c r="EH24" i="1"/>
  <c r="EI24" i="1"/>
  <c r="EJ24" i="1"/>
  <c r="EZ24" i="1"/>
  <c r="EW24" i="1"/>
  <c r="EX24" i="1"/>
  <c r="EY24" i="1"/>
  <c r="FO24" i="1"/>
  <c r="FL24" i="1"/>
  <c r="FM24" i="1"/>
  <c r="FN24" i="1"/>
  <c r="GD24" i="1"/>
  <c r="GA24" i="1"/>
  <c r="GB24" i="1"/>
  <c r="GC24" i="1"/>
  <c r="GS24" i="1"/>
  <c r="BO24" i="1"/>
  <c r="CD24" i="1"/>
  <c r="CS24" i="1"/>
  <c r="DH24" i="1"/>
  <c r="DW24" i="1"/>
  <c r="EL24" i="1"/>
  <c r="FA24" i="1"/>
  <c r="FP24" i="1"/>
  <c r="GE24" i="1"/>
  <c r="GT24" i="1"/>
  <c r="H24" i="1"/>
  <c r="HH24" i="1"/>
  <c r="HI24" i="1"/>
  <c r="AV25" i="1"/>
  <c r="AW25" i="1"/>
  <c r="AX25" i="1"/>
  <c r="AY25" i="1"/>
  <c r="AZ25" i="1"/>
  <c r="BM25" i="1"/>
  <c r="BN25" i="1"/>
  <c r="CC25" i="1"/>
  <c r="CB25" i="1"/>
  <c r="CR25" i="1"/>
  <c r="CQ25" i="1"/>
  <c r="DG25" i="1"/>
  <c r="DF25" i="1"/>
  <c r="DV25" i="1"/>
  <c r="DU25" i="1"/>
  <c r="EK25" i="1"/>
  <c r="EJ25" i="1"/>
  <c r="EZ25" i="1"/>
  <c r="EY25" i="1"/>
  <c r="FO25" i="1"/>
  <c r="FN25" i="1"/>
  <c r="GD25" i="1"/>
  <c r="GC25" i="1"/>
  <c r="GS25" i="1"/>
  <c r="BO25" i="1"/>
  <c r="CD25" i="1"/>
  <c r="CS25" i="1"/>
  <c r="DH25" i="1"/>
  <c r="DW25" i="1"/>
  <c r="EL25" i="1"/>
  <c r="FA25" i="1"/>
  <c r="FP25" i="1"/>
  <c r="GE25" i="1"/>
  <c r="GT25" i="1"/>
  <c r="H25" i="1"/>
  <c r="HH25" i="1"/>
  <c r="HI25" i="1"/>
  <c r="AV26" i="1"/>
  <c r="AW26" i="1"/>
  <c r="AX26" i="1"/>
  <c r="AY26" i="1"/>
  <c r="BJ26" i="1"/>
  <c r="BK26" i="1"/>
  <c r="BL26" i="1"/>
  <c r="BM26" i="1"/>
  <c r="BN26" i="1"/>
  <c r="CC26" i="1"/>
  <c r="BY26" i="1"/>
  <c r="BZ26" i="1"/>
  <c r="CA26" i="1"/>
  <c r="CB26" i="1"/>
  <c r="CR26" i="1"/>
  <c r="CN26" i="1"/>
  <c r="CO26" i="1"/>
  <c r="CP26" i="1"/>
  <c r="CQ26" i="1"/>
  <c r="DG26" i="1"/>
  <c r="DC26" i="1"/>
  <c r="DD26" i="1"/>
  <c r="DE26" i="1"/>
  <c r="DF26" i="1"/>
  <c r="DV26" i="1"/>
  <c r="DR26" i="1"/>
  <c r="DS26" i="1"/>
  <c r="DT26" i="1"/>
  <c r="DU26" i="1"/>
  <c r="EK26" i="1"/>
  <c r="EG26" i="1"/>
  <c r="EH26" i="1"/>
  <c r="EI26" i="1"/>
  <c r="EJ26" i="1"/>
  <c r="EZ26" i="1"/>
  <c r="EV26" i="1"/>
  <c r="EW26" i="1"/>
  <c r="EX26" i="1"/>
  <c r="EY26" i="1"/>
  <c r="FO26" i="1"/>
  <c r="FK26" i="1"/>
  <c r="FL26" i="1"/>
  <c r="FM26" i="1"/>
  <c r="FN26" i="1"/>
  <c r="GD26" i="1"/>
  <c r="FZ26" i="1"/>
  <c r="GA26" i="1"/>
  <c r="GB26" i="1"/>
  <c r="GC26" i="1"/>
  <c r="GS26" i="1"/>
  <c r="BO26" i="1"/>
  <c r="CD26" i="1"/>
  <c r="CS26" i="1"/>
  <c r="DH26" i="1"/>
  <c r="DW26" i="1"/>
  <c r="EL26" i="1"/>
  <c r="FA26" i="1"/>
  <c r="FP26" i="1"/>
  <c r="GE26" i="1"/>
  <c r="GT26" i="1"/>
  <c r="H26" i="1"/>
  <c r="HH26" i="1"/>
  <c r="HI26" i="1"/>
  <c r="AV27" i="1"/>
  <c r="AW27" i="1"/>
  <c r="AX27" i="1"/>
  <c r="AY27" i="1"/>
  <c r="BJ27" i="1"/>
  <c r="BL27" i="1"/>
  <c r="BM27" i="1"/>
  <c r="BN27" i="1"/>
  <c r="CC27" i="1"/>
  <c r="BY27" i="1"/>
  <c r="CA27" i="1"/>
  <c r="CB27" i="1"/>
  <c r="CR27" i="1"/>
  <c r="CN27" i="1"/>
  <c r="CP27" i="1"/>
  <c r="CQ27" i="1"/>
  <c r="DG27" i="1"/>
  <c r="DC27" i="1"/>
  <c r="DE27" i="1"/>
  <c r="DF27" i="1"/>
  <c r="DV27" i="1"/>
  <c r="DR27" i="1"/>
  <c r="DT27" i="1"/>
  <c r="DU27" i="1"/>
  <c r="EK27" i="1"/>
  <c r="EG27" i="1"/>
  <c r="EI27" i="1"/>
  <c r="EJ27" i="1"/>
  <c r="EZ27" i="1"/>
  <c r="EV27" i="1"/>
  <c r="EX27" i="1"/>
  <c r="EY27" i="1"/>
  <c r="FO27" i="1"/>
  <c r="FM27" i="1"/>
  <c r="FN27" i="1"/>
  <c r="FK27" i="1"/>
  <c r="GD27" i="1"/>
  <c r="GB27" i="1"/>
  <c r="GC27" i="1"/>
  <c r="FZ27" i="1"/>
  <c r="GS27" i="1"/>
  <c r="BO27" i="1"/>
  <c r="CD27" i="1"/>
  <c r="CS27" i="1"/>
  <c r="DH27" i="1"/>
  <c r="DW27" i="1"/>
  <c r="EL27" i="1"/>
  <c r="FA27" i="1"/>
  <c r="FP27" i="1"/>
  <c r="GE27" i="1"/>
  <c r="GT27" i="1"/>
  <c r="H27" i="1"/>
  <c r="HH27" i="1"/>
  <c r="HI27" i="1"/>
  <c r="AR28" i="1"/>
  <c r="AS28" i="1" s="1"/>
  <c r="AT28" i="1"/>
  <c r="AU28" i="1" s="1"/>
  <c r="BD28" i="1" s="1"/>
  <c r="AV28" i="1"/>
  <c r="AW28" i="1"/>
  <c r="AX28" i="1"/>
  <c r="AY28" i="1"/>
  <c r="BF28" i="1"/>
  <c r="BG28" i="1" s="1"/>
  <c r="BH28" i="1"/>
  <c r="BI28" i="1" s="1"/>
  <c r="BK28" i="1"/>
  <c r="BL28" i="1"/>
  <c r="BM28" i="1"/>
  <c r="BN28" i="1"/>
  <c r="CC28" i="1"/>
  <c r="BU28" i="1"/>
  <c r="BV28" i="1" s="1"/>
  <c r="BW28" i="1"/>
  <c r="BX28" i="1" s="1"/>
  <c r="BZ28" i="1"/>
  <c r="CA28" i="1"/>
  <c r="CB28" i="1"/>
  <c r="CR28" i="1"/>
  <c r="CJ28" i="1"/>
  <c r="CK28" i="1" s="1"/>
  <c r="CL28" i="1"/>
  <c r="CM28" i="1" s="1"/>
  <c r="CO28" i="1"/>
  <c r="CP28" i="1"/>
  <c r="CQ28" i="1"/>
  <c r="DG28" i="1"/>
  <c r="DD28" i="1"/>
  <c r="DE28" i="1"/>
  <c r="DF28" i="1"/>
  <c r="DV28" i="1"/>
  <c r="DS28" i="1"/>
  <c r="DT28" i="1"/>
  <c r="DU28" i="1"/>
  <c r="EK28" i="1"/>
  <c r="EH28" i="1"/>
  <c r="EI28" i="1"/>
  <c r="EJ28" i="1"/>
  <c r="EZ28" i="1"/>
  <c r="EW28" i="1"/>
  <c r="EX28" i="1"/>
  <c r="EY28" i="1"/>
  <c r="FO28" i="1"/>
  <c r="FL28" i="1"/>
  <c r="FM28" i="1"/>
  <c r="FN28" i="1"/>
  <c r="GD28" i="1"/>
  <c r="GA28" i="1"/>
  <c r="GB28" i="1"/>
  <c r="GC28" i="1"/>
  <c r="GS28" i="1"/>
  <c r="BO28" i="1"/>
  <c r="CD28" i="1"/>
  <c r="CS28" i="1"/>
  <c r="DH28" i="1"/>
  <c r="DW28" i="1"/>
  <c r="EL28" i="1"/>
  <c r="FA28" i="1"/>
  <c r="FP28" i="1"/>
  <c r="GE28" i="1"/>
  <c r="GT28" i="1"/>
  <c r="H28" i="1"/>
  <c r="HH28" i="1"/>
  <c r="HI28" i="1"/>
  <c r="AV29" i="1"/>
  <c r="AW29" i="1"/>
  <c r="AX29" i="1"/>
  <c r="AY29" i="1"/>
  <c r="BL29" i="1"/>
  <c r="BM29" i="1"/>
  <c r="BN29" i="1"/>
  <c r="CC29" i="1"/>
  <c r="CA29" i="1"/>
  <c r="CB29" i="1"/>
  <c r="CR29" i="1"/>
  <c r="CP29" i="1"/>
  <c r="CQ29" i="1"/>
  <c r="DG29" i="1"/>
  <c r="DE29" i="1"/>
  <c r="DF29" i="1"/>
  <c r="DV29" i="1"/>
  <c r="DT29" i="1"/>
  <c r="DU29" i="1"/>
  <c r="EK29" i="1"/>
  <c r="EI29" i="1"/>
  <c r="EJ29" i="1"/>
  <c r="EZ29" i="1"/>
  <c r="EX29" i="1"/>
  <c r="EY29" i="1"/>
  <c r="FO29" i="1"/>
  <c r="FM29" i="1"/>
  <c r="FN29" i="1"/>
  <c r="GD29" i="1"/>
  <c r="GB29" i="1"/>
  <c r="GC29" i="1"/>
  <c r="GS29" i="1"/>
  <c r="BO29" i="1"/>
  <c r="CD29" i="1"/>
  <c r="CS29" i="1"/>
  <c r="DH29" i="1"/>
  <c r="DW29" i="1"/>
  <c r="EL29" i="1"/>
  <c r="FA29" i="1"/>
  <c r="FP29" i="1"/>
  <c r="GE29" i="1"/>
  <c r="GT29" i="1"/>
  <c r="H29" i="1"/>
  <c r="HH29" i="1"/>
  <c r="HI29" i="1"/>
  <c r="AV30" i="1"/>
  <c r="AW30" i="1"/>
  <c r="AX30" i="1"/>
  <c r="AY30" i="1"/>
  <c r="BJ30" i="1"/>
  <c r="BK30" i="1"/>
  <c r="BL30" i="1"/>
  <c r="BM30" i="1"/>
  <c r="BN30" i="1"/>
  <c r="CC30" i="1"/>
  <c r="BY30" i="1"/>
  <c r="BZ30" i="1"/>
  <c r="CA30" i="1"/>
  <c r="CB30" i="1"/>
  <c r="CR30" i="1"/>
  <c r="CN30" i="1"/>
  <c r="CO30" i="1"/>
  <c r="CP30" i="1"/>
  <c r="CQ30" i="1"/>
  <c r="DG30" i="1"/>
  <c r="DC30" i="1"/>
  <c r="DD30" i="1"/>
  <c r="DE30" i="1"/>
  <c r="DF30" i="1"/>
  <c r="DV30" i="1"/>
  <c r="DR30" i="1"/>
  <c r="DS30" i="1"/>
  <c r="DT30" i="1"/>
  <c r="DU30" i="1"/>
  <c r="EK30" i="1"/>
  <c r="EG30" i="1"/>
  <c r="EH30" i="1"/>
  <c r="EI30" i="1"/>
  <c r="EJ30" i="1"/>
  <c r="EZ30" i="1"/>
  <c r="EV30" i="1"/>
  <c r="EW30" i="1"/>
  <c r="EX30" i="1"/>
  <c r="EY30" i="1"/>
  <c r="FO30" i="1"/>
  <c r="FK30" i="1"/>
  <c r="FL30" i="1"/>
  <c r="FM30" i="1"/>
  <c r="FN30" i="1"/>
  <c r="GD30" i="1"/>
  <c r="FZ30" i="1"/>
  <c r="GA30" i="1"/>
  <c r="GB30" i="1"/>
  <c r="GC30" i="1"/>
  <c r="GS30" i="1"/>
  <c r="BO30" i="1"/>
  <c r="CD30" i="1"/>
  <c r="CS30" i="1"/>
  <c r="DH30" i="1"/>
  <c r="DW30" i="1"/>
  <c r="EL30" i="1"/>
  <c r="FA30" i="1"/>
  <c r="FP30" i="1"/>
  <c r="GE30" i="1"/>
  <c r="GT30" i="1"/>
  <c r="H30" i="1"/>
  <c r="HH30" i="1"/>
  <c r="HI30" i="1"/>
  <c r="AV31" i="1"/>
  <c r="AW31" i="1"/>
  <c r="AX31" i="1"/>
  <c r="AY31" i="1"/>
  <c r="BJ31" i="1"/>
  <c r="BK31" i="1"/>
  <c r="BL31" i="1"/>
  <c r="BM31" i="1"/>
  <c r="BN31" i="1"/>
  <c r="CC31" i="1"/>
  <c r="BY31" i="1"/>
  <c r="BZ31" i="1"/>
  <c r="CA31" i="1"/>
  <c r="CB31" i="1"/>
  <c r="CR31" i="1"/>
  <c r="CN31" i="1"/>
  <c r="CO31" i="1"/>
  <c r="CP31" i="1"/>
  <c r="CQ31" i="1"/>
  <c r="DG31" i="1"/>
  <c r="DC31" i="1"/>
  <c r="DD31" i="1"/>
  <c r="DE31" i="1"/>
  <c r="DF31" i="1"/>
  <c r="DV31" i="1"/>
  <c r="DR31" i="1"/>
  <c r="DS31" i="1"/>
  <c r="DT31" i="1"/>
  <c r="DU31" i="1"/>
  <c r="EK31" i="1"/>
  <c r="EG31" i="1"/>
  <c r="EH31" i="1"/>
  <c r="EI31" i="1"/>
  <c r="EJ31" i="1"/>
  <c r="EZ31" i="1"/>
  <c r="EV31" i="1"/>
  <c r="EW31" i="1"/>
  <c r="EX31" i="1"/>
  <c r="EY31" i="1"/>
  <c r="FO31" i="1"/>
  <c r="FK31" i="1"/>
  <c r="FL31" i="1"/>
  <c r="FM31" i="1"/>
  <c r="FN31" i="1"/>
  <c r="GD31" i="1"/>
  <c r="FZ31" i="1"/>
  <c r="GA31" i="1"/>
  <c r="GB31" i="1"/>
  <c r="GC31" i="1"/>
  <c r="GS31" i="1"/>
  <c r="BO31" i="1"/>
  <c r="CD31" i="1"/>
  <c r="CS31" i="1"/>
  <c r="DH31" i="1"/>
  <c r="DW31" i="1"/>
  <c r="EL31" i="1"/>
  <c r="FA31" i="1"/>
  <c r="FP31" i="1"/>
  <c r="GE31" i="1"/>
  <c r="GT31" i="1"/>
  <c r="H31" i="1"/>
  <c r="HH31" i="1"/>
  <c r="HI31" i="1"/>
  <c r="AV32" i="1"/>
  <c r="AW32" i="1"/>
  <c r="AX32" i="1"/>
  <c r="AY32" i="1"/>
  <c r="BJ32" i="1"/>
  <c r="BK32" i="1"/>
  <c r="BL32" i="1"/>
  <c r="BM32" i="1"/>
  <c r="BN32" i="1"/>
  <c r="CC32" i="1"/>
  <c r="BY32" i="1"/>
  <c r="BZ32" i="1"/>
  <c r="CA32" i="1"/>
  <c r="CB32" i="1"/>
  <c r="CR32" i="1"/>
  <c r="CN32" i="1"/>
  <c r="CO32" i="1"/>
  <c r="CP32" i="1"/>
  <c r="CQ32" i="1"/>
  <c r="DG32" i="1"/>
  <c r="DC32" i="1"/>
  <c r="DD32" i="1"/>
  <c r="DE32" i="1"/>
  <c r="DF32" i="1"/>
  <c r="DV32" i="1"/>
  <c r="DR32" i="1"/>
  <c r="DS32" i="1"/>
  <c r="DT32" i="1"/>
  <c r="DU32" i="1"/>
  <c r="EK32" i="1"/>
  <c r="EG32" i="1"/>
  <c r="EH32" i="1"/>
  <c r="EI32" i="1"/>
  <c r="EJ32" i="1"/>
  <c r="EZ32" i="1"/>
  <c r="EV32" i="1"/>
  <c r="EW32" i="1"/>
  <c r="EX32" i="1"/>
  <c r="EY32" i="1"/>
  <c r="FO32" i="1"/>
  <c r="FK32" i="1"/>
  <c r="FL32" i="1"/>
  <c r="FM32" i="1"/>
  <c r="FN32" i="1"/>
  <c r="GD32" i="1"/>
  <c r="FZ32" i="1"/>
  <c r="GA32" i="1"/>
  <c r="GB32" i="1"/>
  <c r="GC32" i="1"/>
  <c r="GS32" i="1"/>
  <c r="BO32" i="1"/>
  <c r="CD32" i="1"/>
  <c r="CS32" i="1"/>
  <c r="DH32" i="1"/>
  <c r="DW32" i="1"/>
  <c r="EL32" i="1"/>
  <c r="FA32" i="1"/>
  <c r="FP32" i="1"/>
  <c r="GE32" i="1"/>
  <c r="GT32" i="1"/>
  <c r="H32" i="1"/>
  <c r="HH32" i="1"/>
  <c r="HI32" i="1"/>
  <c r="AV33" i="1"/>
  <c r="AW33" i="1"/>
  <c r="AX33" i="1"/>
  <c r="AY33" i="1"/>
  <c r="AZ33" i="1"/>
  <c r="BJ33" i="1"/>
  <c r="BK33" i="1"/>
  <c r="BL33" i="1"/>
  <c r="BM33" i="1"/>
  <c r="BN33" i="1"/>
  <c r="CC33" i="1"/>
  <c r="BY33" i="1"/>
  <c r="BZ33" i="1"/>
  <c r="CA33" i="1"/>
  <c r="CB33" i="1"/>
  <c r="CR33" i="1"/>
  <c r="CN33" i="1"/>
  <c r="CO33" i="1"/>
  <c r="CP33" i="1"/>
  <c r="CQ33" i="1"/>
  <c r="DG33" i="1"/>
  <c r="DC33" i="1"/>
  <c r="DD33" i="1"/>
  <c r="DE33" i="1"/>
  <c r="DF33" i="1"/>
  <c r="DV33" i="1"/>
  <c r="DR33" i="1"/>
  <c r="DS33" i="1"/>
  <c r="DT33" i="1"/>
  <c r="DU33" i="1"/>
  <c r="EK33" i="1"/>
  <c r="EG33" i="1"/>
  <c r="EH33" i="1"/>
  <c r="EI33" i="1"/>
  <c r="EJ33" i="1"/>
  <c r="EZ33" i="1"/>
  <c r="EV33" i="1"/>
  <c r="EW33" i="1"/>
  <c r="EX33" i="1"/>
  <c r="EY33" i="1"/>
  <c r="FO33" i="1"/>
  <c r="FK33" i="1"/>
  <c r="FL33" i="1"/>
  <c r="FM33" i="1"/>
  <c r="FN33" i="1"/>
  <c r="GD33" i="1"/>
  <c r="FZ33" i="1"/>
  <c r="GA33" i="1"/>
  <c r="GB33" i="1"/>
  <c r="GC33" i="1"/>
  <c r="GS33" i="1"/>
  <c r="BO33" i="1"/>
  <c r="CD33" i="1"/>
  <c r="CS33" i="1"/>
  <c r="DH33" i="1"/>
  <c r="DW33" i="1"/>
  <c r="EL33" i="1"/>
  <c r="FA33" i="1"/>
  <c r="FP33" i="1"/>
  <c r="GE33" i="1"/>
  <c r="GT33" i="1"/>
  <c r="AK33" i="1"/>
  <c r="H33" i="1"/>
  <c r="AJ33" i="1"/>
  <c r="HH33" i="1"/>
  <c r="HI33" i="1"/>
  <c r="AL33" i="1"/>
  <c r="AV34" i="1"/>
  <c r="AW34" i="1"/>
  <c r="AX34" i="1"/>
  <c r="AY34" i="1"/>
  <c r="AZ34" i="1"/>
  <c r="BJ34" i="1"/>
  <c r="BK34" i="1"/>
  <c r="BL34" i="1"/>
  <c r="BM34" i="1"/>
  <c r="BN34" i="1"/>
  <c r="CC34" i="1"/>
  <c r="BY34" i="1"/>
  <c r="BZ34" i="1"/>
  <c r="CA34" i="1"/>
  <c r="CB34" i="1"/>
  <c r="CR34" i="1"/>
  <c r="CN34" i="1"/>
  <c r="CO34" i="1"/>
  <c r="CP34" i="1"/>
  <c r="CQ34" i="1"/>
  <c r="DG34" i="1"/>
  <c r="DC34" i="1"/>
  <c r="DD34" i="1"/>
  <c r="DE34" i="1"/>
  <c r="DF34" i="1"/>
  <c r="DV34" i="1"/>
  <c r="DR34" i="1"/>
  <c r="DS34" i="1"/>
  <c r="DT34" i="1"/>
  <c r="DU34" i="1"/>
  <c r="EK34" i="1"/>
  <c r="EG34" i="1"/>
  <c r="EH34" i="1"/>
  <c r="EI34" i="1"/>
  <c r="EJ34" i="1"/>
  <c r="EZ34" i="1"/>
  <c r="EV34" i="1"/>
  <c r="EW34" i="1"/>
  <c r="EX34" i="1"/>
  <c r="EY34" i="1"/>
  <c r="FO34" i="1"/>
  <c r="FK34" i="1"/>
  <c r="FL34" i="1"/>
  <c r="FM34" i="1"/>
  <c r="FN34" i="1"/>
  <c r="GD34" i="1"/>
  <c r="FZ34" i="1"/>
  <c r="GA34" i="1"/>
  <c r="GB34" i="1"/>
  <c r="GC34" i="1"/>
  <c r="GS34" i="1"/>
  <c r="BO34" i="1"/>
  <c r="CD34" i="1"/>
  <c r="CS34" i="1"/>
  <c r="DH34" i="1"/>
  <c r="DW34" i="1"/>
  <c r="EL34" i="1"/>
  <c r="FA34" i="1"/>
  <c r="FP34" i="1"/>
  <c r="GE34" i="1"/>
  <c r="GT34" i="1"/>
  <c r="AK34" i="1"/>
  <c r="H34" i="1"/>
  <c r="AJ34" i="1"/>
  <c r="HH34" i="1"/>
  <c r="HI34" i="1"/>
  <c r="AL34" i="1"/>
  <c r="AV35" i="1"/>
  <c r="AW35" i="1"/>
  <c r="AX35" i="1"/>
  <c r="AY35" i="1"/>
  <c r="AZ35" i="1"/>
  <c r="BJ35" i="1"/>
  <c r="BL35" i="1"/>
  <c r="BM35" i="1"/>
  <c r="BN35" i="1"/>
  <c r="CC35" i="1"/>
  <c r="BY35" i="1"/>
  <c r="CA35" i="1"/>
  <c r="CB35" i="1"/>
  <c r="CR35" i="1"/>
  <c r="CN35" i="1"/>
  <c r="CP35" i="1"/>
  <c r="CQ35" i="1"/>
  <c r="DG35" i="1"/>
  <c r="DC35" i="1"/>
  <c r="DE35" i="1"/>
  <c r="DF35" i="1"/>
  <c r="DV35" i="1"/>
  <c r="DR35" i="1"/>
  <c r="DT35" i="1"/>
  <c r="DU35" i="1"/>
  <c r="EK35" i="1"/>
  <c r="EG35" i="1"/>
  <c r="EI35" i="1"/>
  <c r="EJ35" i="1"/>
  <c r="EZ35" i="1"/>
  <c r="EV35" i="1"/>
  <c r="EX35" i="1"/>
  <c r="EY35" i="1"/>
  <c r="FO35" i="1"/>
  <c r="FM35" i="1"/>
  <c r="FN35" i="1"/>
  <c r="FK35" i="1"/>
  <c r="GD35" i="1"/>
  <c r="GB35" i="1"/>
  <c r="GC35" i="1"/>
  <c r="FZ35" i="1"/>
  <c r="GS35" i="1"/>
  <c r="BO35" i="1"/>
  <c r="CD35" i="1"/>
  <c r="CS35" i="1"/>
  <c r="DH35" i="1"/>
  <c r="DW35" i="1"/>
  <c r="EL35" i="1"/>
  <c r="FA35" i="1"/>
  <c r="FP35" i="1"/>
  <c r="GE35" i="1"/>
  <c r="GT35" i="1"/>
  <c r="AK35" i="1"/>
  <c r="H35" i="1"/>
  <c r="AJ35" i="1"/>
  <c r="HH35" i="1"/>
  <c r="HI35" i="1"/>
  <c r="AL35" i="1"/>
  <c r="AV36" i="1"/>
  <c r="AW36" i="1"/>
  <c r="AX36" i="1"/>
  <c r="AY36" i="1"/>
  <c r="AZ36" i="1"/>
  <c r="BJ36" i="1"/>
  <c r="BK36" i="1"/>
  <c r="BL36" i="1"/>
  <c r="BM36" i="1"/>
  <c r="BN36" i="1"/>
  <c r="CC36" i="1"/>
  <c r="BY36" i="1"/>
  <c r="BZ36" i="1"/>
  <c r="CA36" i="1"/>
  <c r="CB36" i="1"/>
  <c r="CR36" i="1"/>
  <c r="CN36" i="1"/>
  <c r="CO36" i="1"/>
  <c r="CP36" i="1"/>
  <c r="CQ36" i="1"/>
  <c r="DG36" i="1"/>
  <c r="DC36" i="1"/>
  <c r="DD36" i="1"/>
  <c r="DE36" i="1"/>
  <c r="DF36" i="1"/>
  <c r="DV36" i="1"/>
  <c r="DR36" i="1"/>
  <c r="DS36" i="1"/>
  <c r="DT36" i="1"/>
  <c r="DU36" i="1"/>
  <c r="EK36" i="1"/>
  <c r="EG36" i="1"/>
  <c r="EH36" i="1"/>
  <c r="EI36" i="1"/>
  <c r="EJ36" i="1"/>
  <c r="EZ36" i="1"/>
  <c r="EV36" i="1"/>
  <c r="EW36" i="1"/>
  <c r="EX36" i="1"/>
  <c r="EY36" i="1"/>
  <c r="FO36" i="1"/>
  <c r="FK36" i="1"/>
  <c r="FL36" i="1"/>
  <c r="FM36" i="1"/>
  <c r="FN36" i="1"/>
  <c r="GD36" i="1"/>
  <c r="FZ36" i="1"/>
  <c r="GA36" i="1"/>
  <c r="GB36" i="1"/>
  <c r="GC36" i="1"/>
  <c r="GS36" i="1"/>
  <c r="BO36" i="1"/>
  <c r="CD36" i="1"/>
  <c r="CS36" i="1"/>
  <c r="DH36" i="1"/>
  <c r="DW36" i="1"/>
  <c r="EL36" i="1"/>
  <c r="FA36" i="1"/>
  <c r="FP36" i="1"/>
  <c r="GE36" i="1"/>
  <c r="GT36" i="1"/>
  <c r="AK36" i="1"/>
  <c r="AJ36" i="1"/>
  <c r="H36" i="1"/>
  <c r="HH36" i="1"/>
  <c r="HI36" i="1"/>
  <c r="AV37" i="1"/>
  <c r="AW37" i="1"/>
  <c r="AX37" i="1"/>
  <c r="AY37" i="1"/>
  <c r="AZ37" i="1"/>
  <c r="BJ37" i="1"/>
  <c r="BK37" i="1"/>
  <c r="BL37" i="1"/>
  <c r="BM37" i="1"/>
  <c r="BN37" i="1"/>
  <c r="CC37" i="1"/>
  <c r="BY37" i="1"/>
  <c r="BZ37" i="1"/>
  <c r="CA37" i="1"/>
  <c r="CB37" i="1"/>
  <c r="CR37" i="1"/>
  <c r="CN37" i="1"/>
  <c r="CO37" i="1"/>
  <c r="CP37" i="1"/>
  <c r="CQ37" i="1"/>
  <c r="DG37" i="1"/>
  <c r="DC37" i="1"/>
  <c r="DD37" i="1"/>
  <c r="DE37" i="1"/>
  <c r="DF37" i="1"/>
  <c r="DV37" i="1"/>
  <c r="DR37" i="1"/>
  <c r="DS37" i="1"/>
  <c r="DT37" i="1"/>
  <c r="DU37" i="1"/>
  <c r="EK37" i="1"/>
  <c r="EG37" i="1"/>
  <c r="EH37" i="1"/>
  <c r="EI37" i="1"/>
  <c r="EJ37" i="1"/>
  <c r="EZ37" i="1"/>
  <c r="EV37" i="1"/>
  <c r="EW37" i="1"/>
  <c r="EX37" i="1"/>
  <c r="EY37" i="1"/>
  <c r="FO37" i="1"/>
  <c r="FK37" i="1"/>
  <c r="FL37" i="1"/>
  <c r="FM37" i="1"/>
  <c r="FN37" i="1"/>
  <c r="GD37" i="1"/>
  <c r="FZ37" i="1"/>
  <c r="GA37" i="1"/>
  <c r="GB37" i="1"/>
  <c r="GC37" i="1"/>
  <c r="GS37" i="1"/>
  <c r="BO37" i="1"/>
  <c r="CD37" i="1"/>
  <c r="CS37" i="1"/>
  <c r="DH37" i="1"/>
  <c r="DW37" i="1"/>
  <c r="EL37" i="1"/>
  <c r="FA37" i="1"/>
  <c r="FP37" i="1"/>
  <c r="GE37" i="1"/>
  <c r="GT37" i="1"/>
  <c r="AK37" i="1"/>
  <c r="H37" i="1"/>
  <c r="AJ37" i="1"/>
  <c r="HH37" i="1"/>
  <c r="HI37" i="1"/>
  <c r="AL37" i="1"/>
  <c r="AV38" i="1"/>
  <c r="AW38" i="1"/>
  <c r="AX38" i="1"/>
  <c r="AY38" i="1"/>
  <c r="AZ38" i="1"/>
  <c r="BJ38" i="1"/>
  <c r="BL38" i="1"/>
  <c r="BM38" i="1"/>
  <c r="BN38" i="1"/>
  <c r="CC38" i="1"/>
  <c r="BY38" i="1"/>
  <c r="CA38" i="1"/>
  <c r="CB38" i="1"/>
  <c r="CR38" i="1"/>
  <c r="CN38" i="1"/>
  <c r="CP38" i="1"/>
  <c r="CQ38" i="1"/>
  <c r="DG38" i="1"/>
  <c r="DC38" i="1"/>
  <c r="DE38" i="1"/>
  <c r="DF38" i="1"/>
  <c r="DV38" i="1"/>
  <c r="DR38" i="1"/>
  <c r="DT38" i="1"/>
  <c r="DU38" i="1"/>
  <c r="EK38" i="1"/>
  <c r="EG38" i="1"/>
  <c r="EI38" i="1"/>
  <c r="EJ38" i="1"/>
  <c r="EZ38" i="1"/>
  <c r="EV38" i="1"/>
  <c r="EX38" i="1"/>
  <c r="EY38" i="1"/>
  <c r="FO38" i="1"/>
  <c r="FM38" i="1"/>
  <c r="FN38" i="1"/>
  <c r="FK38" i="1"/>
  <c r="GD38" i="1"/>
  <c r="GB38" i="1"/>
  <c r="GC38" i="1"/>
  <c r="FZ38" i="1"/>
  <c r="GS38" i="1"/>
  <c r="BO38" i="1"/>
  <c r="CD38" i="1"/>
  <c r="CS38" i="1"/>
  <c r="DH38" i="1"/>
  <c r="DW38" i="1"/>
  <c r="EL38" i="1"/>
  <c r="FA38" i="1"/>
  <c r="FP38" i="1"/>
  <c r="GE38" i="1"/>
  <c r="GT38" i="1"/>
  <c r="AK38" i="1"/>
  <c r="H38" i="1"/>
  <c r="AJ38" i="1"/>
  <c r="HH38" i="1"/>
  <c r="HI38" i="1"/>
  <c r="AL38" i="1"/>
  <c r="AV39" i="1"/>
  <c r="AW39" i="1"/>
  <c r="AX39" i="1"/>
  <c r="AY39" i="1"/>
  <c r="AZ39" i="1"/>
  <c r="BK39" i="1"/>
  <c r="BL39" i="1"/>
  <c r="BM39" i="1"/>
  <c r="BN39" i="1"/>
  <c r="CC39" i="1"/>
  <c r="BZ39" i="1"/>
  <c r="CA39" i="1"/>
  <c r="CB39" i="1"/>
  <c r="CR39" i="1"/>
  <c r="CO39" i="1"/>
  <c r="CP39" i="1"/>
  <c r="CQ39" i="1"/>
  <c r="DG39" i="1"/>
  <c r="DD39" i="1"/>
  <c r="DE39" i="1"/>
  <c r="DF39" i="1"/>
  <c r="DV39" i="1"/>
  <c r="DS39" i="1"/>
  <c r="DT39" i="1"/>
  <c r="DU39" i="1"/>
  <c r="EK39" i="1"/>
  <c r="EH39" i="1"/>
  <c r="EI39" i="1"/>
  <c r="EJ39" i="1"/>
  <c r="EZ39" i="1"/>
  <c r="EW39" i="1"/>
  <c r="EX39" i="1"/>
  <c r="EY39" i="1"/>
  <c r="FO39" i="1"/>
  <c r="FL39" i="1"/>
  <c r="FM39" i="1"/>
  <c r="FN39" i="1"/>
  <c r="GD39" i="1"/>
  <c r="GA39" i="1"/>
  <c r="GB39" i="1"/>
  <c r="GC39" i="1"/>
  <c r="GS39" i="1"/>
  <c r="BO39" i="1"/>
  <c r="CD39" i="1"/>
  <c r="CS39" i="1"/>
  <c r="DH39" i="1"/>
  <c r="DW39" i="1"/>
  <c r="EL39" i="1"/>
  <c r="FA39" i="1"/>
  <c r="FP39" i="1"/>
  <c r="GE39" i="1"/>
  <c r="GT39" i="1"/>
  <c r="AK39" i="1"/>
  <c r="H39" i="1"/>
  <c r="AJ39" i="1"/>
  <c r="HH39" i="1"/>
  <c r="HI39" i="1"/>
  <c r="AL39" i="1"/>
  <c r="AV40" i="1"/>
  <c r="AW40" i="1"/>
  <c r="AX40" i="1"/>
  <c r="AY40" i="1"/>
  <c r="AZ40" i="1"/>
  <c r="BJ40" i="1"/>
  <c r="BK40" i="1"/>
  <c r="BL40" i="1"/>
  <c r="BM40" i="1"/>
  <c r="BN40" i="1"/>
  <c r="CC40" i="1"/>
  <c r="BY40" i="1"/>
  <c r="BZ40" i="1"/>
  <c r="CA40" i="1"/>
  <c r="CB40" i="1"/>
  <c r="CR40" i="1"/>
  <c r="CN40" i="1"/>
  <c r="CO40" i="1"/>
  <c r="CP40" i="1"/>
  <c r="CQ40" i="1"/>
  <c r="DG40" i="1"/>
  <c r="DC40" i="1"/>
  <c r="DD40" i="1"/>
  <c r="DE40" i="1"/>
  <c r="DF40" i="1"/>
  <c r="DV40" i="1"/>
  <c r="DR40" i="1"/>
  <c r="DS40" i="1"/>
  <c r="DT40" i="1"/>
  <c r="DU40" i="1"/>
  <c r="EK40" i="1"/>
  <c r="EG40" i="1"/>
  <c r="EH40" i="1"/>
  <c r="EI40" i="1"/>
  <c r="EJ40" i="1"/>
  <c r="EZ40" i="1"/>
  <c r="EV40" i="1"/>
  <c r="EW40" i="1"/>
  <c r="EX40" i="1"/>
  <c r="EY40" i="1"/>
  <c r="FO40" i="1"/>
  <c r="FK40" i="1"/>
  <c r="FL40" i="1"/>
  <c r="FM40" i="1"/>
  <c r="FN40" i="1"/>
  <c r="GD40" i="1"/>
  <c r="FZ40" i="1"/>
  <c r="GA40" i="1"/>
  <c r="GB40" i="1"/>
  <c r="GC40" i="1"/>
  <c r="GS40" i="1"/>
  <c r="BO40" i="1"/>
  <c r="CD40" i="1"/>
  <c r="CS40" i="1"/>
  <c r="DH40" i="1"/>
  <c r="DW40" i="1"/>
  <c r="EL40" i="1"/>
  <c r="FA40" i="1"/>
  <c r="FP40" i="1"/>
  <c r="GE40" i="1"/>
  <c r="GT40" i="1"/>
  <c r="AK40" i="1"/>
  <c r="H40" i="1"/>
  <c r="AJ40" i="1"/>
  <c r="HH40" i="1"/>
  <c r="HI40" i="1"/>
  <c r="AL40" i="1"/>
  <c r="AL41" i="1"/>
  <c r="AL42" i="1"/>
  <c r="AL43" i="1"/>
  <c r="AL44" i="1"/>
  <c r="AL45" i="1"/>
  <c r="AL46" i="1"/>
  <c r="AL47" i="1"/>
  <c r="AL48" i="1"/>
  <c r="AL49" i="1"/>
  <c r="AL51" i="1"/>
  <c r="AL52" i="1"/>
  <c r="AL53" i="1"/>
  <c r="AL54" i="1"/>
  <c r="AL59" i="1"/>
  <c r="AV41" i="1"/>
  <c r="AW41" i="1"/>
  <c r="AX41" i="1"/>
  <c r="AY41" i="1"/>
  <c r="AV42" i="1"/>
  <c r="AW42" i="1"/>
  <c r="AX42" i="1"/>
  <c r="AY42" i="1"/>
  <c r="AV43" i="1"/>
  <c r="AW43" i="1"/>
  <c r="AX43" i="1"/>
  <c r="AY43" i="1"/>
  <c r="AV44" i="1"/>
  <c r="AW44" i="1"/>
  <c r="AX44" i="1"/>
  <c r="AY44" i="1"/>
  <c r="AV45" i="1"/>
  <c r="AW45" i="1"/>
  <c r="AX45" i="1"/>
  <c r="AY45" i="1"/>
  <c r="AV46" i="1"/>
  <c r="AW46" i="1"/>
  <c r="AX46" i="1"/>
  <c r="AY46" i="1"/>
  <c r="AV47" i="1"/>
  <c r="AW47" i="1"/>
  <c r="AX47" i="1"/>
  <c r="AY47" i="1"/>
  <c r="AV48" i="1"/>
  <c r="AW48" i="1"/>
  <c r="AX48" i="1"/>
  <c r="AY48" i="1"/>
  <c r="AV49" i="1"/>
  <c r="AW49" i="1"/>
  <c r="AX49" i="1"/>
  <c r="AY49" i="1"/>
  <c r="AV50" i="1"/>
  <c r="AW50" i="1"/>
  <c r="AX50" i="1"/>
  <c r="AY50" i="1"/>
  <c r="AV51" i="1"/>
  <c r="AW51" i="1"/>
  <c r="AX51" i="1"/>
  <c r="AY51" i="1"/>
  <c r="AV52" i="1"/>
  <c r="AW52" i="1"/>
  <c r="AX52" i="1"/>
  <c r="AY52" i="1"/>
  <c r="AV53" i="1"/>
  <c r="AW53" i="1"/>
  <c r="AX53" i="1"/>
  <c r="AY53" i="1"/>
  <c r="AV54" i="1"/>
  <c r="AW54" i="1"/>
  <c r="AX54" i="1"/>
  <c r="AY54" i="1"/>
  <c r="AV59" i="1"/>
  <c r="AW59" i="1"/>
  <c r="AX59" i="1"/>
  <c r="AY59" i="1"/>
  <c r="BF7" i="1"/>
  <c r="BG7" i="1" s="1"/>
  <c r="BH7" i="1"/>
  <c r="BI7" i="1" s="1"/>
  <c r="BN7" i="1"/>
  <c r="CC7" i="1"/>
  <c r="BU7" i="1"/>
  <c r="BV7" i="1" s="1"/>
  <c r="BW7" i="1"/>
  <c r="BX7" i="1" s="1"/>
  <c r="CR7" i="1"/>
  <c r="CJ7" i="1"/>
  <c r="CK7" i="1" s="1"/>
  <c r="CL7" i="1"/>
  <c r="CM7" i="1" s="1"/>
  <c r="DG7" i="1"/>
  <c r="CY7" i="1"/>
  <c r="CZ7" i="1" s="1"/>
  <c r="DA7" i="1"/>
  <c r="DB7" i="1" s="1"/>
  <c r="DV7" i="1"/>
  <c r="DN7" i="1"/>
  <c r="DO7" i="1" s="1"/>
  <c r="DP7" i="1"/>
  <c r="DQ7" i="1" s="1"/>
  <c r="EK7" i="1"/>
  <c r="EC7" i="1"/>
  <c r="ED7" i="1" s="1"/>
  <c r="EE7" i="1"/>
  <c r="EF7" i="1" s="1"/>
  <c r="EZ7" i="1"/>
  <c r="ER7" i="1"/>
  <c r="ES7" i="1" s="1"/>
  <c r="ET7" i="1"/>
  <c r="EU7" i="1" s="1"/>
  <c r="FO7" i="1"/>
  <c r="FG7" i="1"/>
  <c r="FH7" i="1"/>
  <c r="FI7" i="1"/>
  <c r="FJ7" i="1" s="1"/>
  <c r="GD7" i="1"/>
  <c r="FV7" i="1"/>
  <c r="FW7" i="1" s="1"/>
  <c r="FX7" i="1"/>
  <c r="FY7" i="1"/>
  <c r="GS7" i="1"/>
  <c r="BO7" i="1"/>
  <c r="CD7" i="1"/>
  <c r="CS7" i="1"/>
  <c r="DH7" i="1"/>
  <c r="DW7" i="1"/>
  <c r="EL7" i="1"/>
  <c r="FA7" i="1"/>
  <c r="FP7" i="1"/>
  <c r="GE7" i="1"/>
  <c r="GT7" i="1"/>
  <c r="H7" i="1"/>
  <c r="G7" i="1"/>
  <c r="FG9" i="1"/>
  <c r="FH9" i="1" s="1"/>
  <c r="FV9" i="1"/>
  <c r="FW9" i="1" s="1"/>
  <c r="EC23" i="1"/>
  <c r="ED23" i="1" s="1"/>
  <c r="ER23" i="1"/>
  <c r="ES23" i="1" s="1"/>
  <c r="FG23" i="1"/>
  <c r="FH23" i="1" s="1"/>
  <c r="FV23" i="1"/>
  <c r="FW23" i="1" s="1"/>
  <c r="CY28" i="1"/>
  <c r="CZ28" i="1" s="1"/>
  <c r="DA28" i="1"/>
  <c r="DB28" i="1" s="1"/>
  <c r="DN28" i="1"/>
  <c r="DO28" i="1" s="1"/>
  <c r="DP28" i="1"/>
  <c r="DQ28" i="1" s="1"/>
  <c r="EC28" i="1"/>
  <c r="ED28" i="1" s="1"/>
  <c r="EE28" i="1"/>
  <c r="EF28" i="1" s="1"/>
  <c r="ER28" i="1"/>
  <c r="ES28" i="1" s="1"/>
  <c r="ET28" i="1"/>
  <c r="EU28" i="1" s="1"/>
  <c r="FG28" i="1"/>
  <c r="FH28" i="1" s="1"/>
  <c r="FI28" i="1"/>
  <c r="FJ28" i="1" s="1"/>
  <c r="FV28" i="1"/>
  <c r="FW28" i="1" s="1"/>
  <c r="GF28" i="1" s="1"/>
  <c r="FX28" i="1"/>
  <c r="FY28" i="1" s="1"/>
  <c r="AJ41" i="1"/>
  <c r="AJ42" i="1"/>
  <c r="AJ43" i="1"/>
  <c r="AJ44" i="1"/>
  <c r="AJ45" i="1"/>
  <c r="AJ46" i="1"/>
  <c r="AJ47" i="1"/>
  <c r="AJ48" i="1"/>
  <c r="AJ49" i="1"/>
  <c r="AJ51" i="1"/>
  <c r="AJ52" i="1"/>
  <c r="AJ53" i="1"/>
  <c r="AJ54" i="1"/>
  <c r="AJ59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9" i="1"/>
  <c r="HH41" i="1"/>
  <c r="HI41" i="1"/>
  <c r="HH42" i="1"/>
  <c r="HI42" i="1"/>
  <c r="HH43" i="1"/>
  <c r="HI43" i="1"/>
  <c r="HH44" i="1"/>
  <c r="HI44" i="1"/>
  <c r="HH45" i="1"/>
  <c r="HI45" i="1"/>
  <c r="HH46" i="1"/>
  <c r="HI46" i="1"/>
  <c r="HH47" i="1"/>
  <c r="HI47" i="1"/>
  <c r="HH48" i="1"/>
  <c r="HI48" i="1"/>
  <c r="HH49" i="1"/>
  <c r="HI49" i="1"/>
  <c r="HH50" i="1"/>
  <c r="HI50" i="1"/>
  <c r="HH51" i="1"/>
  <c r="HI51" i="1"/>
  <c r="HH52" i="1"/>
  <c r="HI52" i="1"/>
  <c r="HH53" i="1"/>
  <c r="HI53" i="1"/>
  <c r="HH54" i="1"/>
  <c r="HI54" i="1"/>
  <c r="HH59" i="1"/>
  <c r="HI59" i="1"/>
  <c r="AG6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4" i="1"/>
  <c r="AG35" i="1"/>
  <c r="AG36" i="1"/>
  <c r="AG37" i="1"/>
  <c r="AG38" i="1"/>
  <c r="AG39" i="1"/>
  <c r="AG40" i="1"/>
  <c r="AG41" i="1"/>
  <c r="AG42" i="1"/>
  <c r="AG43" i="1"/>
  <c r="AG44" i="1"/>
  <c r="AG45" i="1"/>
  <c r="AG46" i="1"/>
  <c r="AG47" i="1"/>
  <c r="AG48" i="1"/>
  <c r="AG49" i="1"/>
  <c r="AG50" i="1"/>
  <c r="AG51" i="1"/>
  <c r="AG52" i="1"/>
  <c r="AG53" i="1"/>
  <c r="AG54" i="1"/>
  <c r="AG59" i="1"/>
  <c r="AC8" i="1"/>
  <c r="AC10" i="1"/>
  <c r="AC11" i="1"/>
  <c r="AC12" i="1"/>
  <c r="AC13" i="1"/>
  <c r="AC14" i="1"/>
  <c r="AC15" i="1"/>
  <c r="AC16" i="1"/>
  <c r="AC17" i="1"/>
  <c r="AC18" i="1"/>
  <c r="AC19" i="1"/>
  <c r="AC20" i="1"/>
  <c r="HB21" i="1"/>
  <c r="HF21" i="1"/>
  <c r="AC21" i="1"/>
  <c r="HB22" i="1"/>
  <c r="HF22" i="1"/>
  <c r="AC23" i="1"/>
  <c r="AC24" i="1"/>
  <c r="HB25" i="1"/>
  <c r="HF25" i="1"/>
  <c r="HC25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37" i="1"/>
  <c r="AC38" i="1"/>
  <c r="AC39" i="1"/>
  <c r="AC40" i="1"/>
  <c r="AC41" i="1"/>
  <c r="AC42" i="1"/>
  <c r="AC43" i="1"/>
  <c r="AC44" i="1"/>
  <c r="AC45" i="1"/>
  <c r="AC46" i="1"/>
  <c r="AC47" i="1"/>
  <c r="AC48" i="1"/>
  <c r="AC49" i="1"/>
  <c r="AC50" i="1"/>
  <c r="AC51" i="1"/>
  <c r="AC52" i="1"/>
  <c r="AC53" i="1"/>
  <c r="AC54" i="1"/>
  <c r="AC59" i="1"/>
  <c r="GZ6" i="1"/>
  <c r="HA6" i="1" s="1"/>
  <c r="Y6" i="1" s="1"/>
  <c r="Y8" i="1"/>
  <c r="GZ9" i="1"/>
  <c r="HA9" i="1" s="1"/>
  <c r="Y9" i="1" s="1"/>
  <c r="GZ10" i="1"/>
  <c r="GZ11" i="1"/>
  <c r="HF11" i="1"/>
  <c r="HA11" i="1"/>
  <c r="Y11" i="1"/>
  <c r="GZ12" i="1"/>
  <c r="HF12" i="1"/>
  <c r="HA12" i="1"/>
  <c r="Y12" i="1"/>
  <c r="Y13" i="1"/>
  <c r="Y14" i="1"/>
  <c r="GZ15" i="1"/>
  <c r="HF15" i="1"/>
  <c r="HA15" i="1"/>
  <c r="Y15" i="1"/>
  <c r="GZ16" i="1"/>
  <c r="HF16" i="1"/>
  <c r="HA16" i="1"/>
  <c r="Y16" i="1"/>
  <c r="Y17" i="1"/>
  <c r="GZ18" i="1"/>
  <c r="HF18" i="1"/>
  <c r="Y18" i="1"/>
  <c r="Y19" i="1"/>
  <c r="GZ20" i="1"/>
  <c r="HF20" i="1"/>
  <c r="HA20" i="1"/>
  <c r="Y20" i="1"/>
  <c r="GZ21" i="1"/>
  <c r="Y21" i="1"/>
  <c r="GZ22" i="1"/>
  <c r="Y23" i="1"/>
  <c r="Y24" i="1"/>
  <c r="GZ25" i="1"/>
  <c r="HA25" i="1"/>
  <c r="Y25" i="1"/>
  <c r="Y26" i="1"/>
  <c r="GZ27" i="1"/>
  <c r="HF27" i="1"/>
  <c r="HA27" i="1"/>
  <c r="Y27" i="1"/>
  <c r="Y28" i="1"/>
  <c r="GZ29" i="1"/>
  <c r="HF29" i="1"/>
  <c r="HA29" i="1"/>
  <c r="Y29" i="1"/>
  <c r="Y30" i="1"/>
  <c r="Y31" i="1"/>
  <c r="Y32" i="1"/>
  <c r="Y33" i="1"/>
  <c r="Y34" i="1"/>
  <c r="GZ35" i="1"/>
  <c r="HF35" i="1"/>
  <c r="Y35" i="1"/>
  <c r="Y36" i="1"/>
  <c r="Y37" i="1"/>
  <c r="GZ38" i="1"/>
  <c r="HF38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9" i="1"/>
  <c r="U6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9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1" i="1"/>
  <c r="Q52" i="1"/>
  <c r="Q53" i="1"/>
  <c r="Q54" i="1"/>
  <c r="Q59" i="1"/>
  <c r="M6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1" i="1"/>
  <c r="M52" i="1"/>
  <c r="M53" i="1"/>
  <c r="M54" i="1"/>
  <c r="M59" i="1"/>
  <c r="AO42" i="1"/>
  <c r="AP42" i="1" s="1"/>
  <c r="AQ42" i="1" s="1"/>
  <c r="AO43" i="1"/>
  <c r="AP43" i="1" s="1"/>
  <c r="AQ43" i="1" s="1"/>
  <c r="AO44" i="1"/>
  <c r="AP44" i="1" s="1"/>
  <c r="AQ44" i="1" s="1"/>
  <c r="AO45" i="1"/>
  <c r="AP45" i="1" s="1"/>
  <c r="AQ45" i="1" s="1"/>
  <c r="AO46" i="1"/>
  <c r="AP46" i="1" s="1"/>
  <c r="AQ46" i="1" s="1"/>
  <c r="AO47" i="1"/>
  <c r="AP47" i="1" s="1"/>
  <c r="AQ47" i="1" s="1"/>
  <c r="AO48" i="1"/>
  <c r="AP48" i="1" s="1"/>
  <c r="AQ48" i="1" s="1"/>
  <c r="AO49" i="1"/>
  <c r="AP49" i="1" s="1"/>
  <c r="AQ49" i="1" s="1"/>
  <c r="AO50" i="1"/>
  <c r="AP50" i="1" s="1"/>
  <c r="AQ50" i="1" s="1"/>
  <c r="AO51" i="1"/>
  <c r="AP51" i="1" s="1"/>
  <c r="AQ51" i="1" s="1"/>
  <c r="AO52" i="1"/>
  <c r="AP52" i="1" s="1"/>
  <c r="AQ52" i="1" s="1"/>
  <c r="AO28" i="1"/>
  <c r="AP28" i="1" s="1"/>
  <c r="AQ28" i="1" s="1"/>
  <c r="AO53" i="1"/>
  <c r="AP53" i="1" s="1"/>
  <c r="AQ53" i="1" s="1"/>
  <c r="AO9" i="1"/>
  <c r="AP9" i="1" s="1"/>
  <c r="AQ9" i="1" s="1"/>
  <c r="AO23" i="1"/>
  <c r="AP23" i="1" s="1"/>
  <c r="AQ23" i="1" s="1"/>
  <c r="AO54" i="1"/>
  <c r="AP54" i="1" s="1"/>
  <c r="AQ54" i="1" s="1"/>
  <c r="AO59" i="1"/>
  <c r="AP59" i="1" s="1"/>
  <c r="AQ59" i="1" s="1"/>
  <c r="AO20" i="1"/>
  <c r="AP20" i="1" s="1"/>
  <c r="AQ20" i="1" s="1"/>
  <c r="AO6" i="1"/>
  <c r="AP6" i="1" s="1"/>
  <c r="AQ6" i="1" s="1"/>
  <c r="AO25" i="1"/>
  <c r="AP25" i="1" s="1"/>
  <c r="AQ25" i="1" s="1"/>
  <c r="AO19" i="1"/>
  <c r="AP19" i="1"/>
  <c r="AQ19" i="1" s="1"/>
  <c r="AO13" i="1"/>
  <c r="AP13" i="1" s="1"/>
  <c r="AQ13" i="1" s="1"/>
  <c r="AO31" i="1"/>
  <c r="AP31" i="1" s="1"/>
  <c r="AQ31" i="1" s="1"/>
  <c r="AO32" i="1"/>
  <c r="AP32" i="1" s="1"/>
  <c r="AQ32" i="1" s="1"/>
  <c r="AO22" i="1"/>
  <c r="AP22" i="1" s="1"/>
  <c r="AQ22" i="1" s="1"/>
  <c r="AO38" i="1"/>
  <c r="AP38" i="1" s="1"/>
  <c r="AQ38" i="1" s="1"/>
  <c r="AO29" i="1"/>
  <c r="AP29" i="1"/>
  <c r="AQ29" i="1" s="1"/>
  <c r="AO36" i="1"/>
  <c r="AP36" i="1" s="1"/>
  <c r="AQ36" i="1" s="1"/>
  <c r="AO18" i="1"/>
  <c r="AP18" i="1" s="1"/>
  <c r="AQ18" i="1" s="1"/>
  <c r="AO33" i="1"/>
  <c r="AP33" i="1" s="1"/>
  <c r="AQ33" i="1" s="1"/>
  <c r="AO34" i="1"/>
  <c r="AP34" i="1" s="1"/>
  <c r="AQ34" i="1" s="1"/>
  <c r="AO27" i="1"/>
  <c r="AP27" i="1" s="1"/>
  <c r="AQ27" i="1" s="1"/>
  <c r="AO8" i="1"/>
  <c r="AP8" i="1" s="1"/>
  <c r="AQ8" i="1" s="1"/>
  <c r="AO11" i="1"/>
  <c r="AP11" i="1" s="1"/>
  <c r="AQ11" i="1" s="1"/>
  <c r="AO15" i="1"/>
  <c r="AP15" i="1" s="1"/>
  <c r="AQ15" i="1" s="1"/>
  <c r="AO12" i="1"/>
  <c r="AP12" i="1" s="1"/>
  <c r="AQ12" i="1" s="1"/>
  <c r="AO14" i="1"/>
  <c r="AP14" i="1"/>
  <c r="AQ14" i="1" s="1"/>
  <c r="AO37" i="1"/>
  <c r="AP37" i="1"/>
  <c r="AQ37" i="1" s="1"/>
  <c r="AO21" i="1"/>
  <c r="AP21" i="1" s="1"/>
  <c r="AQ21" i="1" s="1"/>
  <c r="AO30" i="1"/>
  <c r="AP30" i="1" s="1"/>
  <c r="AQ30" i="1" s="1"/>
  <c r="AO17" i="1"/>
  <c r="AP17" i="1" s="1"/>
  <c r="AQ17" i="1" s="1"/>
  <c r="AO39" i="1"/>
  <c r="AP39" i="1" s="1"/>
  <c r="AQ39" i="1" s="1"/>
  <c r="AO35" i="1"/>
  <c r="AP35" i="1"/>
  <c r="AQ35" i="1" s="1"/>
  <c r="AO26" i="1"/>
  <c r="AP26" i="1" s="1"/>
  <c r="AQ26" i="1" s="1"/>
  <c r="AO7" i="1"/>
  <c r="AP7" i="1" s="1"/>
  <c r="AQ7" i="1" s="1"/>
  <c r="AO16" i="1"/>
  <c r="AP16" i="1" s="1"/>
  <c r="AQ16" i="1" s="1"/>
  <c r="AO40" i="1"/>
  <c r="AP40" i="1" s="1"/>
  <c r="AQ40" i="1" s="1"/>
  <c r="AO24" i="1"/>
  <c r="AP24" i="1" s="1"/>
  <c r="AQ24" i="1" s="1"/>
  <c r="AO10" i="1"/>
  <c r="AP10" i="1" s="1"/>
  <c r="AQ10" i="1" s="1"/>
  <c r="AO41" i="1"/>
  <c r="AP41" i="1" s="1"/>
  <c r="AQ41" i="1" s="1"/>
  <c r="AR54" i="1"/>
  <c r="AS54" i="1" s="1"/>
  <c r="AR25" i="1"/>
  <c r="AS25" i="1" s="1"/>
  <c r="AR42" i="1"/>
  <c r="AS42" i="1" s="1"/>
  <c r="AR44" i="1"/>
  <c r="AS44" i="1" s="1"/>
  <c r="AR20" i="1"/>
  <c r="AS20" i="1" s="1"/>
  <c r="HJ20" i="1" s="1"/>
  <c r="M7" i="1"/>
  <c r="AR24" i="1"/>
  <c r="AS24" i="1" s="1"/>
  <c r="GZ7" i="1"/>
  <c r="HF7" i="1"/>
  <c r="HB7" i="1"/>
  <c r="HC7" i="1" s="1"/>
  <c r="AC7" i="1" s="1"/>
  <c r="HD7" i="1"/>
  <c r="HE7" i="1" s="1"/>
  <c r="AG7" i="1" s="1"/>
  <c r="AR11" i="1"/>
  <c r="AS11" i="1" s="1"/>
  <c r="AT11" i="1"/>
  <c r="AU11" i="1" s="1"/>
  <c r="BF11" i="1"/>
  <c r="BG11" i="1" s="1"/>
  <c r="BH11" i="1"/>
  <c r="BI11" i="1" s="1"/>
  <c r="BP11" i="1" s="1"/>
  <c r="BR11" i="1" s="1"/>
  <c r="BU11" i="1"/>
  <c r="BV11" i="1" s="1"/>
  <c r="BW11" i="1"/>
  <c r="BX11" i="1" s="1"/>
  <c r="CJ11" i="1"/>
  <c r="CK11" i="1" s="1"/>
  <c r="CL11" i="1"/>
  <c r="CM11" i="1" s="1"/>
  <c r="CY11" i="1"/>
  <c r="CZ11" i="1" s="1"/>
  <c r="DA11" i="1"/>
  <c r="DB11" i="1" s="1"/>
  <c r="DI11" i="1" s="1"/>
  <c r="DN11" i="1"/>
  <c r="DO11" i="1" s="1"/>
  <c r="DP11" i="1"/>
  <c r="DQ11" i="1" s="1"/>
  <c r="EC11" i="1"/>
  <c r="ED11" i="1" s="1"/>
  <c r="EE11" i="1"/>
  <c r="EF11" i="1" s="1"/>
  <c r="ER11" i="1"/>
  <c r="ES11" i="1" s="1"/>
  <c r="ET11" i="1"/>
  <c r="EU11" i="1" s="1"/>
  <c r="FG11" i="1"/>
  <c r="FH11" i="1" s="1"/>
  <c r="FI11" i="1"/>
  <c r="FJ11" i="1" s="1"/>
  <c r="FV11" i="1"/>
  <c r="FW11" i="1" s="1"/>
  <c r="FX11" i="1"/>
  <c r="FY11" i="1" s="1"/>
  <c r="GK11" i="1"/>
  <c r="GL11" i="1" s="1"/>
  <c r="HL11" i="1" s="1"/>
  <c r="GM11" i="1"/>
  <c r="GN11" i="1" s="1"/>
  <c r="HM11" i="1" s="1"/>
  <c r="GZ8" i="1"/>
  <c r="HF8" i="1"/>
  <c r="HA8" i="1"/>
  <c r="HB8" i="1"/>
  <c r="HD8" i="1"/>
  <c r="HF9" i="1"/>
  <c r="HB9" i="1"/>
  <c r="HC9" i="1" s="1"/>
  <c r="AC9" i="1" s="1"/>
  <c r="HD9" i="1"/>
  <c r="HF10" i="1"/>
  <c r="HB10" i="1"/>
  <c r="HD10" i="1"/>
  <c r="HB11" i="1"/>
  <c r="HC11" i="1"/>
  <c r="HD11" i="1"/>
  <c r="HE11" i="1"/>
  <c r="HB12" i="1"/>
  <c r="HC12" i="1"/>
  <c r="HD12" i="1"/>
  <c r="HE12" i="1"/>
  <c r="GZ13" i="1"/>
  <c r="HF13" i="1"/>
  <c r="HA13" i="1"/>
  <c r="HB13" i="1"/>
  <c r="HC13" i="1"/>
  <c r="HD13" i="1"/>
  <c r="GZ14" i="1"/>
  <c r="HF14" i="1"/>
  <c r="HA14" i="1"/>
  <c r="HB14" i="1"/>
  <c r="HD14" i="1"/>
  <c r="HE14" i="1"/>
  <c r="HB15" i="1"/>
  <c r="HC15" i="1"/>
  <c r="HD15" i="1"/>
  <c r="HE15" i="1"/>
  <c r="HB16" i="1"/>
  <c r="HD16" i="1"/>
  <c r="HE16" i="1"/>
  <c r="GZ17" i="1"/>
  <c r="HF17" i="1"/>
  <c r="HB17" i="1"/>
  <c r="HC17" i="1"/>
  <c r="HD17" i="1"/>
  <c r="HB18" i="1"/>
  <c r="HC18" i="1"/>
  <c r="HD18" i="1"/>
  <c r="HE18" i="1"/>
  <c r="GZ19" i="1"/>
  <c r="HF19" i="1"/>
  <c r="HB19" i="1"/>
  <c r="HC19" i="1"/>
  <c r="HD19" i="1"/>
  <c r="HE19" i="1"/>
  <c r="AT44" i="1"/>
  <c r="AU44" i="1" s="1"/>
  <c r="AZ44" i="1"/>
  <c r="BF44" i="1"/>
  <c r="BG44" i="1" s="1"/>
  <c r="BP44" i="1" s="1"/>
  <c r="BR44" i="1" s="1"/>
  <c r="BJ44" i="1"/>
  <c r="BK44" i="1"/>
  <c r="BL44" i="1"/>
  <c r="BM44" i="1"/>
  <c r="BN44" i="1"/>
  <c r="CC44" i="1"/>
  <c r="BU44" i="1"/>
  <c r="BV44" i="1" s="1"/>
  <c r="BY44" i="1"/>
  <c r="BZ44" i="1"/>
  <c r="CA44" i="1"/>
  <c r="CB44" i="1"/>
  <c r="CR44" i="1"/>
  <c r="CJ44" i="1"/>
  <c r="CK44" i="1" s="1"/>
  <c r="CN44" i="1"/>
  <c r="CO44" i="1"/>
  <c r="CP44" i="1"/>
  <c r="CQ44" i="1"/>
  <c r="DG44" i="1"/>
  <c r="CY44" i="1"/>
  <c r="CZ44" i="1" s="1"/>
  <c r="DC44" i="1"/>
  <c r="DD44" i="1"/>
  <c r="DE44" i="1"/>
  <c r="DF44" i="1"/>
  <c r="DV44" i="1"/>
  <c r="DN44" i="1"/>
  <c r="DO44" i="1" s="1"/>
  <c r="DR44" i="1"/>
  <c r="DS44" i="1"/>
  <c r="DT44" i="1"/>
  <c r="DU44" i="1"/>
  <c r="EK44" i="1"/>
  <c r="EC44" i="1"/>
  <c r="ED44" i="1" s="1"/>
  <c r="EG44" i="1"/>
  <c r="EH44" i="1"/>
  <c r="EI44" i="1"/>
  <c r="EJ44" i="1"/>
  <c r="EZ44" i="1"/>
  <c r="ER44" i="1"/>
  <c r="ES44" i="1" s="1"/>
  <c r="EV44" i="1"/>
  <c r="EW44" i="1"/>
  <c r="EX44" i="1"/>
  <c r="EY44" i="1"/>
  <c r="FO44" i="1"/>
  <c r="FG44" i="1"/>
  <c r="FH44" i="1" s="1"/>
  <c r="FK44" i="1"/>
  <c r="FL44" i="1"/>
  <c r="FM44" i="1"/>
  <c r="FN44" i="1"/>
  <c r="GD44" i="1"/>
  <c r="FV44" i="1"/>
  <c r="FW44" i="1" s="1"/>
  <c r="FZ44" i="1"/>
  <c r="GA44" i="1"/>
  <c r="GB44" i="1"/>
  <c r="GC44" i="1"/>
  <c r="GS44" i="1"/>
  <c r="BO44" i="1"/>
  <c r="CD44" i="1"/>
  <c r="CS44" i="1"/>
  <c r="DH44" i="1"/>
  <c r="DW44" i="1"/>
  <c r="EL44" i="1"/>
  <c r="FA44" i="1"/>
  <c r="FP44" i="1"/>
  <c r="GE44" i="1"/>
  <c r="GT44" i="1"/>
  <c r="BH44" i="1"/>
  <c r="BI44" i="1" s="1"/>
  <c r="BW44" i="1"/>
  <c r="BX44" i="1" s="1"/>
  <c r="CL44" i="1"/>
  <c r="CM44" i="1" s="1"/>
  <c r="DA44" i="1"/>
  <c r="DB44" i="1" s="1"/>
  <c r="DP44" i="1"/>
  <c r="DQ44" i="1" s="1"/>
  <c r="EE44" i="1"/>
  <c r="EF44" i="1" s="1"/>
  <c r="ET44" i="1"/>
  <c r="EU44" i="1" s="1"/>
  <c r="FI44" i="1"/>
  <c r="FJ44" i="1" s="1"/>
  <c r="FX44" i="1"/>
  <c r="FY44" i="1" s="1"/>
  <c r="GK44" i="1"/>
  <c r="GL44" i="1" s="1"/>
  <c r="HL44" i="1" s="1"/>
  <c r="GM44" i="1"/>
  <c r="GN44" i="1" s="1"/>
  <c r="HM44" i="1" s="1"/>
  <c r="HB20" i="1"/>
  <c r="HC20" i="1"/>
  <c r="HD20" i="1"/>
  <c r="HE20" i="1"/>
  <c r="AT54" i="1"/>
  <c r="AU54" i="1" s="1"/>
  <c r="AZ54" i="1"/>
  <c r="BF54" i="1"/>
  <c r="BG54" i="1" s="1"/>
  <c r="BJ54" i="1"/>
  <c r="BK54" i="1"/>
  <c r="BL54" i="1"/>
  <c r="BM54" i="1"/>
  <c r="BN54" i="1"/>
  <c r="CC54" i="1"/>
  <c r="BU54" i="1"/>
  <c r="BV54" i="1" s="1"/>
  <c r="BY54" i="1"/>
  <c r="BZ54" i="1"/>
  <c r="CA54" i="1"/>
  <c r="CB54" i="1"/>
  <c r="CR54" i="1"/>
  <c r="CJ54" i="1"/>
  <c r="CK54" i="1" s="1"/>
  <c r="CN54" i="1"/>
  <c r="CO54" i="1"/>
  <c r="CP54" i="1"/>
  <c r="CQ54" i="1"/>
  <c r="DG54" i="1"/>
  <c r="CY54" i="1"/>
  <c r="CZ54" i="1" s="1"/>
  <c r="DC54" i="1"/>
  <c r="DD54" i="1"/>
  <c r="DE54" i="1"/>
  <c r="DF54" i="1"/>
  <c r="DV54" i="1"/>
  <c r="DN54" i="1"/>
  <c r="DO54" i="1" s="1"/>
  <c r="DR54" i="1"/>
  <c r="DS54" i="1"/>
  <c r="DT54" i="1"/>
  <c r="DU54" i="1"/>
  <c r="EK54" i="1"/>
  <c r="EC54" i="1"/>
  <c r="ED54" i="1" s="1"/>
  <c r="EG54" i="1"/>
  <c r="EH54" i="1"/>
  <c r="EI54" i="1"/>
  <c r="EJ54" i="1"/>
  <c r="EZ54" i="1"/>
  <c r="ER54" i="1"/>
  <c r="ES54" i="1" s="1"/>
  <c r="EV54" i="1"/>
  <c r="EW54" i="1"/>
  <c r="EX54" i="1"/>
  <c r="EY54" i="1"/>
  <c r="FO54" i="1"/>
  <c r="FG54" i="1"/>
  <c r="FH54" i="1" s="1"/>
  <c r="FK54" i="1"/>
  <c r="FL54" i="1"/>
  <c r="FM54" i="1"/>
  <c r="FN54" i="1"/>
  <c r="GD54" i="1"/>
  <c r="FV54" i="1"/>
  <c r="FW54" i="1" s="1"/>
  <c r="FZ54" i="1"/>
  <c r="GA54" i="1"/>
  <c r="GB54" i="1"/>
  <c r="GC54" i="1"/>
  <c r="GS54" i="1"/>
  <c r="BO54" i="1"/>
  <c r="CD54" i="1"/>
  <c r="CS54" i="1"/>
  <c r="DH54" i="1"/>
  <c r="DW54" i="1"/>
  <c r="EL54" i="1"/>
  <c r="FA54" i="1"/>
  <c r="FP54" i="1"/>
  <c r="GE54" i="1"/>
  <c r="GT54" i="1"/>
  <c r="BH54" i="1"/>
  <c r="BI54" i="1" s="1"/>
  <c r="BW54" i="1"/>
  <c r="BX54" i="1" s="1"/>
  <c r="CE54" i="1" s="1"/>
  <c r="CL54" i="1"/>
  <c r="CM54" i="1" s="1"/>
  <c r="DA54" i="1"/>
  <c r="DB54" i="1" s="1"/>
  <c r="DP54" i="1"/>
  <c r="DQ54" i="1" s="1"/>
  <c r="EE54" i="1"/>
  <c r="EF54" i="1" s="1"/>
  <c r="ET54" i="1"/>
  <c r="EU54" i="1" s="1"/>
  <c r="FI54" i="1"/>
  <c r="FJ54" i="1" s="1"/>
  <c r="FX54" i="1"/>
  <c r="FY54" i="1" s="1"/>
  <c r="GK54" i="1"/>
  <c r="GL54" i="1" s="1"/>
  <c r="HL54" i="1" s="1"/>
  <c r="GM54" i="1"/>
  <c r="GN54" i="1" s="1"/>
  <c r="HM54" i="1" s="1"/>
  <c r="HD21" i="1"/>
  <c r="AT12" i="1"/>
  <c r="AU12" i="1" s="1"/>
  <c r="HJ12" i="1" s="1"/>
  <c r="BH12" i="1"/>
  <c r="BI12" i="1" s="1"/>
  <c r="BW12" i="1"/>
  <c r="BX12" i="1" s="1"/>
  <c r="CL12" i="1"/>
  <c r="CM12" i="1" s="1"/>
  <c r="DA12" i="1"/>
  <c r="DB12" i="1" s="1"/>
  <c r="DP12" i="1"/>
  <c r="DQ12" i="1" s="1"/>
  <c r="EE12" i="1"/>
  <c r="EF12" i="1" s="1"/>
  <c r="ET12" i="1"/>
  <c r="EU12" i="1" s="1"/>
  <c r="FI12" i="1"/>
  <c r="FJ12" i="1" s="1"/>
  <c r="FX12" i="1"/>
  <c r="FY12" i="1" s="1"/>
  <c r="GM12" i="1"/>
  <c r="GN12" i="1" s="1"/>
  <c r="HM12" i="1" s="1"/>
  <c r="HD22" i="1"/>
  <c r="GZ23" i="1"/>
  <c r="HF23" i="1"/>
  <c r="HB23" i="1"/>
  <c r="HC23" i="1"/>
  <c r="HD23" i="1"/>
  <c r="AR53" i="1"/>
  <c r="AS53" i="1" s="1"/>
  <c r="BD53" i="1" s="1"/>
  <c r="AT53" i="1"/>
  <c r="AU53" i="1" s="1"/>
  <c r="AZ53" i="1"/>
  <c r="BJ53" i="1"/>
  <c r="BK53" i="1"/>
  <c r="BL53" i="1"/>
  <c r="BM53" i="1"/>
  <c r="BN53" i="1"/>
  <c r="CC53" i="1"/>
  <c r="BY53" i="1"/>
  <c r="BZ53" i="1"/>
  <c r="CA53" i="1"/>
  <c r="CB53" i="1"/>
  <c r="CR53" i="1"/>
  <c r="CN53" i="1"/>
  <c r="CO53" i="1"/>
  <c r="CP53" i="1"/>
  <c r="CQ53" i="1"/>
  <c r="DG53" i="1"/>
  <c r="DC53" i="1"/>
  <c r="DD53" i="1"/>
  <c r="DE53" i="1"/>
  <c r="DF53" i="1"/>
  <c r="DV53" i="1"/>
  <c r="DR53" i="1"/>
  <c r="DS53" i="1"/>
  <c r="DT53" i="1"/>
  <c r="DU53" i="1"/>
  <c r="EK53" i="1"/>
  <c r="EG53" i="1"/>
  <c r="EH53" i="1"/>
  <c r="EI53" i="1"/>
  <c r="EJ53" i="1"/>
  <c r="EZ53" i="1"/>
  <c r="EV53" i="1"/>
  <c r="EW53" i="1"/>
  <c r="EX53" i="1"/>
  <c r="EY53" i="1"/>
  <c r="FO53" i="1"/>
  <c r="FK53" i="1"/>
  <c r="FL53" i="1"/>
  <c r="FM53" i="1"/>
  <c r="FN53" i="1"/>
  <c r="GD53" i="1"/>
  <c r="FZ53" i="1"/>
  <c r="GA53" i="1"/>
  <c r="GB53" i="1"/>
  <c r="GC53" i="1"/>
  <c r="GS53" i="1"/>
  <c r="BO53" i="1"/>
  <c r="CD53" i="1"/>
  <c r="CS53" i="1"/>
  <c r="DH53" i="1"/>
  <c r="DW53" i="1"/>
  <c r="EL53" i="1"/>
  <c r="FA53" i="1"/>
  <c r="FP53" i="1"/>
  <c r="GE53" i="1"/>
  <c r="GT53" i="1"/>
  <c r="BF53" i="1"/>
  <c r="BG53" i="1" s="1"/>
  <c r="BH53" i="1"/>
  <c r="BI53" i="1" s="1"/>
  <c r="BU53" i="1"/>
  <c r="BV53" i="1" s="1"/>
  <c r="BW53" i="1"/>
  <c r="BX53" i="1" s="1"/>
  <c r="CJ53" i="1"/>
  <c r="CK53" i="1" s="1"/>
  <c r="CL53" i="1"/>
  <c r="CM53" i="1" s="1"/>
  <c r="CT53" i="1" s="1"/>
  <c r="CY53" i="1"/>
  <c r="CZ53" i="1" s="1"/>
  <c r="DA53" i="1"/>
  <c r="DB53" i="1" s="1"/>
  <c r="DN53" i="1"/>
  <c r="DO53" i="1" s="1"/>
  <c r="DP53" i="1"/>
  <c r="DQ53" i="1" s="1"/>
  <c r="EC53" i="1"/>
  <c r="ED53" i="1" s="1"/>
  <c r="EE53" i="1"/>
  <c r="EF53" i="1" s="1"/>
  <c r="ER53" i="1"/>
  <c r="ES53" i="1" s="1"/>
  <c r="ET53" i="1"/>
  <c r="EU53" i="1" s="1"/>
  <c r="FG53" i="1"/>
  <c r="FH53" i="1" s="1"/>
  <c r="FI53" i="1"/>
  <c r="FJ53" i="1" s="1"/>
  <c r="FV53" i="1"/>
  <c r="FW53" i="1" s="1"/>
  <c r="FX53" i="1"/>
  <c r="FY53" i="1" s="1"/>
  <c r="GK53" i="1"/>
  <c r="GL53" i="1" s="1"/>
  <c r="HL53" i="1" s="1"/>
  <c r="GM53" i="1"/>
  <c r="GN53" i="1" s="1"/>
  <c r="HM53" i="1" s="1"/>
  <c r="GZ24" i="1"/>
  <c r="HF24" i="1"/>
  <c r="HB24" i="1"/>
  <c r="HD24" i="1"/>
  <c r="HD25" i="1"/>
  <c r="HE25" i="1"/>
  <c r="GZ26" i="1"/>
  <c r="HF26" i="1"/>
  <c r="HB26" i="1"/>
  <c r="HD26" i="1"/>
  <c r="HE26" i="1"/>
  <c r="AR15" i="1"/>
  <c r="AS15" i="1" s="1"/>
  <c r="BF15" i="1"/>
  <c r="BG15" i="1" s="1"/>
  <c r="BU15" i="1"/>
  <c r="BV15" i="1" s="1"/>
  <c r="CJ15" i="1"/>
  <c r="CK15" i="1" s="1"/>
  <c r="CY15" i="1"/>
  <c r="CZ15" i="1" s="1"/>
  <c r="DN15" i="1"/>
  <c r="DO15" i="1" s="1"/>
  <c r="EC15" i="1"/>
  <c r="ED15" i="1" s="1"/>
  <c r="ER15" i="1"/>
  <c r="ES15" i="1" s="1"/>
  <c r="FG15" i="1"/>
  <c r="FH15" i="1" s="1"/>
  <c r="FV15" i="1"/>
  <c r="FW15" i="1" s="1"/>
  <c r="GK15" i="1"/>
  <c r="GL15" i="1" s="1"/>
  <c r="HL15" i="1" s="1"/>
  <c r="HB27" i="1"/>
  <c r="HC27" i="1"/>
  <c r="HD27" i="1"/>
  <c r="HE27" i="1"/>
  <c r="GZ28" i="1"/>
  <c r="HF28" i="1"/>
  <c r="HB28" i="1"/>
  <c r="HC28" i="1"/>
  <c r="HD28" i="1"/>
  <c r="HB29" i="1"/>
  <c r="HC29" i="1"/>
  <c r="HD29" i="1"/>
  <c r="HE29" i="1"/>
  <c r="AR38" i="1"/>
  <c r="AS38" i="1" s="1"/>
  <c r="AT38" i="1"/>
  <c r="AU38" i="1" s="1"/>
  <c r="BF38" i="1"/>
  <c r="BG38" i="1" s="1"/>
  <c r="BH38" i="1"/>
  <c r="BI38" i="1" s="1"/>
  <c r="BU38" i="1"/>
  <c r="BV38" i="1" s="1"/>
  <c r="BW38" i="1"/>
  <c r="BX38" i="1" s="1"/>
  <c r="CJ38" i="1"/>
  <c r="CK38" i="1" s="1"/>
  <c r="CL38" i="1"/>
  <c r="CM38" i="1" s="1"/>
  <c r="CY38" i="1"/>
  <c r="CZ38" i="1" s="1"/>
  <c r="DA38" i="1"/>
  <c r="DB38" i="1" s="1"/>
  <c r="DN38" i="1"/>
  <c r="DO38" i="1" s="1"/>
  <c r="DP38" i="1"/>
  <c r="DQ38" i="1" s="1"/>
  <c r="EC38" i="1"/>
  <c r="ED38" i="1" s="1"/>
  <c r="EE38" i="1"/>
  <c r="EF38" i="1" s="1"/>
  <c r="ER38" i="1"/>
  <c r="ES38" i="1" s="1"/>
  <c r="ET38" i="1"/>
  <c r="EU38" i="1" s="1"/>
  <c r="FG38" i="1"/>
  <c r="FH38" i="1" s="1"/>
  <c r="FI38" i="1"/>
  <c r="FJ38" i="1" s="1"/>
  <c r="FV38" i="1"/>
  <c r="FW38" i="1" s="1"/>
  <c r="FX38" i="1"/>
  <c r="FY38" i="1" s="1"/>
  <c r="GK38" i="1"/>
  <c r="GL38" i="1" s="1"/>
  <c r="HL38" i="1" s="1"/>
  <c r="GM38" i="1"/>
  <c r="GN38" i="1" s="1"/>
  <c r="HM38" i="1" s="1"/>
  <c r="GZ30" i="1"/>
  <c r="HF30" i="1"/>
  <c r="HA30" i="1"/>
  <c r="HD30" i="1"/>
  <c r="HE30" i="1"/>
  <c r="HB30" i="1"/>
  <c r="HC30" i="1"/>
  <c r="AT42" i="1"/>
  <c r="AU42" i="1" s="1"/>
  <c r="AZ42" i="1"/>
  <c r="BF42" i="1"/>
  <c r="BG42" i="1" s="1"/>
  <c r="BJ42" i="1"/>
  <c r="BK42" i="1"/>
  <c r="BL42" i="1"/>
  <c r="BM42" i="1"/>
  <c r="BN42" i="1"/>
  <c r="CC42" i="1"/>
  <c r="BU42" i="1"/>
  <c r="BV42" i="1" s="1"/>
  <c r="BY42" i="1"/>
  <c r="BZ42" i="1"/>
  <c r="CA42" i="1"/>
  <c r="CB42" i="1"/>
  <c r="CR42" i="1"/>
  <c r="CJ42" i="1"/>
  <c r="CK42" i="1"/>
  <c r="CN42" i="1"/>
  <c r="CO42" i="1"/>
  <c r="CP42" i="1"/>
  <c r="CQ42" i="1"/>
  <c r="DG42" i="1"/>
  <c r="CY42" i="1"/>
  <c r="CZ42" i="1" s="1"/>
  <c r="DC42" i="1"/>
  <c r="DD42" i="1"/>
  <c r="DE42" i="1"/>
  <c r="DF42" i="1"/>
  <c r="DV42" i="1"/>
  <c r="DN42" i="1"/>
  <c r="DO42" i="1" s="1"/>
  <c r="DR42" i="1"/>
  <c r="DS42" i="1"/>
  <c r="DT42" i="1"/>
  <c r="DU42" i="1"/>
  <c r="EK42" i="1"/>
  <c r="EC42" i="1"/>
  <c r="ED42" i="1" s="1"/>
  <c r="EG42" i="1"/>
  <c r="EH42" i="1"/>
  <c r="EI42" i="1"/>
  <c r="EJ42" i="1"/>
  <c r="EZ42" i="1"/>
  <c r="ER42" i="1"/>
  <c r="ES42" i="1" s="1"/>
  <c r="EV42" i="1"/>
  <c r="EW42" i="1"/>
  <c r="EX42" i="1"/>
  <c r="EY42" i="1"/>
  <c r="FO42" i="1"/>
  <c r="FG42" i="1"/>
  <c r="FH42" i="1" s="1"/>
  <c r="FK42" i="1"/>
  <c r="FL42" i="1"/>
  <c r="FM42" i="1"/>
  <c r="FN42" i="1"/>
  <c r="GD42" i="1"/>
  <c r="FV42" i="1"/>
  <c r="FW42" i="1" s="1"/>
  <c r="FZ42" i="1"/>
  <c r="GA42" i="1"/>
  <c r="GB42" i="1"/>
  <c r="GC42" i="1"/>
  <c r="GS42" i="1"/>
  <c r="BO42" i="1"/>
  <c r="CD42" i="1"/>
  <c r="CS42" i="1"/>
  <c r="DH42" i="1"/>
  <c r="DW42" i="1"/>
  <c r="EL42" i="1"/>
  <c r="FA42" i="1"/>
  <c r="FP42" i="1"/>
  <c r="GE42" i="1"/>
  <c r="GT42" i="1"/>
  <c r="BH42" i="1"/>
  <c r="BI42" i="1" s="1"/>
  <c r="BW42" i="1"/>
  <c r="BX42" i="1" s="1"/>
  <c r="CL42" i="1"/>
  <c r="CM42" i="1" s="1"/>
  <c r="DA42" i="1"/>
  <c r="DB42" i="1" s="1"/>
  <c r="DP42" i="1"/>
  <c r="DQ42" i="1" s="1"/>
  <c r="EE42" i="1"/>
  <c r="EF42" i="1" s="1"/>
  <c r="ET42" i="1"/>
  <c r="EU42" i="1" s="1"/>
  <c r="FI42" i="1"/>
  <c r="FJ42" i="1" s="1"/>
  <c r="FX42" i="1"/>
  <c r="FY42" i="1" s="1"/>
  <c r="GK42" i="1"/>
  <c r="GL42" i="1" s="1"/>
  <c r="HL42" i="1" s="1"/>
  <c r="GM42" i="1"/>
  <c r="GN42" i="1" s="1"/>
  <c r="HM42" i="1" s="1"/>
  <c r="GZ31" i="1"/>
  <c r="HF31" i="1"/>
  <c r="HB31" i="1"/>
  <c r="HD31" i="1"/>
  <c r="HE31" i="1"/>
  <c r="AT20" i="1"/>
  <c r="AU20" i="1" s="1"/>
  <c r="BF20" i="1"/>
  <c r="BG20" i="1" s="1"/>
  <c r="BU20" i="1"/>
  <c r="BV20" i="1" s="1"/>
  <c r="CJ20" i="1"/>
  <c r="CK20" i="1" s="1"/>
  <c r="CY20" i="1"/>
  <c r="CZ20" i="1" s="1"/>
  <c r="DN20" i="1"/>
  <c r="DO20" i="1" s="1"/>
  <c r="EC20" i="1"/>
  <c r="ED20" i="1" s="1"/>
  <c r="ER20" i="1"/>
  <c r="ES20" i="1" s="1"/>
  <c r="FG20" i="1"/>
  <c r="FH20" i="1" s="1"/>
  <c r="FV20" i="1"/>
  <c r="FW20" i="1" s="1"/>
  <c r="BH20" i="1"/>
  <c r="BI20" i="1" s="1"/>
  <c r="BP20" i="1" s="1"/>
  <c r="BR20" i="1" s="1"/>
  <c r="BW20" i="1"/>
  <c r="BX20" i="1" s="1"/>
  <c r="CL20" i="1"/>
  <c r="CM20" i="1" s="1"/>
  <c r="DA20" i="1"/>
  <c r="DB20" i="1" s="1"/>
  <c r="DP20" i="1"/>
  <c r="DQ20" i="1" s="1"/>
  <c r="EE20" i="1"/>
  <c r="EF20" i="1" s="1"/>
  <c r="ET20" i="1"/>
  <c r="EU20" i="1" s="1"/>
  <c r="FI20" i="1"/>
  <c r="FJ20" i="1" s="1"/>
  <c r="FX20" i="1"/>
  <c r="FY20" i="1" s="1"/>
  <c r="GK20" i="1"/>
  <c r="GL20" i="1" s="1"/>
  <c r="GM20" i="1"/>
  <c r="GN20" i="1" s="1"/>
  <c r="HM20" i="1" s="1"/>
  <c r="GZ32" i="1"/>
  <c r="HF32" i="1"/>
  <c r="HA32" i="1"/>
  <c r="HB32" i="1"/>
  <c r="HC32" i="1"/>
  <c r="HD32" i="1"/>
  <c r="HE32" i="1"/>
  <c r="GZ33" i="1"/>
  <c r="HF33" i="1"/>
  <c r="HA33" i="1"/>
  <c r="HB33" i="1"/>
  <c r="HD33" i="1"/>
  <c r="HE33" i="1"/>
  <c r="GZ34" i="1"/>
  <c r="HF34" i="1"/>
  <c r="HB34" i="1"/>
  <c r="HD34" i="1"/>
  <c r="AR47" i="1"/>
  <c r="AS47" i="1" s="1"/>
  <c r="AT47" i="1"/>
  <c r="AU47" i="1" s="1"/>
  <c r="AZ47" i="1"/>
  <c r="BJ47" i="1"/>
  <c r="BK47" i="1"/>
  <c r="BL47" i="1"/>
  <c r="BM47" i="1"/>
  <c r="BN47" i="1"/>
  <c r="CC47" i="1"/>
  <c r="BX47" i="1"/>
  <c r="BY47" i="1"/>
  <c r="BZ47" i="1"/>
  <c r="CA47" i="1"/>
  <c r="CB47" i="1"/>
  <c r="CR47" i="1"/>
  <c r="CN47" i="1"/>
  <c r="CO47" i="1"/>
  <c r="CP47" i="1"/>
  <c r="CQ47" i="1"/>
  <c r="DG47" i="1"/>
  <c r="DC47" i="1"/>
  <c r="DD47" i="1"/>
  <c r="DE47" i="1"/>
  <c r="DF47" i="1"/>
  <c r="DV47" i="1"/>
  <c r="DR47" i="1"/>
  <c r="DS47" i="1"/>
  <c r="DT47" i="1"/>
  <c r="DU47" i="1"/>
  <c r="EK47" i="1"/>
  <c r="EG47" i="1"/>
  <c r="EH47" i="1"/>
  <c r="EI47" i="1"/>
  <c r="EJ47" i="1"/>
  <c r="EZ47" i="1"/>
  <c r="EV47" i="1"/>
  <c r="EW47" i="1"/>
  <c r="EX47" i="1"/>
  <c r="EY47" i="1"/>
  <c r="FO47" i="1"/>
  <c r="FH47" i="1"/>
  <c r="FJ47" i="1"/>
  <c r="FK47" i="1"/>
  <c r="FL47" i="1"/>
  <c r="FM47" i="1"/>
  <c r="FN47" i="1"/>
  <c r="GD47" i="1"/>
  <c r="FZ47" i="1"/>
  <c r="GA47" i="1"/>
  <c r="GB47" i="1"/>
  <c r="GC47" i="1"/>
  <c r="GS47" i="1"/>
  <c r="BO47" i="1"/>
  <c r="CD47" i="1"/>
  <c r="CS47" i="1"/>
  <c r="DH47" i="1"/>
  <c r="DW47" i="1"/>
  <c r="EL47" i="1"/>
  <c r="FA47" i="1"/>
  <c r="FP47" i="1"/>
  <c r="GE47" i="1"/>
  <c r="GT47" i="1"/>
  <c r="BF47" i="1"/>
  <c r="BG47" i="1" s="1"/>
  <c r="BH47" i="1"/>
  <c r="BI47" i="1" s="1"/>
  <c r="BU47" i="1"/>
  <c r="BV47" i="1" s="1"/>
  <c r="BW47" i="1"/>
  <c r="CJ47" i="1"/>
  <c r="CK47" i="1" s="1"/>
  <c r="CL47" i="1"/>
  <c r="CM47" i="1" s="1"/>
  <c r="CY47" i="1"/>
  <c r="CZ47" i="1" s="1"/>
  <c r="DA47" i="1"/>
  <c r="DB47" i="1" s="1"/>
  <c r="DN47" i="1"/>
  <c r="DO47" i="1" s="1"/>
  <c r="DP47" i="1"/>
  <c r="DQ47" i="1" s="1"/>
  <c r="EC47" i="1"/>
  <c r="ED47" i="1" s="1"/>
  <c r="EE47" i="1"/>
  <c r="EF47" i="1" s="1"/>
  <c r="ER47" i="1"/>
  <c r="ES47" i="1" s="1"/>
  <c r="ET47" i="1"/>
  <c r="EU47" i="1" s="1"/>
  <c r="FB47" i="1" s="1"/>
  <c r="FG47" i="1"/>
  <c r="FI47" i="1"/>
  <c r="FV47" i="1"/>
  <c r="FW47" i="1" s="1"/>
  <c r="FX47" i="1"/>
  <c r="FY47" i="1" s="1"/>
  <c r="GK47" i="1"/>
  <c r="GL47" i="1" s="1"/>
  <c r="HL47" i="1" s="1"/>
  <c r="GM47" i="1"/>
  <c r="GN47" i="1" s="1"/>
  <c r="HM47" i="1" s="1"/>
  <c r="HB35" i="1"/>
  <c r="HC35" i="1"/>
  <c r="HD35" i="1"/>
  <c r="HE35" i="1"/>
  <c r="GZ36" i="1"/>
  <c r="HF36" i="1"/>
  <c r="HA36" i="1"/>
  <c r="HB36" i="1"/>
  <c r="HC36" i="1"/>
  <c r="HD36" i="1"/>
  <c r="HE36" i="1"/>
  <c r="GZ37" i="1"/>
  <c r="HF37" i="1"/>
  <c r="HB37" i="1"/>
  <c r="HD37" i="1"/>
  <c r="AR22" i="1"/>
  <c r="AS22" i="1" s="1"/>
  <c r="AT22" i="1"/>
  <c r="AU22" i="1" s="1"/>
  <c r="BF22" i="1"/>
  <c r="BG22" i="1" s="1"/>
  <c r="BH22" i="1"/>
  <c r="BI22" i="1" s="1"/>
  <c r="BU22" i="1"/>
  <c r="BV22" i="1" s="1"/>
  <c r="BW22" i="1"/>
  <c r="BX22" i="1" s="1"/>
  <c r="CJ22" i="1"/>
  <c r="CK22" i="1" s="1"/>
  <c r="CL22" i="1"/>
  <c r="CM22" i="1" s="1"/>
  <c r="CY22" i="1"/>
  <c r="CZ22" i="1" s="1"/>
  <c r="DA22" i="1"/>
  <c r="DB22" i="1" s="1"/>
  <c r="DN22" i="1"/>
  <c r="DO22" i="1" s="1"/>
  <c r="DP22" i="1"/>
  <c r="DQ22" i="1" s="1"/>
  <c r="EC22" i="1"/>
  <c r="ED22" i="1" s="1"/>
  <c r="EE22" i="1"/>
  <c r="EF22" i="1" s="1"/>
  <c r="ER22" i="1"/>
  <c r="ES22" i="1" s="1"/>
  <c r="ET22" i="1"/>
  <c r="EU22" i="1" s="1"/>
  <c r="FG22" i="1"/>
  <c r="FH22" i="1" s="1"/>
  <c r="FI22" i="1"/>
  <c r="FJ22" i="1" s="1"/>
  <c r="FV22" i="1"/>
  <c r="FW22" i="1" s="1"/>
  <c r="FX22" i="1"/>
  <c r="FY22" i="1" s="1"/>
  <c r="GK22" i="1"/>
  <c r="GL22" i="1" s="1"/>
  <c r="HL22" i="1" s="1"/>
  <c r="GM22" i="1"/>
  <c r="GN22" i="1" s="1"/>
  <c r="HM22" i="1" s="1"/>
  <c r="HB38" i="1"/>
  <c r="HC38" i="1"/>
  <c r="HD38" i="1"/>
  <c r="GZ39" i="1"/>
  <c r="HF39" i="1"/>
  <c r="HA39" i="1"/>
  <c r="HB39" i="1"/>
  <c r="HC39" i="1"/>
  <c r="HD39" i="1"/>
  <c r="HE39" i="1"/>
  <c r="GZ40" i="1"/>
  <c r="HF40" i="1"/>
  <c r="HA40" i="1"/>
  <c r="HB40" i="1"/>
  <c r="HD40" i="1"/>
  <c r="HE40" i="1"/>
  <c r="GZ41" i="1"/>
  <c r="HF41" i="1"/>
  <c r="HA41" i="1"/>
  <c r="HB41" i="1"/>
  <c r="HC41" i="1"/>
  <c r="HD41" i="1"/>
  <c r="HE41" i="1"/>
  <c r="GZ42" i="1"/>
  <c r="HF42" i="1"/>
  <c r="HA42" i="1"/>
  <c r="HB42" i="1"/>
  <c r="HD42" i="1"/>
  <c r="GZ43" i="1"/>
  <c r="HF43" i="1"/>
  <c r="HB43" i="1"/>
  <c r="HD43" i="1"/>
  <c r="GZ44" i="1"/>
  <c r="HF44" i="1"/>
  <c r="HA44" i="1"/>
  <c r="HD44" i="1"/>
  <c r="HE44" i="1"/>
  <c r="HB44" i="1"/>
  <c r="AR18" i="1"/>
  <c r="AS18" i="1" s="1"/>
  <c r="AT18" i="1"/>
  <c r="AU18" i="1" s="1"/>
  <c r="BD18" i="1" s="1"/>
  <c r="BF18" i="1"/>
  <c r="BG18" i="1" s="1"/>
  <c r="BP18" i="1" s="1"/>
  <c r="BR18" i="1" s="1"/>
  <c r="BH18" i="1"/>
  <c r="BI18" i="1" s="1"/>
  <c r="BU18" i="1"/>
  <c r="BV18" i="1" s="1"/>
  <c r="BW18" i="1"/>
  <c r="BX18" i="1" s="1"/>
  <c r="CJ18" i="1"/>
  <c r="CK18" i="1" s="1"/>
  <c r="CL18" i="1"/>
  <c r="CM18" i="1" s="1"/>
  <c r="CY18" i="1"/>
  <c r="CZ18" i="1" s="1"/>
  <c r="DA18" i="1"/>
  <c r="DB18" i="1" s="1"/>
  <c r="DN18" i="1"/>
  <c r="DO18" i="1" s="1"/>
  <c r="DP18" i="1"/>
  <c r="DQ18" i="1" s="1"/>
  <c r="EC18" i="1"/>
  <c r="ED18" i="1" s="1"/>
  <c r="EE18" i="1"/>
  <c r="EF18" i="1" s="1"/>
  <c r="ER18" i="1"/>
  <c r="ES18" i="1" s="1"/>
  <c r="ET18" i="1"/>
  <c r="EU18" i="1" s="1"/>
  <c r="FG18" i="1"/>
  <c r="FH18" i="1" s="1"/>
  <c r="FI18" i="1"/>
  <c r="FJ18" i="1" s="1"/>
  <c r="FV18" i="1"/>
  <c r="FW18" i="1" s="1"/>
  <c r="FX18" i="1"/>
  <c r="FY18" i="1" s="1"/>
  <c r="GK18" i="1"/>
  <c r="GL18" i="1" s="1"/>
  <c r="HL18" i="1" s="1"/>
  <c r="GM18" i="1"/>
  <c r="GN18" i="1" s="1"/>
  <c r="HM18" i="1" s="1"/>
  <c r="GZ45" i="1"/>
  <c r="HF45" i="1"/>
  <c r="HB45" i="1"/>
  <c r="HD45" i="1"/>
  <c r="HE45" i="1"/>
  <c r="AT23" i="1"/>
  <c r="AU23" i="1" s="1"/>
  <c r="BH23" i="1"/>
  <c r="BI23" i="1" s="1"/>
  <c r="BW23" i="1"/>
  <c r="BX23" i="1" s="1"/>
  <c r="CL23" i="1"/>
  <c r="CM23" i="1" s="1"/>
  <c r="DA23" i="1"/>
  <c r="DB23" i="1" s="1"/>
  <c r="DP23" i="1"/>
  <c r="DQ23" i="1" s="1"/>
  <c r="EE23" i="1"/>
  <c r="EF23" i="1" s="1"/>
  <c r="ET23" i="1"/>
  <c r="EU23" i="1" s="1"/>
  <c r="FI23" i="1"/>
  <c r="FJ23" i="1" s="1"/>
  <c r="FX23" i="1"/>
  <c r="FY23" i="1" s="1"/>
  <c r="GM23" i="1"/>
  <c r="GN23" i="1" s="1"/>
  <c r="HM23" i="1" s="1"/>
  <c r="GZ46" i="1"/>
  <c r="HF46" i="1"/>
  <c r="HA46" i="1"/>
  <c r="HB46" i="1"/>
  <c r="HC46" i="1"/>
  <c r="HD46" i="1"/>
  <c r="HE46" i="1"/>
  <c r="GZ47" i="1"/>
  <c r="HF47" i="1"/>
  <c r="HB47" i="1"/>
  <c r="HD47" i="1"/>
  <c r="HE47" i="1"/>
  <c r="GZ48" i="1"/>
  <c r="HF48" i="1"/>
  <c r="HA48" i="1"/>
  <c r="HB48" i="1"/>
  <c r="HC48" i="1"/>
  <c r="HD48" i="1"/>
  <c r="HE48" i="1"/>
  <c r="GZ49" i="1"/>
  <c r="HF49" i="1"/>
  <c r="HA49" i="1"/>
  <c r="HB49" i="1"/>
  <c r="HD49" i="1"/>
  <c r="GZ50" i="1"/>
  <c r="HF50" i="1"/>
  <c r="HA50" i="1"/>
  <c r="HD50" i="1"/>
  <c r="HE50" i="1"/>
  <c r="HB50" i="1"/>
  <c r="HC50" i="1"/>
  <c r="AR31" i="1"/>
  <c r="AS31" i="1" s="1"/>
  <c r="AT31" i="1"/>
  <c r="AU31" i="1" s="1"/>
  <c r="HJ31" i="1" s="1"/>
  <c r="BF31" i="1"/>
  <c r="BG31" i="1" s="1"/>
  <c r="BP31" i="1" s="1"/>
  <c r="BR31" i="1" s="1"/>
  <c r="BH31" i="1"/>
  <c r="BI31" i="1" s="1"/>
  <c r="BU31" i="1"/>
  <c r="BV31" i="1" s="1"/>
  <c r="BW31" i="1"/>
  <c r="BX31" i="1" s="1"/>
  <c r="CJ31" i="1"/>
  <c r="CK31" i="1" s="1"/>
  <c r="CL31" i="1"/>
  <c r="CM31" i="1" s="1"/>
  <c r="CY31" i="1"/>
  <c r="CZ31" i="1" s="1"/>
  <c r="DA31" i="1"/>
  <c r="DB31" i="1" s="1"/>
  <c r="DN31" i="1"/>
  <c r="DO31" i="1" s="1"/>
  <c r="DP31" i="1"/>
  <c r="DQ31" i="1" s="1"/>
  <c r="EC31" i="1"/>
  <c r="ED31" i="1" s="1"/>
  <c r="EE31" i="1"/>
  <c r="EF31" i="1" s="1"/>
  <c r="ER31" i="1"/>
  <c r="ES31" i="1" s="1"/>
  <c r="ET31" i="1"/>
  <c r="EU31" i="1" s="1"/>
  <c r="FG31" i="1"/>
  <c r="FH31" i="1" s="1"/>
  <c r="FI31" i="1"/>
  <c r="FJ31" i="1" s="1"/>
  <c r="FV31" i="1"/>
  <c r="FW31" i="1" s="1"/>
  <c r="FX31" i="1"/>
  <c r="FY31" i="1" s="1"/>
  <c r="GK31" i="1"/>
  <c r="GL31" i="1" s="1"/>
  <c r="HL31" i="1" s="1"/>
  <c r="GM31" i="1"/>
  <c r="GN31" i="1" s="1"/>
  <c r="HM31" i="1" s="1"/>
  <c r="HR31" i="1" s="1"/>
  <c r="GZ51" i="1"/>
  <c r="HF51" i="1"/>
  <c r="HA51" i="1"/>
  <c r="HD51" i="1"/>
  <c r="HE51" i="1"/>
  <c r="HB51" i="1"/>
  <c r="GZ52" i="1"/>
  <c r="HF52" i="1"/>
  <c r="HA52" i="1"/>
  <c r="HB52" i="1"/>
  <c r="HD52" i="1"/>
  <c r="AR26" i="1"/>
  <c r="AS26" i="1" s="1"/>
  <c r="AT26" i="1"/>
  <c r="AU26" i="1" s="1"/>
  <c r="BF26" i="1"/>
  <c r="BG26" i="1" s="1"/>
  <c r="BH26" i="1"/>
  <c r="BI26" i="1" s="1"/>
  <c r="BU26" i="1"/>
  <c r="BV26" i="1" s="1"/>
  <c r="CE26" i="1" s="1"/>
  <c r="BW26" i="1"/>
  <c r="BX26" i="1" s="1"/>
  <c r="CJ26" i="1"/>
  <c r="CK26" i="1" s="1"/>
  <c r="CL26" i="1"/>
  <c r="CM26" i="1" s="1"/>
  <c r="CY26" i="1"/>
  <c r="CZ26" i="1" s="1"/>
  <c r="DA26" i="1"/>
  <c r="DB26" i="1" s="1"/>
  <c r="DN26" i="1"/>
  <c r="DO26" i="1" s="1"/>
  <c r="DP26" i="1"/>
  <c r="DQ26" i="1" s="1"/>
  <c r="EC26" i="1"/>
  <c r="ED26" i="1" s="1"/>
  <c r="EE26" i="1"/>
  <c r="EF26" i="1" s="1"/>
  <c r="ER26" i="1"/>
  <c r="ES26" i="1" s="1"/>
  <c r="ET26" i="1"/>
  <c r="EU26" i="1" s="1"/>
  <c r="FG26" i="1"/>
  <c r="FH26" i="1" s="1"/>
  <c r="FI26" i="1"/>
  <c r="FJ26" i="1" s="1"/>
  <c r="FV26" i="1"/>
  <c r="FW26" i="1" s="1"/>
  <c r="FX26" i="1"/>
  <c r="FY26" i="1" s="1"/>
  <c r="GK26" i="1"/>
  <c r="GL26" i="1" s="1"/>
  <c r="HL26" i="1" s="1"/>
  <c r="GM26" i="1"/>
  <c r="GN26" i="1" s="1"/>
  <c r="HM26" i="1" s="1"/>
  <c r="GZ53" i="1"/>
  <c r="HF53" i="1"/>
  <c r="HB53" i="1"/>
  <c r="HD53" i="1"/>
  <c r="HE53" i="1"/>
  <c r="GZ54" i="1"/>
  <c r="HF54" i="1"/>
  <c r="HA54" i="1"/>
  <c r="HB54" i="1"/>
  <c r="HC54" i="1"/>
  <c r="HD54" i="1"/>
  <c r="HE54" i="1"/>
  <c r="AT13" i="1"/>
  <c r="AU13" i="1" s="1"/>
  <c r="BH13" i="1"/>
  <c r="BI13" i="1" s="1"/>
  <c r="BW13" i="1"/>
  <c r="BX13" i="1" s="1"/>
  <c r="CL13" i="1"/>
  <c r="CM13" i="1" s="1"/>
  <c r="DA13" i="1"/>
  <c r="DB13" i="1" s="1"/>
  <c r="DP13" i="1"/>
  <c r="DQ13" i="1" s="1"/>
  <c r="EE13" i="1"/>
  <c r="EF13" i="1" s="1"/>
  <c r="ET13" i="1"/>
  <c r="EU13" i="1" s="1"/>
  <c r="FI13" i="1"/>
  <c r="FJ13" i="1" s="1"/>
  <c r="FX13" i="1"/>
  <c r="FY13" i="1" s="1"/>
  <c r="GM13" i="1"/>
  <c r="GN13" i="1" s="1"/>
  <c r="HM13" i="1" s="1"/>
  <c r="GZ59" i="1"/>
  <c r="HF59" i="1"/>
  <c r="HA59" i="1"/>
  <c r="HB59" i="1"/>
  <c r="HD59" i="1"/>
  <c r="HE59" i="1"/>
  <c r="AR52" i="1"/>
  <c r="AS52" i="1" s="1"/>
  <c r="AT52" i="1"/>
  <c r="AU52" i="1" s="1"/>
  <c r="AZ52" i="1"/>
  <c r="BJ52" i="1"/>
  <c r="BK52" i="1"/>
  <c r="BL52" i="1"/>
  <c r="BM52" i="1"/>
  <c r="BN52" i="1"/>
  <c r="CC52" i="1"/>
  <c r="BY52" i="1"/>
  <c r="BZ52" i="1"/>
  <c r="CA52" i="1"/>
  <c r="CB52" i="1"/>
  <c r="CR52" i="1"/>
  <c r="CN52" i="1"/>
  <c r="CO52" i="1"/>
  <c r="CP52" i="1"/>
  <c r="CQ52" i="1"/>
  <c r="DG52" i="1"/>
  <c r="DC52" i="1"/>
  <c r="DD52" i="1"/>
  <c r="DE52" i="1"/>
  <c r="DF52" i="1"/>
  <c r="DV52" i="1"/>
  <c r="DR52" i="1"/>
  <c r="DS52" i="1"/>
  <c r="DT52" i="1"/>
  <c r="DU52" i="1"/>
  <c r="EK52" i="1"/>
  <c r="EG52" i="1"/>
  <c r="EH52" i="1"/>
  <c r="EI52" i="1"/>
  <c r="EJ52" i="1"/>
  <c r="EZ52" i="1"/>
  <c r="EV52" i="1"/>
  <c r="EW52" i="1"/>
  <c r="EX52" i="1"/>
  <c r="EY52" i="1"/>
  <c r="FO52" i="1"/>
  <c r="FK52" i="1"/>
  <c r="FL52" i="1"/>
  <c r="FM52" i="1"/>
  <c r="FN52" i="1"/>
  <c r="GD52" i="1"/>
  <c r="FZ52" i="1"/>
  <c r="GA52" i="1"/>
  <c r="GB52" i="1"/>
  <c r="GC52" i="1"/>
  <c r="GS52" i="1"/>
  <c r="BO52" i="1"/>
  <c r="CD52" i="1"/>
  <c r="CS52" i="1"/>
  <c r="DH52" i="1"/>
  <c r="DW52" i="1"/>
  <c r="EL52" i="1"/>
  <c r="FA52" i="1"/>
  <c r="FP52" i="1"/>
  <c r="GE52" i="1"/>
  <c r="GT52" i="1"/>
  <c r="BF52" i="1"/>
  <c r="BG52" i="1" s="1"/>
  <c r="BH52" i="1"/>
  <c r="BI52" i="1" s="1"/>
  <c r="BU52" i="1"/>
  <c r="BV52" i="1" s="1"/>
  <c r="BW52" i="1"/>
  <c r="BX52" i="1" s="1"/>
  <c r="CJ52" i="1"/>
  <c r="CK52" i="1" s="1"/>
  <c r="CL52" i="1"/>
  <c r="CM52" i="1" s="1"/>
  <c r="CY52" i="1"/>
  <c r="CZ52" i="1" s="1"/>
  <c r="DA52" i="1"/>
  <c r="DB52" i="1" s="1"/>
  <c r="DN52" i="1"/>
  <c r="DO52" i="1" s="1"/>
  <c r="DP52" i="1"/>
  <c r="DQ52" i="1" s="1"/>
  <c r="EC52" i="1"/>
  <c r="ED52" i="1" s="1"/>
  <c r="EE52" i="1"/>
  <c r="EF52" i="1" s="1"/>
  <c r="EM52" i="1" s="1"/>
  <c r="ER52" i="1"/>
  <c r="ES52" i="1" s="1"/>
  <c r="ET52" i="1"/>
  <c r="EU52" i="1" s="1"/>
  <c r="FG52" i="1"/>
  <c r="FH52" i="1" s="1"/>
  <c r="FI52" i="1"/>
  <c r="FJ52" i="1" s="1"/>
  <c r="FV52" i="1"/>
  <c r="FW52" i="1" s="1"/>
  <c r="FX52" i="1"/>
  <c r="FY52" i="1" s="1"/>
  <c r="GK52" i="1"/>
  <c r="GL52" i="1" s="1"/>
  <c r="HL52" i="1" s="1"/>
  <c r="GM52" i="1"/>
  <c r="GN52" i="1" s="1"/>
  <c r="HM52" i="1" s="1"/>
  <c r="AT25" i="1"/>
  <c r="AU25" i="1" s="1"/>
  <c r="BF25" i="1"/>
  <c r="BG25" i="1" s="1"/>
  <c r="BU25" i="1"/>
  <c r="BV25" i="1" s="1"/>
  <c r="CE25" i="1" s="1"/>
  <c r="CJ25" i="1"/>
  <c r="CK25" i="1" s="1"/>
  <c r="CY25" i="1"/>
  <c r="CZ25" i="1" s="1"/>
  <c r="DN25" i="1"/>
  <c r="DO25" i="1" s="1"/>
  <c r="EC25" i="1"/>
  <c r="ED25" i="1" s="1"/>
  <c r="ER25" i="1"/>
  <c r="ES25" i="1" s="1"/>
  <c r="FB25" i="1" s="1"/>
  <c r="FG25" i="1"/>
  <c r="FH25" i="1" s="1"/>
  <c r="FV25" i="1"/>
  <c r="FW25" i="1" s="1"/>
  <c r="BH25" i="1"/>
  <c r="BI25" i="1" s="1"/>
  <c r="BW25" i="1"/>
  <c r="BX25" i="1" s="1"/>
  <c r="CL25" i="1"/>
  <c r="CM25" i="1" s="1"/>
  <c r="DA25" i="1"/>
  <c r="DB25" i="1" s="1"/>
  <c r="DP25" i="1"/>
  <c r="DQ25" i="1" s="1"/>
  <c r="EE25" i="1"/>
  <c r="EF25" i="1" s="1"/>
  <c r="EM25" i="1" s="1"/>
  <c r="ET25" i="1"/>
  <c r="EU25" i="1" s="1"/>
  <c r="FI25" i="1"/>
  <c r="FJ25" i="1" s="1"/>
  <c r="FX25" i="1"/>
  <c r="FY25" i="1" s="1"/>
  <c r="GK25" i="1"/>
  <c r="GL25" i="1" s="1"/>
  <c r="HL25" i="1" s="1"/>
  <c r="GM25" i="1"/>
  <c r="GN25" i="1" s="1"/>
  <c r="HM25" i="1" s="1"/>
  <c r="AR33" i="1"/>
  <c r="AS33" i="1" s="1"/>
  <c r="AT33" i="1"/>
  <c r="AU33" i="1" s="1"/>
  <c r="BD33" i="1" s="1"/>
  <c r="BF33" i="1"/>
  <c r="BG33" i="1" s="1"/>
  <c r="BH33" i="1"/>
  <c r="BI33" i="1" s="1"/>
  <c r="BU33" i="1"/>
  <c r="BV33" i="1" s="1"/>
  <c r="BW33" i="1"/>
  <c r="BX33" i="1" s="1"/>
  <c r="CJ33" i="1"/>
  <c r="CK33" i="1" s="1"/>
  <c r="CL33" i="1"/>
  <c r="CM33" i="1" s="1"/>
  <c r="CY33" i="1"/>
  <c r="CZ33" i="1" s="1"/>
  <c r="DA33" i="1"/>
  <c r="DB33" i="1" s="1"/>
  <c r="DN33" i="1"/>
  <c r="DO33" i="1" s="1"/>
  <c r="DP33" i="1"/>
  <c r="DQ33" i="1" s="1"/>
  <c r="EC33" i="1"/>
  <c r="ED33" i="1" s="1"/>
  <c r="EE33" i="1"/>
  <c r="EF33" i="1" s="1"/>
  <c r="ER33" i="1"/>
  <c r="ES33" i="1" s="1"/>
  <c r="ET33" i="1"/>
  <c r="EU33" i="1" s="1"/>
  <c r="FG33" i="1"/>
  <c r="FH33" i="1" s="1"/>
  <c r="FI33" i="1"/>
  <c r="FJ33" i="1" s="1"/>
  <c r="FQ33" i="1" s="1"/>
  <c r="FV33" i="1"/>
  <c r="FW33" i="1" s="1"/>
  <c r="FX33" i="1"/>
  <c r="FY33" i="1" s="1"/>
  <c r="GK33" i="1"/>
  <c r="GL33" i="1" s="1"/>
  <c r="HL33" i="1" s="1"/>
  <c r="GM33" i="1"/>
  <c r="GN33" i="1" s="1"/>
  <c r="HM33" i="1" s="1"/>
  <c r="AT8" i="1"/>
  <c r="AU8" i="1" s="1"/>
  <c r="HJ8" i="1" s="1"/>
  <c r="BF8" i="1"/>
  <c r="BG8" i="1" s="1"/>
  <c r="BH8" i="1"/>
  <c r="BI8" i="1" s="1"/>
  <c r="BU8" i="1"/>
  <c r="BV8" i="1" s="1"/>
  <c r="BW8" i="1"/>
  <c r="BX8" i="1" s="1"/>
  <c r="CJ8" i="1"/>
  <c r="CK8" i="1" s="1"/>
  <c r="CL8" i="1"/>
  <c r="CM8" i="1" s="1"/>
  <c r="DA8" i="1"/>
  <c r="DB8" i="1" s="1"/>
  <c r="DP8" i="1"/>
  <c r="DQ8" i="1" s="1"/>
  <c r="EE8" i="1"/>
  <c r="EF8" i="1" s="1"/>
  <c r="ET8" i="1"/>
  <c r="EU8" i="1" s="1"/>
  <c r="FI8" i="1"/>
  <c r="FJ8" i="1" s="1"/>
  <c r="FX8" i="1"/>
  <c r="FY8" i="1" s="1"/>
  <c r="GM8" i="1"/>
  <c r="GN8" i="1" s="1"/>
  <c r="HM8" i="1" s="1"/>
  <c r="AR36" i="1"/>
  <c r="AS36" i="1" s="1"/>
  <c r="AT36" i="1"/>
  <c r="AU36" i="1" s="1"/>
  <c r="BD36" i="1" s="1"/>
  <c r="BF36" i="1"/>
  <c r="BG36" i="1" s="1"/>
  <c r="BH36" i="1"/>
  <c r="BI36" i="1" s="1"/>
  <c r="BU36" i="1"/>
  <c r="BV36" i="1" s="1"/>
  <c r="BW36" i="1"/>
  <c r="BX36" i="1" s="1"/>
  <c r="CE36" i="1" s="1"/>
  <c r="CJ36" i="1"/>
  <c r="CK36" i="1" s="1"/>
  <c r="CL36" i="1"/>
  <c r="CM36" i="1" s="1"/>
  <c r="CY36" i="1"/>
  <c r="CZ36" i="1" s="1"/>
  <c r="DA36" i="1"/>
  <c r="DB36" i="1" s="1"/>
  <c r="DN36" i="1"/>
  <c r="DO36" i="1" s="1"/>
  <c r="DP36" i="1"/>
  <c r="DQ36" i="1" s="1"/>
  <c r="EC36" i="1"/>
  <c r="ED36" i="1" s="1"/>
  <c r="EE36" i="1"/>
  <c r="EF36" i="1" s="1"/>
  <c r="ER36" i="1"/>
  <c r="ES36" i="1" s="1"/>
  <c r="ET36" i="1"/>
  <c r="EU36" i="1" s="1"/>
  <c r="FG36" i="1"/>
  <c r="FH36" i="1" s="1"/>
  <c r="FI36" i="1"/>
  <c r="FJ36" i="1" s="1"/>
  <c r="FV36" i="1"/>
  <c r="FW36" i="1" s="1"/>
  <c r="FX36" i="1"/>
  <c r="FY36" i="1" s="1"/>
  <c r="GK36" i="1"/>
  <c r="GL36" i="1" s="1"/>
  <c r="HL36" i="1" s="1"/>
  <c r="GM36" i="1"/>
  <c r="GN36" i="1" s="1"/>
  <c r="HM36" i="1" s="1"/>
  <c r="AR43" i="1"/>
  <c r="AS43" i="1" s="1"/>
  <c r="BD43" i="1" s="1"/>
  <c r="AT43" i="1"/>
  <c r="AU43" i="1" s="1"/>
  <c r="AZ43" i="1"/>
  <c r="BJ43" i="1"/>
  <c r="BK43" i="1"/>
  <c r="BL43" i="1"/>
  <c r="BM43" i="1"/>
  <c r="BN43" i="1"/>
  <c r="CC43" i="1"/>
  <c r="BY43" i="1"/>
  <c r="BZ43" i="1"/>
  <c r="CA43" i="1"/>
  <c r="CB43" i="1"/>
  <c r="CR43" i="1"/>
  <c r="CN43" i="1"/>
  <c r="CO43" i="1"/>
  <c r="CP43" i="1"/>
  <c r="CQ43" i="1"/>
  <c r="DG43" i="1"/>
  <c r="DC43" i="1"/>
  <c r="DD43" i="1"/>
  <c r="DE43" i="1"/>
  <c r="DF43" i="1"/>
  <c r="DV43" i="1"/>
  <c r="DR43" i="1"/>
  <c r="DS43" i="1"/>
  <c r="DT43" i="1"/>
  <c r="DU43" i="1"/>
  <c r="EK43" i="1"/>
  <c r="EG43" i="1"/>
  <c r="EH43" i="1"/>
  <c r="EI43" i="1"/>
  <c r="EJ43" i="1"/>
  <c r="EZ43" i="1"/>
  <c r="EV43" i="1"/>
  <c r="EW43" i="1"/>
  <c r="EX43" i="1"/>
  <c r="EY43" i="1"/>
  <c r="FO43" i="1"/>
  <c r="FK43" i="1"/>
  <c r="FL43" i="1"/>
  <c r="FM43" i="1"/>
  <c r="FN43" i="1"/>
  <c r="GD43" i="1"/>
  <c r="FZ43" i="1"/>
  <c r="GA43" i="1"/>
  <c r="GB43" i="1"/>
  <c r="GC43" i="1"/>
  <c r="GS43" i="1"/>
  <c r="BO43" i="1"/>
  <c r="CD43" i="1"/>
  <c r="CS43" i="1"/>
  <c r="DH43" i="1"/>
  <c r="DW43" i="1"/>
  <c r="EL43" i="1"/>
  <c r="FA43" i="1"/>
  <c r="FP43" i="1"/>
  <c r="GE43" i="1"/>
  <c r="GT43" i="1"/>
  <c r="BF43" i="1"/>
  <c r="BG43" i="1" s="1"/>
  <c r="BP43" i="1" s="1"/>
  <c r="BR43" i="1" s="1"/>
  <c r="BH43" i="1"/>
  <c r="BI43" i="1" s="1"/>
  <c r="BU43" i="1"/>
  <c r="BV43" i="1" s="1"/>
  <c r="BW43" i="1"/>
  <c r="BX43" i="1" s="1"/>
  <c r="CJ43" i="1"/>
  <c r="CK43" i="1" s="1"/>
  <c r="CL43" i="1"/>
  <c r="CM43" i="1" s="1"/>
  <c r="CY43" i="1"/>
  <c r="CZ43" i="1" s="1"/>
  <c r="DA43" i="1"/>
  <c r="DB43" i="1" s="1"/>
  <c r="DN43" i="1"/>
  <c r="DO43" i="1" s="1"/>
  <c r="DP43" i="1"/>
  <c r="DQ43" i="1" s="1"/>
  <c r="EC43" i="1"/>
  <c r="ED43" i="1" s="1"/>
  <c r="EE43" i="1"/>
  <c r="EF43" i="1" s="1"/>
  <c r="ER43" i="1"/>
  <c r="ES43" i="1" s="1"/>
  <c r="ET43" i="1"/>
  <c r="EU43" i="1" s="1"/>
  <c r="FG43" i="1"/>
  <c r="FH43" i="1" s="1"/>
  <c r="FI43" i="1"/>
  <c r="FJ43" i="1" s="1"/>
  <c r="FV43" i="1"/>
  <c r="FW43" i="1" s="1"/>
  <c r="FX43" i="1"/>
  <c r="FY43" i="1" s="1"/>
  <c r="GK43" i="1"/>
  <c r="GL43" i="1" s="1"/>
  <c r="HL43" i="1" s="1"/>
  <c r="GM43" i="1"/>
  <c r="GN43" i="1" s="1"/>
  <c r="HM43" i="1" s="1"/>
  <c r="AR45" i="1"/>
  <c r="AS45" i="1" s="1"/>
  <c r="AT45" i="1"/>
  <c r="AU45" i="1" s="1"/>
  <c r="AZ45" i="1"/>
  <c r="BJ45" i="1"/>
  <c r="BK45" i="1"/>
  <c r="BL45" i="1"/>
  <c r="BM45" i="1"/>
  <c r="BN45" i="1"/>
  <c r="CC45" i="1"/>
  <c r="BY45" i="1"/>
  <c r="BZ45" i="1"/>
  <c r="CA45" i="1"/>
  <c r="CB45" i="1"/>
  <c r="CR45" i="1"/>
  <c r="CN45" i="1"/>
  <c r="CO45" i="1"/>
  <c r="CP45" i="1"/>
  <c r="CQ45" i="1"/>
  <c r="DG45" i="1"/>
  <c r="DC45" i="1"/>
  <c r="DD45" i="1"/>
  <c r="DE45" i="1"/>
  <c r="DF45" i="1"/>
  <c r="DV45" i="1"/>
  <c r="DR45" i="1"/>
  <c r="DS45" i="1"/>
  <c r="DT45" i="1"/>
  <c r="DU45" i="1"/>
  <c r="EK45" i="1"/>
  <c r="EG45" i="1"/>
  <c r="EH45" i="1"/>
  <c r="EI45" i="1"/>
  <c r="EJ45" i="1"/>
  <c r="EZ45" i="1"/>
  <c r="EV45" i="1"/>
  <c r="EW45" i="1"/>
  <c r="EX45" i="1"/>
  <c r="EY45" i="1"/>
  <c r="FO45" i="1"/>
  <c r="FK45" i="1"/>
  <c r="FL45" i="1"/>
  <c r="FM45" i="1"/>
  <c r="FN45" i="1"/>
  <c r="GD45" i="1"/>
  <c r="FZ45" i="1"/>
  <c r="GA45" i="1"/>
  <c r="GB45" i="1"/>
  <c r="GC45" i="1"/>
  <c r="GS45" i="1"/>
  <c r="BO45" i="1"/>
  <c r="CD45" i="1"/>
  <c r="CS45" i="1"/>
  <c r="DH45" i="1"/>
  <c r="DW45" i="1"/>
  <c r="EL45" i="1"/>
  <c r="FA45" i="1"/>
  <c r="FP45" i="1"/>
  <c r="GE45" i="1"/>
  <c r="GT45" i="1"/>
  <c r="BF45" i="1"/>
  <c r="BG45" i="1" s="1"/>
  <c r="BH45" i="1"/>
  <c r="BI45" i="1" s="1"/>
  <c r="BU45" i="1"/>
  <c r="BV45" i="1" s="1"/>
  <c r="BW45" i="1"/>
  <c r="BX45" i="1" s="1"/>
  <c r="CJ45" i="1"/>
  <c r="CK45" i="1" s="1"/>
  <c r="CL45" i="1"/>
  <c r="CM45" i="1" s="1"/>
  <c r="CY45" i="1"/>
  <c r="CZ45" i="1" s="1"/>
  <c r="DA45" i="1"/>
  <c r="DB45" i="1" s="1"/>
  <c r="DN45" i="1"/>
  <c r="DO45" i="1" s="1"/>
  <c r="DP45" i="1"/>
  <c r="DQ45" i="1" s="1"/>
  <c r="EC45" i="1"/>
  <c r="ED45" i="1" s="1"/>
  <c r="EE45" i="1"/>
  <c r="EF45" i="1" s="1"/>
  <c r="ER45" i="1"/>
  <c r="ES45" i="1" s="1"/>
  <c r="ET45" i="1"/>
  <c r="EU45" i="1" s="1"/>
  <c r="FG45" i="1"/>
  <c r="FH45" i="1" s="1"/>
  <c r="FI45" i="1"/>
  <c r="FJ45" i="1" s="1"/>
  <c r="FV45" i="1"/>
  <c r="FW45" i="1" s="1"/>
  <c r="FX45" i="1"/>
  <c r="FY45" i="1" s="1"/>
  <c r="GK45" i="1"/>
  <c r="GL45" i="1" s="1"/>
  <c r="HL45" i="1" s="1"/>
  <c r="GM45" i="1"/>
  <c r="GN45" i="1" s="1"/>
  <c r="HM45" i="1" s="1"/>
  <c r="AR49" i="1"/>
  <c r="AS49" i="1" s="1"/>
  <c r="AT49" i="1"/>
  <c r="AU49" i="1" s="1"/>
  <c r="AZ49" i="1"/>
  <c r="BJ49" i="1"/>
  <c r="BK49" i="1"/>
  <c r="BL49" i="1"/>
  <c r="BM49" i="1"/>
  <c r="BN49" i="1"/>
  <c r="CC49" i="1"/>
  <c r="BX49" i="1"/>
  <c r="BY49" i="1"/>
  <c r="BZ49" i="1"/>
  <c r="CA49" i="1"/>
  <c r="CB49" i="1"/>
  <c r="CR49" i="1"/>
  <c r="CN49" i="1"/>
  <c r="CO49" i="1"/>
  <c r="CP49" i="1"/>
  <c r="CQ49" i="1"/>
  <c r="DG49" i="1"/>
  <c r="DC49" i="1"/>
  <c r="DD49" i="1"/>
  <c r="DE49" i="1"/>
  <c r="DF49" i="1"/>
  <c r="DV49" i="1"/>
  <c r="DR49" i="1"/>
  <c r="DS49" i="1"/>
  <c r="DT49" i="1"/>
  <c r="DU49" i="1"/>
  <c r="EK49" i="1"/>
  <c r="EG49" i="1"/>
  <c r="EH49" i="1"/>
  <c r="EI49" i="1"/>
  <c r="EJ49" i="1"/>
  <c r="EZ49" i="1"/>
  <c r="EV49" i="1"/>
  <c r="EW49" i="1"/>
  <c r="EX49" i="1"/>
  <c r="EY49" i="1"/>
  <c r="FO49" i="1"/>
  <c r="FH49" i="1"/>
  <c r="FK49" i="1"/>
  <c r="FL49" i="1"/>
  <c r="FM49" i="1"/>
  <c r="FN49" i="1"/>
  <c r="GD49" i="1"/>
  <c r="FZ49" i="1"/>
  <c r="GA49" i="1"/>
  <c r="GB49" i="1"/>
  <c r="GC49" i="1"/>
  <c r="GS49" i="1"/>
  <c r="BO49" i="1"/>
  <c r="CD49" i="1"/>
  <c r="CS49" i="1"/>
  <c r="DH49" i="1"/>
  <c r="DW49" i="1"/>
  <c r="EL49" i="1"/>
  <c r="FA49" i="1"/>
  <c r="FP49" i="1"/>
  <c r="GE49" i="1"/>
  <c r="GT49" i="1"/>
  <c r="BF49" i="1"/>
  <c r="BG49" i="1" s="1"/>
  <c r="BH49" i="1"/>
  <c r="BI49" i="1" s="1"/>
  <c r="BU49" i="1"/>
  <c r="BV49" i="1" s="1"/>
  <c r="BW49" i="1"/>
  <c r="CJ49" i="1"/>
  <c r="CK49" i="1" s="1"/>
  <c r="CL49" i="1"/>
  <c r="CM49" i="1" s="1"/>
  <c r="CY49" i="1"/>
  <c r="CZ49" i="1" s="1"/>
  <c r="DA49" i="1"/>
  <c r="DB49" i="1" s="1"/>
  <c r="DN49" i="1"/>
  <c r="DO49" i="1" s="1"/>
  <c r="DP49" i="1"/>
  <c r="DQ49" i="1" s="1"/>
  <c r="EC49" i="1"/>
  <c r="ED49" i="1" s="1"/>
  <c r="EE49" i="1"/>
  <c r="EF49" i="1" s="1"/>
  <c r="ER49" i="1"/>
  <c r="ES49" i="1" s="1"/>
  <c r="ET49" i="1"/>
  <c r="EU49" i="1" s="1"/>
  <c r="FG49" i="1"/>
  <c r="FI49" i="1"/>
  <c r="FJ49" i="1" s="1"/>
  <c r="FV49" i="1"/>
  <c r="FW49" i="1" s="1"/>
  <c r="FX49" i="1"/>
  <c r="FY49" i="1" s="1"/>
  <c r="GK49" i="1"/>
  <c r="GL49" i="1" s="1"/>
  <c r="HL49" i="1" s="1"/>
  <c r="GM49" i="1"/>
  <c r="GN49" i="1" s="1"/>
  <c r="HM49" i="1" s="1"/>
  <c r="AR46" i="1"/>
  <c r="AS46" i="1" s="1"/>
  <c r="AT46" i="1"/>
  <c r="AU46" i="1" s="1"/>
  <c r="AZ46" i="1"/>
  <c r="BJ46" i="1"/>
  <c r="BK46" i="1"/>
  <c r="BL46" i="1"/>
  <c r="BM46" i="1"/>
  <c r="BN46" i="1"/>
  <c r="CC46" i="1"/>
  <c r="BY46" i="1"/>
  <c r="BZ46" i="1"/>
  <c r="CA46" i="1"/>
  <c r="CB46" i="1"/>
  <c r="CR46" i="1"/>
  <c r="CN46" i="1"/>
  <c r="CO46" i="1"/>
  <c r="CP46" i="1"/>
  <c r="CQ46" i="1"/>
  <c r="DG46" i="1"/>
  <c r="DC46" i="1"/>
  <c r="DD46" i="1"/>
  <c r="DE46" i="1"/>
  <c r="DF46" i="1"/>
  <c r="DV46" i="1"/>
  <c r="DR46" i="1"/>
  <c r="DS46" i="1"/>
  <c r="DT46" i="1"/>
  <c r="DU46" i="1"/>
  <c r="EK46" i="1"/>
  <c r="EG46" i="1"/>
  <c r="EH46" i="1"/>
  <c r="EI46" i="1"/>
  <c r="EJ46" i="1"/>
  <c r="EZ46" i="1"/>
  <c r="EV46" i="1"/>
  <c r="EW46" i="1"/>
  <c r="EX46" i="1"/>
  <c r="EY46" i="1"/>
  <c r="FO46" i="1"/>
  <c r="FK46" i="1"/>
  <c r="FL46" i="1"/>
  <c r="FM46" i="1"/>
  <c r="FN46" i="1"/>
  <c r="GD46" i="1"/>
  <c r="FZ46" i="1"/>
  <c r="GA46" i="1"/>
  <c r="GB46" i="1"/>
  <c r="GC46" i="1"/>
  <c r="GS46" i="1"/>
  <c r="BO46" i="1"/>
  <c r="CD46" i="1"/>
  <c r="CS46" i="1"/>
  <c r="DH46" i="1"/>
  <c r="DW46" i="1"/>
  <c r="EL46" i="1"/>
  <c r="FA46" i="1"/>
  <c r="FP46" i="1"/>
  <c r="GE46" i="1"/>
  <c r="GT46" i="1"/>
  <c r="BF46" i="1"/>
  <c r="BG46" i="1" s="1"/>
  <c r="BH46" i="1"/>
  <c r="BI46" i="1" s="1"/>
  <c r="BU46" i="1"/>
  <c r="BV46" i="1" s="1"/>
  <c r="BW46" i="1"/>
  <c r="BX46" i="1" s="1"/>
  <c r="CJ46" i="1"/>
  <c r="CK46" i="1" s="1"/>
  <c r="CL46" i="1"/>
  <c r="CM46" i="1" s="1"/>
  <c r="CY46" i="1"/>
  <c r="CZ46" i="1" s="1"/>
  <c r="DA46" i="1"/>
  <c r="DB46" i="1" s="1"/>
  <c r="DN46" i="1"/>
  <c r="DO46" i="1" s="1"/>
  <c r="DP46" i="1"/>
  <c r="DQ46" i="1" s="1"/>
  <c r="EC46" i="1"/>
  <c r="ED46" i="1" s="1"/>
  <c r="EE46" i="1"/>
  <c r="EF46" i="1" s="1"/>
  <c r="ER46" i="1"/>
  <c r="ES46" i="1" s="1"/>
  <c r="ET46" i="1"/>
  <c r="EU46" i="1" s="1"/>
  <c r="FB46" i="1" s="1"/>
  <c r="FG46" i="1"/>
  <c r="FH46" i="1" s="1"/>
  <c r="FI46" i="1"/>
  <c r="FJ46" i="1" s="1"/>
  <c r="FV46" i="1"/>
  <c r="FW46" i="1" s="1"/>
  <c r="FX46" i="1"/>
  <c r="FY46" i="1" s="1"/>
  <c r="GK46" i="1"/>
  <c r="GL46" i="1" s="1"/>
  <c r="HL46" i="1" s="1"/>
  <c r="GM46" i="1"/>
  <c r="GN46" i="1" s="1"/>
  <c r="HM46" i="1" s="1"/>
  <c r="AR48" i="1"/>
  <c r="AS48" i="1" s="1"/>
  <c r="AT48" i="1"/>
  <c r="AU48" i="1" s="1"/>
  <c r="BD48" i="1" s="1"/>
  <c r="AZ48" i="1"/>
  <c r="BJ48" i="1"/>
  <c r="BK48" i="1"/>
  <c r="BL48" i="1"/>
  <c r="BM48" i="1"/>
  <c r="BN48" i="1"/>
  <c r="CC48" i="1"/>
  <c r="BY48" i="1"/>
  <c r="BZ48" i="1"/>
  <c r="CA48" i="1"/>
  <c r="CB48" i="1"/>
  <c r="CR48" i="1"/>
  <c r="CN48" i="1"/>
  <c r="CO48" i="1"/>
  <c r="CP48" i="1"/>
  <c r="CQ48" i="1"/>
  <c r="DG48" i="1"/>
  <c r="DC48" i="1"/>
  <c r="DD48" i="1"/>
  <c r="DE48" i="1"/>
  <c r="DF48" i="1"/>
  <c r="DV48" i="1"/>
  <c r="DR48" i="1"/>
  <c r="DS48" i="1"/>
  <c r="DT48" i="1"/>
  <c r="DU48" i="1"/>
  <c r="EK48" i="1"/>
  <c r="EG48" i="1"/>
  <c r="EH48" i="1"/>
  <c r="EI48" i="1"/>
  <c r="EJ48" i="1"/>
  <c r="EZ48" i="1"/>
  <c r="EV48" i="1"/>
  <c r="EW48" i="1"/>
  <c r="EX48" i="1"/>
  <c r="EY48" i="1"/>
  <c r="FO48" i="1"/>
  <c r="FK48" i="1"/>
  <c r="FL48" i="1"/>
  <c r="FM48" i="1"/>
  <c r="FN48" i="1"/>
  <c r="GD48" i="1"/>
  <c r="FZ48" i="1"/>
  <c r="GA48" i="1"/>
  <c r="GB48" i="1"/>
  <c r="GC48" i="1"/>
  <c r="GS48" i="1"/>
  <c r="BO48" i="1"/>
  <c r="CD48" i="1"/>
  <c r="CS48" i="1"/>
  <c r="DH48" i="1"/>
  <c r="DW48" i="1"/>
  <c r="EL48" i="1"/>
  <c r="FA48" i="1"/>
  <c r="FP48" i="1"/>
  <c r="GE48" i="1"/>
  <c r="GT48" i="1"/>
  <c r="BF48" i="1"/>
  <c r="BG48" i="1" s="1"/>
  <c r="BH48" i="1"/>
  <c r="BI48" i="1" s="1"/>
  <c r="BU48" i="1"/>
  <c r="BV48" i="1" s="1"/>
  <c r="BW48" i="1"/>
  <c r="BX48" i="1" s="1"/>
  <c r="CJ48" i="1"/>
  <c r="CK48" i="1" s="1"/>
  <c r="CL48" i="1"/>
  <c r="CM48" i="1" s="1"/>
  <c r="CY48" i="1"/>
  <c r="CZ48" i="1" s="1"/>
  <c r="DA48" i="1"/>
  <c r="DB48" i="1" s="1"/>
  <c r="DN48" i="1"/>
  <c r="DO48" i="1" s="1"/>
  <c r="DP48" i="1"/>
  <c r="DQ48" i="1" s="1"/>
  <c r="EC48" i="1"/>
  <c r="ED48" i="1" s="1"/>
  <c r="EE48" i="1"/>
  <c r="EF48" i="1" s="1"/>
  <c r="ER48" i="1"/>
  <c r="ES48" i="1" s="1"/>
  <c r="ET48" i="1"/>
  <c r="EU48" i="1" s="1"/>
  <c r="FG48" i="1"/>
  <c r="FH48" i="1" s="1"/>
  <c r="FI48" i="1"/>
  <c r="FJ48" i="1" s="1"/>
  <c r="FV48" i="1"/>
  <c r="FW48" i="1" s="1"/>
  <c r="FX48" i="1"/>
  <c r="FY48" i="1" s="1"/>
  <c r="GK48" i="1"/>
  <c r="GL48" i="1" s="1"/>
  <c r="HL48" i="1" s="1"/>
  <c r="GM48" i="1"/>
  <c r="GN48" i="1" s="1"/>
  <c r="HM48" i="1" s="1"/>
  <c r="AT9" i="1"/>
  <c r="AU9" i="1" s="1"/>
  <c r="BH9" i="1"/>
  <c r="BI9" i="1" s="1"/>
  <c r="BW9" i="1"/>
  <c r="BX9" i="1" s="1"/>
  <c r="CL9" i="1"/>
  <c r="CM9" i="1" s="1"/>
  <c r="DA9" i="1"/>
  <c r="DB9" i="1" s="1"/>
  <c r="DP9" i="1"/>
  <c r="DQ9" i="1" s="1"/>
  <c r="EE9" i="1"/>
  <c r="EF9" i="1" s="1"/>
  <c r="ET9" i="1"/>
  <c r="EU9" i="1" s="1"/>
  <c r="FI9" i="1"/>
  <c r="FJ9" i="1" s="1"/>
  <c r="FX9" i="1"/>
  <c r="FY9" i="1" s="1"/>
  <c r="GM9" i="1"/>
  <c r="GN9" i="1" s="1"/>
  <c r="HM9" i="1" s="1"/>
  <c r="AR14" i="1"/>
  <c r="AS14" i="1" s="1"/>
  <c r="HJ14" i="1" s="1"/>
  <c r="AT14" i="1"/>
  <c r="AU14" i="1" s="1"/>
  <c r="BF14" i="1"/>
  <c r="BG14" i="1" s="1"/>
  <c r="BH14" i="1"/>
  <c r="BI14" i="1" s="1"/>
  <c r="BU14" i="1"/>
  <c r="BV14" i="1" s="1"/>
  <c r="BW14" i="1"/>
  <c r="BX14" i="1" s="1"/>
  <c r="CJ14" i="1"/>
  <c r="CK14" i="1" s="1"/>
  <c r="CL14" i="1"/>
  <c r="CM14" i="1" s="1"/>
  <c r="CY14" i="1"/>
  <c r="CZ14" i="1" s="1"/>
  <c r="DA14" i="1"/>
  <c r="DB14" i="1" s="1"/>
  <c r="DN14" i="1"/>
  <c r="DO14" i="1" s="1"/>
  <c r="DP14" i="1"/>
  <c r="DQ14" i="1" s="1"/>
  <c r="EC14" i="1"/>
  <c r="ED14" i="1" s="1"/>
  <c r="EE14" i="1"/>
  <c r="EF14" i="1" s="1"/>
  <c r="EM14" i="1" s="1"/>
  <c r="ER14" i="1"/>
  <c r="ES14" i="1" s="1"/>
  <c r="ET14" i="1"/>
  <c r="EU14" i="1" s="1"/>
  <c r="FG14" i="1"/>
  <c r="FH14" i="1" s="1"/>
  <c r="FI14" i="1"/>
  <c r="FJ14" i="1" s="1"/>
  <c r="FV14" i="1"/>
  <c r="FW14" i="1" s="1"/>
  <c r="FX14" i="1"/>
  <c r="FY14" i="1" s="1"/>
  <c r="GK14" i="1"/>
  <c r="GL14" i="1" s="1"/>
  <c r="HL14" i="1" s="1"/>
  <c r="GM14" i="1"/>
  <c r="GN14" i="1" s="1"/>
  <c r="HM14" i="1" s="1"/>
  <c r="AR30" i="1"/>
  <c r="AS30" i="1" s="1"/>
  <c r="AT30" i="1"/>
  <c r="AU30" i="1" s="1"/>
  <c r="BF30" i="1"/>
  <c r="BG30" i="1" s="1"/>
  <c r="BH30" i="1"/>
  <c r="BI30" i="1" s="1"/>
  <c r="BU30" i="1"/>
  <c r="BV30" i="1" s="1"/>
  <c r="BW30" i="1"/>
  <c r="BX30" i="1" s="1"/>
  <c r="CE30" i="1" s="1"/>
  <c r="CJ30" i="1"/>
  <c r="CK30" i="1" s="1"/>
  <c r="CL30" i="1"/>
  <c r="CM30" i="1" s="1"/>
  <c r="CY30" i="1"/>
  <c r="CZ30" i="1" s="1"/>
  <c r="DA30" i="1"/>
  <c r="DB30" i="1" s="1"/>
  <c r="DN30" i="1"/>
  <c r="DO30" i="1" s="1"/>
  <c r="DP30" i="1"/>
  <c r="DQ30" i="1" s="1"/>
  <c r="EC30" i="1"/>
  <c r="ED30" i="1" s="1"/>
  <c r="EE30" i="1"/>
  <c r="EF30" i="1" s="1"/>
  <c r="EM30" i="1" s="1"/>
  <c r="ER30" i="1"/>
  <c r="ES30" i="1" s="1"/>
  <c r="ET30" i="1"/>
  <c r="EU30" i="1" s="1"/>
  <c r="FG30" i="1"/>
  <c r="FH30" i="1" s="1"/>
  <c r="FI30" i="1"/>
  <c r="FJ30" i="1" s="1"/>
  <c r="FV30" i="1"/>
  <c r="FW30" i="1" s="1"/>
  <c r="FX30" i="1"/>
  <c r="FY30" i="1" s="1"/>
  <c r="GK30" i="1"/>
  <c r="GL30" i="1" s="1"/>
  <c r="HL30" i="1" s="1"/>
  <c r="GM30" i="1"/>
  <c r="GN30" i="1" s="1"/>
  <c r="HM30" i="1" s="1"/>
  <c r="AR34" i="1"/>
  <c r="AS34" i="1" s="1"/>
  <c r="AT34" i="1"/>
  <c r="AU34" i="1" s="1"/>
  <c r="BF34" i="1"/>
  <c r="BG34" i="1" s="1"/>
  <c r="BH34" i="1"/>
  <c r="BI34" i="1" s="1"/>
  <c r="BP34" i="1" s="1"/>
  <c r="BR34" i="1" s="1"/>
  <c r="BU34" i="1"/>
  <c r="BV34" i="1" s="1"/>
  <c r="CE34" i="1" s="1"/>
  <c r="BW34" i="1"/>
  <c r="BX34" i="1" s="1"/>
  <c r="CJ34" i="1"/>
  <c r="CK34" i="1" s="1"/>
  <c r="CL34" i="1"/>
  <c r="CM34" i="1" s="1"/>
  <c r="CY34" i="1"/>
  <c r="CZ34" i="1" s="1"/>
  <c r="DA34" i="1"/>
  <c r="DB34" i="1" s="1"/>
  <c r="DN34" i="1"/>
  <c r="DO34" i="1" s="1"/>
  <c r="DP34" i="1"/>
  <c r="DQ34" i="1" s="1"/>
  <c r="EC34" i="1"/>
  <c r="ED34" i="1" s="1"/>
  <c r="EE34" i="1"/>
  <c r="EF34" i="1" s="1"/>
  <c r="ER34" i="1"/>
  <c r="ES34" i="1" s="1"/>
  <c r="ET34" i="1"/>
  <c r="EU34" i="1" s="1"/>
  <c r="FG34" i="1"/>
  <c r="FH34" i="1" s="1"/>
  <c r="FI34" i="1"/>
  <c r="FJ34" i="1" s="1"/>
  <c r="FV34" i="1"/>
  <c r="FW34" i="1" s="1"/>
  <c r="FX34" i="1"/>
  <c r="FY34" i="1" s="1"/>
  <c r="GK34" i="1"/>
  <c r="GL34" i="1" s="1"/>
  <c r="HL34" i="1" s="1"/>
  <c r="GM34" i="1"/>
  <c r="GN34" i="1" s="1"/>
  <c r="HM34" i="1" s="1"/>
  <c r="AR29" i="1"/>
  <c r="AS29" i="1" s="1"/>
  <c r="AT29" i="1"/>
  <c r="AU29" i="1" s="1"/>
  <c r="BD29" i="1" s="1"/>
  <c r="BF29" i="1"/>
  <c r="BG29" i="1" s="1"/>
  <c r="BH29" i="1"/>
  <c r="BI29" i="1" s="1"/>
  <c r="BU29" i="1"/>
  <c r="BV29" i="1" s="1"/>
  <c r="BW29" i="1"/>
  <c r="BX29" i="1" s="1"/>
  <c r="CJ29" i="1"/>
  <c r="CK29" i="1" s="1"/>
  <c r="CL29" i="1"/>
  <c r="CM29" i="1" s="1"/>
  <c r="CY29" i="1"/>
  <c r="CZ29" i="1" s="1"/>
  <c r="DA29" i="1"/>
  <c r="DB29" i="1" s="1"/>
  <c r="DN29" i="1"/>
  <c r="DO29" i="1" s="1"/>
  <c r="DP29" i="1"/>
  <c r="DQ29" i="1" s="1"/>
  <c r="EC29" i="1"/>
  <c r="ED29" i="1" s="1"/>
  <c r="EE29" i="1"/>
  <c r="EF29" i="1" s="1"/>
  <c r="ER29" i="1"/>
  <c r="ES29" i="1" s="1"/>
  <c r="FB29" i="1" s="1"/>
  <c r="ET29" i="1"/>
  <c r="EU29" i="1" s="1"/>
  <c r="FG29" i="1"/>
  <c r="FH29" i="1" s="1"/>
  <c r="FI29" i="1"/>
  <c r="FJ29" i="1" s="1"/>
  <c r="FV29" i="1"/>
  <c r="FW29" i="1" s="1"/>
  <c r="FX29" i="1"/>
  <c r="FY29" i="1" s="1"/>
  <c r="GK29" i="1"/>
  <c r="GL29" i="1" s="1"/>
  <c r="HL29" i="1" s="1"/>
  <c r="GM29" i="1"/>
  <c r="GN29" i="1" s="1"/>
  <c r="HM29" i="1" s="1"/>
  <c r="AR51" i="1"/>
  <c r="AS51" i="1" s="1"/>
  <c r="HJ51" i="1" s="1"/>
  <c r="AT51" i="1"/>
  <c r="AU51" i="1" s="1"/>
  <c r="AZ51" i="1"/>
  <c r="BJ51" i="1"/>
  <c r="BK51" i="1"/>
  <c r="BL51" i="1"/>
  <c r="BM51" i="1"/>
  <c r="BN51" i="1"/>
  <c r="CC51" i="1"/>
  <c r="BY51" i="1"/>
  <c r="BZ51" i="1"/>
  <c r="CA51" i="1"/>
  <c r="CB51" i="1"/>
  <c r="CR51" i="1"/>
  <c r="CN51" i="1"/>
  <c r="CO51" i="1"/>
  <c r="CP51" i="1"/>
  <c r="CQ51" i="1"/>
  <c r="DG51" i="1"/>
  <c r="DC51" i="1"/>
  <c r="DD51" i="1"/>
  <c r="DE51" i="1"/>
  <c r="DF51" i="1"/>
  <c r="DV51" i="1"/>
  <c r="DR51" i="1"/>
  <c r="DS51" i="1"/>
  <c r="DT51" i="1"/>
  <c r="DU51" i="1"/>
  <c r="EK51" i="1"/>
  <c r="EG51" i="1"/>
  <c r="EH51" i="1"/>
  <c r="EI51" i="1"/>
  <c r="EJ51" i="1"/>
  <c r="EZ51" i="1"/>
  <c r="ES51" i="1"/>
  <c r="EV51" i="1"/>
  <c r="EW51" i="1"/>
  <c r="EX51" i="1"/>
  <c r="EY51" i="1"/>
  <c r="FO51" i="1"/>
  <c r="FK51" i="1"/>
  <c r="FL51" i="1"/>
  <c r="FM51" i="1"/>
  <c r="FN51" i="1"/>
  <c r="GD51" i="1"/>
  <c r="FZ51" i="1"/>
  <c r="GA51" i="1"/>
  <c r="GB51" i="1"/>
  <c r="GC51" i="1"/>
  <c r="GS51" i="1"/>
  <c r="BO51" i="1"/>
  <c r="CD51" i="1"/>
  <c r="CS51" i="1"/>
  <c r="DH51" i="1"/>
  <c r="DW51" i="1"/>
  <c r="EL51" i="1"/>
  <c r="FA51" i="1"/>
  <c r="FP51" i="1"/>
  <c r="GE51" i="1"/>
  <c r="GT51" i="1"/>
  <c r="BF51" i="1"/>
  <c r="BG51" i="1" s="1"/>
  <c r="BH51" i="1"/>
  <c r="BI51" i="1" s="1"/>
  <c r="BU51" i="1"/>
  <c r="BV51" i="1" s="1"/>
  <c r="BW51" i="1"/>
  <c r="BX51" i="1" s="1"/>
  <c r="CJ51" i="1"/>
  <c r="CK51" i="1" s="1"/>
  <c r="CL51" i="1"/>
  <c r="CM51" i="1" s="1"/>
  <c r="CY51" i="1"/>
  <c r="CZ51" i="1" s="1"/>
  <c r="DA51" i="1"/>
  <c r="DB51" i="1" s="1"/>
  <c r="DN51" i="1"/>
  <c r="DO51" i="1" s="1"/>
  <c r="DP51" i="1"/>
  <c r="DQ51" i="1" s="1"/>
  <c r="EC51" i="1"/>
  <c r="ED51" i="1" s="1"/>
  <c r="EE51" i="1"/>
  <c r="EF51" i="1" s="1"/>
  <c r="ER51" i="1"/>
  <c r="ET51" i="1"/>
  <c r="EU51" i="1" s="1"/>
  <c r="FG51" i="1"/>
  <c r="FH51" i="1" s="1"/>
  <c r="FI51" i="1"/>
  <c r="FJ51" i="1" s="1"/>
  <c r="FV51" i="1"/>
  <c r="FW51" i="1" s="1"/>
  <c r="FX51" i="1"/>
  <c r="FY51" i="1" s="1"/>
  <c r="GK51" i="1"/>
  <c r="GL51" i="1" s="1"/>
  <c r="HL51" i="1" s="1"/>
  <c r="GM51" i="1"/>
  <c r="GN51" i="1" s="1"/>
  <c r="HM51" i="1" s="1"/>
  <c r="AR27" i="1"/>
  <c r="AS27" i="1" s="1"/>
  <c r="HJ27" i="1" s="1"/>
  <c r="AT27" i="1"/>
  <c r="AU27" i="1" s="1"/>
  <c r="BF27" i="1"/>
  <c r="BG27" i="1" s="1"/>
  <c r="BH27" i="1"/>
  <c r="BI27" i="1" s="1"/>
  <c r="BU27" i="1"/>
  <c r="BV27" i="1" s="1"/>
  <c r="BW27" i="1"/>
  <c r="BX27" i="1" s="1"/>
  <c r="CJ27" i="1"/>
  <c r="CK27" i="1" s="1"/>
  <c r="CL27" i="1"/>
  <c r="CM27" i="1" s="1"/>
  <c r="CY27" i="1"/>
  <c r="CZ27" i="1" s="1"/>
  <c r="DA27" i="1"/>
  <c r="DB27" i="1" s="1"/>
  <c r="DN27" i="1"/>
  <c r="DO27" i="1" s="1"/>
  <c r="DP27" i="1"/>
  <c r="DQ27" i="1" s="1"/>
  <c r="EC27" i="1"/>
  <c r="ED27" i="1" s="1"/>
  <c r="EE27" i="1"/>
  <c r="EF27" i="1" s="1"/>
  <c r="ER27" i="1"/>
  <c r="ES27" i="1" s="1"/>
  <c r="ET27" i="1"/>
  <c r="EU27" i="1" s="1"/>
  <c r="FB27" i="1" s="1"/>
  <c r="FG27" i="1"/>
  <c r="FH27" i="1" s="1"/>
  <c r="FQ27" i="1" s="1"/>
  <c r="FI27" i="1"/>
  <c r="FJ27" i="1" s="1"/>
  <c r="FV27" i="1"/>
  <c r="FW27" i="1" s="1"/>
  <c r="FX27" i="1"/>
  <c r="FY27" i="1" s="1"/>
  <c r="GK27" i="1"/>
  <c r="GL27" i="1" s="1"/>
  <c r="HL27" i="1" s="1"/>
  <c r="GM27" i="1"/>
  <c r="GN27" i="1" s="1"/>
  <c r="HM27" i="1" s="1"/>
  <c r="AR37" i="1"/>
  <c r="AS37" i="1" s="1"/>
  <c r="AT37" i="1"/>
  <c r="AU37" i="1" s="1"/>
  <c r="HJ37" i="1" s="1"/>
  <c r="BF37" i="1"/>
  <c r="BG37" i="1" s="1"/>
  <c r="BP37" i="1" s="1"/>
  <c r="BR37" i="1" s="1"/>
  <c r="BH37" i="1"/>
  <c r="BI37" i="1" s="1"/>
  <c r="BU37" i="1"/>
  <c r="BV37" i="1" s="1"/>
  <c r="BW37" i="1"/>
  <c r="BX37" i="1" s="1"/>
  <c r="CJ37" i="1"/>
  <c r="CK37" i="1" s="1"/>
  <c r="CL37" i="1"/>
  <c r="CM37" i="1" s="1"/>
  <c r="CY37" i="1"/>
  <c r="CZ37" i="1" s="1"/>
  <c r="DA37" i="1"/>
  <c r="DB37" i="1" s="1"/>
  <c r="DN37" i="1"/>
  <c r="DO37" i="1" s="1"/>
  <c r="DX37" i="1" s="1"/>
  <c r="DP37" i="1"/>
  <c r="DQ37" i="1" s="1"/>
  <c r="EC37" i="1"/>
  <c r="ED37" i="1" s="1"/>
  <c r="EE37" i="1"/>
  <c r="EF37" i="1" s="1"/>
  <c r="ER37" i="1"/>
  <c r="ES37" i="1" s="1"/>
  <c r="ET37" i="1"/>
  <c r="EU37" i="1" s="1"/>
  <c r="FG37" i="1"/>
  <c r="FH37" i="1" s="1"/>
  <c r="FI37" i="1"/>
  <c r="FJ37" i="1" s="1"/>
  <c r="FV37" i="1"/>
  <c r="FW37" i="1" s="1"/>
  <c r="FX37" i="1"/>
  <c r="FY37" i="1" s="1"/>
  <c r="GK37" i="1"/>
  <c r="GL37" i="1" s="1"/>
  <c r="HL37" i="1" s="1"/>
  <c r="GM37" i="1"/>
  <c r="GN37" i="1" s="1"/>
  <c r="HM37" i="1" s="1"/>
  <c r="AR40" i="1"/>
  <c r="AS40" i="1" s="1"/>
  <c r="AT40" i="1"/>
  <c r="AU40" i="1" s="1"/>
  <c r="BF40" i="1"/>
  <c r="BG40" i="1" s="1"/>
  <c r="BH40" i="1"/>
  <c r="BI40" i="1" s="1"/>
  <c r="BU40" i="1"/>
  <c r="BV40" i="1" s="1"/>
  <c r="CE40" i="1" s="1"/>
  <c r="BW40" i="1"/>
  <c r="BX40" i="1" s="1"/>
  <c r="CJ40" i="1"/>
  <c r="CK40" i="1" s="1"/>
  <c r="CL40" i="1"/>
  <c r="CM40" i="1" s="1"/>
  <c r="CY40" i="1"/>
  <c r="CZ40" i="1" s="1"/>
  <c r="DA40" i="1"/>
  <c r="DB40" i="1" s="1"/>
  <c r="DN40" i="1"/>
  <c r="DO40" i="1" s="1"/>
  <c r="DP40" i="1"/>
  <c r="DQ40" i="1" s="1"/>
  <c r="DX40" i="1" s="1"/>
  <c r="EC40" i="1"/>
  <c r="ED40" i="1" s="1"/>
  <c r="EE40" i="1"/>
  <c r="EF40" i="1" s="1"/>
  <c r="ER40" i="1"/>
  <c r="ES40" i="1" s="1"/>
  <c r="ET40" i="1"/>
  <c r="EU40" i="1" s="1"/>
  <c r="FG40" i="1"/>
  <c r="FH40" i="1" s="1"/>
  <c r="FI40" i="1"/>
  <c r="FJ40" i="1" s="1"/>
  <c r="FV40" i="1"/>
  <c r="FW40" i="1" s="1"/>
  <c r="FX40" i="1"/>
  <c r="FY40" i="1" s="1"/>
  <c r="GK40" i="1"/>
  <c r="GL40" i="1" s="1"/>
  <c r="HL40" i="1" s="1"/>
  <c r="GM40" i="1"/>
  <c r="GN40" i="1" s="1"/>
  <c r="HM40" i="1" s="1"/>
  <c r="AR19" i="1"/>
  <c r="AS19" i="1" s="1"/>
  <c r="AT19" i="1"/>
  <c r="AU19" i="1" s="1"/>
  <c r="BF19" i="1"/>
  <c r="BG19" i="1" s="1"/>
  <c r="BH19" i="1"/>
  <c r="BI19" i="1" s="1"/>
  <c r="BU19" i="1"/>
  <c r="BV19" i="1" s="1"/>
  <c r="BW19" i="1"/>
  <c r="BX19" i="1" s="1"/>
  <c r="CJ19" i="1"/>
  <c r="CK19" i="1" s="1"/>
  <c r="CL19" i="1"/>
  <c r="CM19" i="1" s="1"/>
  <c r="CY19" i="1"/>
  <c r="CZ19" i="1" s="1"/>
  <c r="DA19" i="1"/>
  <c r="DB19" i="1" s="1"/>
  <c r="DN19" i="1"/>
  <c r="DO19" i="1" s="1"/>
  <c r="DP19" i="1"/>
  <c r="DQ19" i="1" s="1"/>
  <c r="EC19" i="1"/>
  <c r="ED19" i="1" s="1"/>
  <c r="EE19" i="1"/>
  <c r="EF19" i="1" s="1"/>
  <c r="ER19" i="1"/>
  <c r="ES19" i="1" s="1"/>
  <c r="ET19" i="1"/>
  <c r="EU19" i="1" s="1"/>
  <c r="FG19" i="1"/>
  <c r="FH19" i="1" s="1"/>
  <c r="FI19" i="1"/>
  <c r="FJ19" i="1" s="1"/>
  <c r="FV19" i="1"/>
  <c r="FW19" i="1" s="1"/>
  <c r="FX19" i="1"/>
  <c r="FY19" i="1" s="1"/>
  <c r="GK19" i="1"/>
  <c r="GL19" i="1" s="1"/>
  <c r="HL19" i="1" s="1"/>
  <c r="GM19" i="1"/>
  <c r="GN19" i="1" s="1"/>
  <c r="HM19" i="1" s="1"/>
  <c r="AR16" i="1"/>
  <c r="AS16" i="1" s="1"/>
  <c r="HJ16" i="1" s="1"/>
  <c r="AT16" i="1"/>
  <c r="AU16" i="1" s="1"/>
  <c r="BF16" i="1"/>
  <c r="BG16" i="1" s="1"/>
  <c r="BH16" i="1"/>
  <c r="BI16" i="1" s="1"/>
  <c r="BU16" i="1"/>
  <c r="BV16" i="1" s="1"/>
  <c r="BW16" i="1"/>
  <c r="BX16" i="1" s="1"/>
  <c r="CJ16" i="1"/>
  <c r="CK16" i="1" s="1"/>
  <c r="CL16" i="1"/>
  <c r="CM16" i="1" s="1"/>
  <c r="CY16" i="1"/>
  <c r="CZ16" i="1" s="1"/>
  <c r="DA16" i="1"/>
  <c r="DB16" i="1" s="1"/>
  <c r="DN16" i="1"/>
  <c r="DO16" i="1" s="1"/>
  <c r="DP16" i="1"/>
  <c r="DQ16" i="1" s="1"/>
  <c r="EC16" i="1"/>
  <c r="ED16" i="1" s="1"/>
  <c r="EE16" i="1"/>
  <c r="EF16" i="1" s="1"/>
  <c r="ER16" i="1"/>
  <c r="ES16" i="1" s="1"/>
  <c r="ET16" i="1"/>
  <c r="EU16" i="1" s="1"/>
  <c r="FG16" i="1"/>
  <c r="FH16" i="1" s="1"/>
  <c r="FI16" i="1"/>
  <c r="FJ16" i="1" s="1"/>
  <c r="FV16" i="1"/>
  <c r="FW16" i="1" s="1"/>
  <c r="FX16" i="1"/>
  <c r="FY16" i="1" s="1"/>
  <c r="GK16" i="1"/>
  <c r="GL16" i="1" s="1"/>
  <c r="HL16" i="1" s="1"/>
  <c r="GM16" i="1"/>
  <c r="GN16" i="1" s="1"/>
  <c r="HM16" i="1" s="1"/>
  <c r="AR21" i="1"/>
  <c r="AS21" i="1" s="1"/>
  <c r="AT21" i="1"/>
  <c r="AU21" i="1" s="1"/>
  <c r="BF21" i="1"/>
  <c r="BG21" i="1" s="1"/>
  <c r="BP21" i="1" s="1"/>
  <c r="BR21" i="1" s="1"/>
  <c r="BH21" i="1"/>
  <c r="BI21" i="1" s="1"/>
  <c r="BU21" i="1"/>
  <c r="BV21" i="1" s="1"/>
  <c r="BW21" i="1"/>
  <c r="BX21" i="1" s="1"/>
  <c r="CJ21" i="1"/>
  <c r="CK21" i="1" s="1"/>
  <c r="CL21" i="1"/>
  <c r="CM21" i="1" s="1"/>
  <c r="CY21" i="1"/>
  <c r="CZ21" i="1" s="1"/>
  <c r="DA21" i="1"/>
  <c r="DB21" i="1" s="1"/>
  <c r="DN21" i="1"/>
  <c r="DO21" i="1" s="1"/>
  <c r="DP21" i="1"/>
  <c r="DQ21" i="1" s="1"/>
  <c r="EC21" i="1"/>
  <c r="ED21" i="1" s="1"/>
  <c r="EE21" i="1"/>
  <c r="EF21" i="1" s="1"/>
  <c r="ER21" i="1"/>
  <c r="ES21" i="1" s="1"/>
  <c r="ET21" i="1"/>
  <c r="EU21" i="1" s="1"/>
  <c r="FG21" i="1"/>
  <c r="FH21" i="1" s="1"/>
  <c r="FI21" i="1"/>
  <c r="FJ21" i="1" s="1"/>
  <c r="FV21" i="1"/>
  <c r="FW21" i="1" s="1"/>
  <c r="FX21" i="1"/>
  <c r="FY21" i="1" s="1"/>
  <c r="GK21" i="1"/>
  <c r="GL21" i="1" s="1"/>
  <c r="HL21" i="1" s="1"/>
  <c r="GM21" i="1"/>
  <c r="GN21" i="1" s="1"/>
  <c r="HM21" i="1" s="1"/>
  <c r="AR39" i="1"/>
  <c r="AS39" i="1" s="1"/>
  <c r="AT39" i="1"/>
  <c r="AU39" i="1" s="1"/>
  <c r="BF39" i="1"/>
  <c r="BG39" i="1" s="1"/>
  <c r="BH39" i="1"/>
  <c r="BI39" i="1" s="1"/>
  <c r="BU39" i="1"/>
  <c r="BV39" i="1" s="1"/>
  <c r="BW39" i="1"/>
  <c r="BX39" i="1" s="1"/>
  <c r="CJ39" i="1"/>
  <c r="CK39" i="1" s="1"/>
  <c r="CL39" i="1"/>
  <c r="CM39" i="1" s="1"/>
  <c r="CY39" i="1"/>
  <c r="CZ39" i="1" s="1"/>
  <c r="DA39" i="1"/>
  <c r="DB39" i="1" s="1"/>
  <c r="DN39" i="1"/>
  <c r="DO39" i="1" s="1"/>
  <c r="DP39" i="1"/>
  <c r="DQ39" i="1" s="1"/>
  <c r="EC39" i="1"/>
  <c r="ED39" i="1" s="1"/>
  <c r="EE39" i="1"/>
  <c r="EF39" i="1" s="1"/>
  <c r="ER39" i="1"/>
  <c r="ES39" i="1" s="1"/>
  <c r="ET39" i="1"/>
  <c r="EU39" i="1" s="1"/>
  <c r="FG39" i="1"/>
  <c r="FH39" i="1" s="1"/>
  <c r="FI39" i="1"/>
  <c r="FJ39" i="1" s="1"/>
  <c r="FV39" i="1"/>
  <c r="FW39" i="1" s="1"/>
  <c r="FX39" i="1"/>
  <c r="FY39" i="1" s="1"/>
  <c r="GK39" i="1"/>
  <c r="GL39" i="1" s="1"/>
  <c r="HL39" i="1" s="1"/>
  <c r="GM39" i="1"/>
  <c r="GN39" i="1" s="1"/>
  <c r="HM39" i="1" s="1"/>
  <c r="AR41" i="1"/>
  <c r="AS41" i="1" s="1"/>
  <c r="AT41" i="1"/>
  <c r="AU41" i="1" s="1"/>
  <c r="AZ41" i="1"/>
  <c r="BI41" i="1"/>
  <c r="BJ41" i="1"/>
  <c r="BK41" i="1"/>
  <c r="BL41" i="1"/>
  <c r="BM41" i="1"/>
  <c r="BN41" i="1"/>
  <c r="CC41" i="1"/>
  <c r="BY41" i="1"/>
  <c r="BZ41" i="1"/>
  <c r="CA41" i="1"/>
  <c r="CB41" i="1"/>
  <c r="CR41" i="1"/>
  <c r="CM41" i="1"/>
  <c r="CN41" i="1"/>
  <c r="CO41" i="1"/>
  <c r="CP41" i="1"/>
  <c r="CQ41" i="1"/>
  <c r="DG41" i="1"/>
  <c r="DC41" i="1"/>
  <c r="DD41" i="1"/>
  <c r="DE41" i="1"/>
  <c r="DF41" i="1"/>
  <c r="DV41" i="1"/>
  <c r="DR41" i="1"/>
  <c r="DS41" i="1"/>
  <c r="DT41" i="1"/>
  <c r="DU41" i="1"/>
  <c r="EK41" i="1"/>
  <c r="EG41" i="1"/>
  <c r="EH41" i="1"/>
  <c r="EI41" i="1"/>
  <c r="EJ41" i="1"/>
  <c r="EZ41" i="1"/>
  <c r="EV41" i="1"/>
  <c r="EW41" i="1"/>
  <c r="EX41" i="1"/>
  <c r="EY41" i="1"/>
  <c r="FO41" i="1"/>
  <c r="FJ41" i="1"/>
  <c r="FK41" i="1"/>
  <c r="FL41" i="1"/>
  <c r="FM41" i="1"/>
  <c r="FN41" i="1"/>
  <c r="GD41" i="1"/>
  <c r="FY41" i="1"/>
  <c r="FZ41" i="1"/>
  <c r="GA41" i="1"/>
  <c r="GB41" i="1"/>
  <c r="GC41" i="1"/>
  <c r="GS41" i="1"/>
  <c r="BO41" i="1"/>
  <c r="CD41" i="1"/>
  <c r="CS41" i="1"/>
  <c r="DH41" i="1"/>
  <c r="DW41" i="1"/>
  <c r="EL41" i="1"/>
  <c r="FA41" i="1"/>
  <c r="FP41" i="1"/>
  <c r="GE41" i="1"/>
  <c r="GT41" i="1"/>
  <c r="BF41" i="1"/>
  <c r="BG41" i="1" s="1"/>
  <c r="BH41" i="1"/>
  <c r="BU41" i="1"/>
  <c r="BV41" i="1" s="1"/>
  <c r="BW41" i="1"/>
  <c r="BX41" i="1" s="1"/>
  <c r="CJ41" i="1"/>
  <c r="CK41" i="1" s="1"/>
  <c r="CL41" i="1"/>
  <c r="CY41" i="1"/>
  <c r="CZ41" i="1" s="1"/>
  <c r="DA41" i="1"/>
  <c r="DB41" i="1" s="1"/>
  <c r="DN41" i="1"/>
  <c r="DO41" i="1" s="1"/>
  <c r="DP41" i="1"/>
  <c r="DQ41" i="1" s="1"/>
  <c r="EC41" i="1"/>
  <c r="ED41" i="1" s="1"/>
  <c r="EE41" i="1"/>
  <c r="EF41" i="1" s="1"/>
  <c r="ER41" i="1"/>
  <c r="ES41" i="1" s="1"/>
  <c r="ET41" i="1"/>
  <c r="EU41" i="1" s="1"/>
  <c r="FG41" i="1"/>
  <c r="FH41" i="1" s="1"/>
  <c r="FI41" i="1"/>
  <c r="FV41" i="1"/>
  <c r="FW41" i="1" s="1"/>
  <c r="FX41" i="1"/>
  <c r="GK41" i="1"/>
  <c r="GL41" i="1" s="1"/>
  <c r="HL41" i="1" s="1"/>
  <c r="GM41" i="1"/>
  <c r="GN41" i="1" s="1"/>
  <c r="HM41" i="1" s="1"/>
  <c r="AT24" i="1"/>
  <c r="AU24" i="1" s="1"/>
  <c r="BD24" i="1" s="1"/>
  <c r="FG24" i="1"/>
  <c r="FH24" i="1" s="1"/>
  <c r="FV24" i="1"/>
  <c r="FW24" i="1" s="1"/>
  <c r="BF24" i="1"/>
  <c r="BG24" i="1" s="1"/>
  <c r="BH24" i="1"/>
  <c r="BI24" i="1" s="1"/>
  <c r="BU24" i="1"/>
  <c r="BV24" i="1" s="1"/>
  <c r="BW24" i="1"/>
  <c r="BX24" i="1" s="1"/>
  <c r="CJ24" i="1"/>
  <c r="CK24" i="1" s="1"/>
  <c r="CL24" i="1"/>
  <c r="CM24" i="1" s="1"/>
  <c r="CY24" i="1"/>
  <c r="CZ24" i="1" s="1"/>
  <c r="DA24" i="1"/>
  <c r="DB24" i="1" s="1"/>
  <c r="DN24" i="1"/>
  <c r="DO24" i="1" s="1"/>
  <c r="DP24" i="1"/>
  <c r="DQ24" i="1" s="1"/>
  <c r="EC24" i="1"/>
  <c r="ED24" i="1" s="1"/>
  <c r="EE24" i="1"/>
  <c r="EF24" i="1" s="1"/>
  <c r="ER24" i="1"/>
  <c r="ES24" i="1" s="1"/>
  <c r="ET24" i="1"/>
  <c r="EU24" i="1" s="1"/>
  <c r="FI24" i="1"/>
  <c r="FJ24" i="1" s="1"/>
  <c r="FX24" i="1"/>
  <c r="FY24" i="1" s="1"/>
  <c r="GK24" i="1"/>
  <c r="GL24" i="1" s="1"/>
  <c r="HL24" i="1" s="1"/>
  <c r="GM24" i="1"/>
  <c r="GN24" i="1" s="1"/>
  <c r="HM24" i="1" s="1"/>
  <c r="AR35" i="1"/>
  <c r="AS35" i="1" s="1"/>
  <c r="AT35" i="1"/>
  <c r="AU35" i="1" s="1"/>
  <c r="BF35" i="1"/>
  <c r="BG35" i="1" s="1"/>
  <c r="BH35" i="1"/>
  <c r="BI35" i="1" s="1"/>
  <c r="BU35" i="1"/>
  <c r="BV35" i="1" s="1"/>
  <c r="BW35" i="1"/>
  <c r="BX35" i="1" s="1"/>
  <c r="CJ35" i="1"/>
  <c r="CK35" i="1" s="1"/>
  <c r="CL35" i="1"/>
  <c r="CM35" i="1" s="1"/>
  <c r="CY35" i="1"/>
  <c r="CZ35" i="1" s="1"/>
  <c r="DA35" i="1"/>
  <c r="DB35" i="1" s="1"/>
  <c r="DN35" i="1"/>
  <c r="DO35" i="1" s="1"/>
  <c r="DP35" i="1"/>
  <c r="DQ35" i="1" s="1"/>
  <c r="EC35" i="1"/>
  <c r="ED35" i="1" s="1"/>
  <c r="EE35" i="1"/>
  <c r="EF35" i="1" s="1"/>
  <c r="ER35" i="1"/>
  <c r="ES35" i="1" s="1"/>
  <c r="ET35" i="1"/>
  <c r="EU35" i="1" s="1"/>
  <c r="FG35" i="1"/>
  <c r="FH35" i="1" s="1"/>
  <c r="FI35" i="1"/>
  <c r="FJ35" i="1" s="1"/>
  <c r="FV35" i="1"/>
  <c r="FW35" i="1" s="1"/>
  <c r="FX35" i="1"/>
  <c r="FY35" i="1" s="1"/>
  <c r="GK35" i="1"/>
  <c r="GL35" i="1" s="1"/>
  <c r="HL35" i="1" s="1"/>
  <c r="GM35" i="1"/>
  <c r="GN35" i="1" s="1"/>
  <c r="HM35" i="1" s="1"/>
  <c r="AR50" i="1"/>
  <c r="AS50" i="1" s="1"/>
  <c r="AT50" i="1"/>
  <c r="AU50" i="1" s="1"/>
  <c r="AZ50" i="1" s="1"/>
  <c r="AI50" i="1" s="1"/>
  <c r="BJ50" i="1"/>
  <c r="BQ50" i="1" s="1"/>
  <c r="BS50" i="1" s="1"/>
  <c r="BK50" i="1"/>
  <c r="BL50" i="1"/>
  <c r="BM50" i="1"/>
  <c r="BN50" i="1"/>
  <c r="CC50" i="1"/>
  <c r="BY50" i="1"/>
  <c r="CN50" i="1" s="1"/>
  <c r="BZ50" i="1"/>
  <c r="CA50" i="1"/>
  <c r="CB50" i="1"/>
  <c r="CR50" i="1"/>
  <c r="CO50" i="1"/>
  <c r="CP50" i="1"/>
  <c r="CQ50" i="1"/>
  <c r="DG50" i="1"/>
  <c r="DD50" i="1"/>
  <c r="DE50" i="1"/>
  <c r="DF50" i="1"/>
  <c r="DV50" i="1"/>
  <c r="DS50" i="1"/>
  <c r="DT50" i="1"/>
  <c r="DU50" i="1"/>
  <c r="EK50" i="1"/>
  <c r="EH50" i="1"/>
  <c r="EI50" i="1"/>
  <c r="EJ50" i="1"/>
  <c r="EZ50" i="1"/>
  <c r="EW50" i="1"/>
  <c r="EX50" i="1"/>
  <c r="EY50" i="1"/>
  <c r="FO50" i="1"/>
  <c r="FL50" i="1"/>
  <c r="FM50" i="1"/>
  <c r="FN50" i="1"/>
  <c r="GD50" i="1"/>
  <c r="GA50" i="1"/>
  <c r="GB50" i="1"/>
  <c r="GC50" i="1"/>
  <c r="GS50" i="1"/>
  <c r="BO50" i="1"/>
  <c r="CD50" i="1"/>
  <c r="CS50" i="1"/>
  <c r="DH50" i="1"/>
  <c r="DW50" i="1"/>
  <c r="EL50" i="1"/>
  <c r="FA50" i="1"/>
  <c r="FP50" i="1"/>
  <c r="GE50" i="1"/>
  <c r="GT50" i="1"/>
  <c r="BF50" i="1"/>
  <c r="BG50" i="1" s="1"/>
  <c r="BH50" i="1"/>
  <c r="BI50" i="1" s="1"/>
  <c r="BU50" i="1"/>
  <c r="BV50" i="1" s="1"/>
  <c r="BW50" i="1"/>
  <c r="BX50" i="1" s="1"/>
  <c r="CJ50" i="1"/>
  <c r="CK50" i="1" s="1"/>
  <c r="CL50" i="1"/>
  <c r="CM50" i="1" s="1"/>
  <c r="CY50" i="1"/>
  <c r="CZ50" i="1" s="1"/>
  <c r="DA50" i="1"/>
  <c r="DB50" i="1" s="1"/>
  <c r="DN50" i="1"/>
  <c r="DO50" i="1" s="1"/>
  <c r="DP50" i="1"/>
  <c r="DQ50" i="1" s="1"/>
  <c r="EC50" i="1"/>
  <c r="ED50" i="1" s="1"/>
  <c r="EE50" i="1"/>
  <c r="EF50" i="1" s="1"/>
  <c r="ER50" i="1"/>
  <c r="ES50" i="1" s="1"/>
  <c r="ET50" i="1"/>
  <c r="EU50" i="1" s="1"/>
  <c r="FG50" i="1"/>
  <c r="FH50" i="1" s="1"/>
  <c r="FI50" i="1"/>
  <c r="FJ50" i="1" s="1"/>
  <c r="FV50" i="1"/>
  <c r="FW50" i="1" s="1"/>
  <c r="FX50" i="1"/>
  <c r="FY50" i="1" s="1"/>
  <c r="GK50" i="1"/>
  <c r="GL50" i="1" s="1"/>
  <c r="HL50" i="1" s="1"/>
  <c r="GM50" i="1"/>
  <c r="GN50" i="1" s="1"/>
  <c r="HM50" i="1" s="1"/>
  <c r="AR32" i="1"/>
  <c r="AS32" i="1" s="1"/>
  <c r="AT32" i="1"/>
  <c r="AU32" i="1" s="1"/>
  <c r="BF32" i="1"/>
  <c r="BG32" i="1" s="1"/>
  <c r="BH32" i="1"/>
  <c r="BI32" i="1" s="1"/>
  <c r="BU32" i="1"/>
  <c r="BV32" i="1" s="1"/>
  <c r="BW32" i="1"/>
  <c r="BX32" i="1" s="1"/>
  <c r="CJ32" i="1"/>
  <c r="CK32" i="1" s="1"/>
  <c r="CL32" i="1"/>
  <c r="CM32" i="1" s="1"/>
  <c r="CY32" i="1"/>
  <c r="CZ32" i="1" s="1"/>
  <c r="DA32" i="1"/>
  <c r="DB32" i="1" s="1"/>
  <c r="DN32" i="1"/>
  <c r="DO32" i="1" s="1"/>
  <c r="DP32" i="1"/>
  <c r="DQ32" i="1" s="1"/>
  <c r="EC32" i="1"/>
  <c r="ED32" i="1" s="1"/>
  <c r="EE32" i="1"/>
  <c r="EF32" i="1" s="1"/>
  <c r="ER32" i="1"/>
  <c r="ES32" i="1" s="1"/>
  <c r="ET32" i="1"/>
  <c r="EU32" i="1" s="1"/>
  <c r="FG32" i="1"/>
  <c r="FH32" i="1" s="1"/>
  <c r="FI32" i="1"/>
  <c r="FJ32" i="1" s="1"/>
  <c r="FV32" i="1"/>
  <c r="FW32" i="1" s="1"/>
  <c r="FX32" i="1"/>
  <c r="FY32" i="1" s="1"/>
  <c r="GK32" i="1"/>
  <c r="GL32" i="1" s="1"/>
  <c r="HL32" i="1" s="1"/>
  <c r="GM32" i="1"/>
  <c r="GN32" i="1" s="1"/>
  <c r="HM32" i="1" s="1"/>
  <c r="AR17" i="1"/>
  <c r="AS17" i="1" s="1"/>
  <c r="AT17" i="1"/>
  <c r="AU17" i="1" s="1"/>
  <c r="BF17" i="1"/>
  <c r="BG17" i="1" s="1"/>
  <c r="BH17" i="1"/>
  <c r="BI17" i="1" s="1"/>
  <c r="BU17" i="1"/>
  <c r="BV17" i="1" s="1"/>
  <c r="BW17" i="1"/>
  <c r="BX17" i="1" s="1"/>
  <c r="CJ17" i="1"/>
  <c r="CK17" i="1" s="1"/>
  <c r="CL17" i="1"/>
  <c r="CM17" i="1" s="1"/>
  <c r="CY17" i="1"/>
  <c r="CZ17" i="1" s="1"/>
  <c r="DA17" i="1"/>
  <c r="DB17" i="1" s="1"/>
  <c r="DN17" i="1"/>
  <c r="DO17" i="1" s="1"/>
  <c r="DP17" i="1"/>
  <c r="DQ17" i="1" s="1"/>
  <c r="EC17" i="1"/>
  <c r="ED17" i="1" s="1"/>
  <c r="EE17" i="1"/>
  <c r="EF17" i="1" s="1"/>
  <c r="ER17" i="1"/>
  <c r="ES17" i="1" s="1"/>
  <c r="ET17" i="1"/>
  <c r="EU17" i="1" s="1"/>
  <c r="FG17" i="1"/>
  <c r="FH17" i="1" s="1"/>
  <c r="FI17" i="1"/>
  <c r="FJ17" i="1" s="1"/>
  <c r="FV17" i="1"/>
  <c r="FW17" i="1" s="1"/>
  <c r="FX17" i="1"/>
  <c r="FY17" i="1" s="1"/>
  <c r="GK17" i="1"/>
  <c r="GL17" i="1" s="1"/>
  <c r="HL17" i="1" s="1"/>
  <c r="GM17" i="1"/>
  <c r="GN17" i="1" s="1"/>
  <c r="HM17" i="1" s="1"/>
  <c r="AR59" i="1"/>
  <c r="AS59" i="1" s="1"/>
  <c r="AT59" i="1"/>
  <c r="AU59" i="1" s="1"/>
  <c r="AZ59" i="1"/>
  <c r="BJ59" i="1"/>
  <c r="BK59" i="1"/>
  <c r="BL59" i="1"/>
  <c r="BM59" i="1"/>
  <c r="BN59" i="1"/>
  <c r="CC59" i="1"/>
  <c r="BY59" i="1"/>
  <c r="BZ59" i="1"/>
  <c r="CA59" i="1"/>
  <c r="CB59" i="1"/>
  <c r="CR59" i="1"/>
  <c r="CK59" i="1"/>
  <c r="CN59" i="1"/>
  <c r="CO59" i="1"/>
  <c r="CP59" i="1"/>
  <c r="CQ59" i="1"/>
  <c r="DG59" i="1"/>
  <c r="DC59" i="1"/>
  <c r="DD59" i="1"/>
  <c r="DE59" i="1"/>
  <c r="DF59" i="1"/>
  <c r="DV59" i="1"/>
  <c r="DR59" i="1"/>
  <c r="DS59" i="1"/>
  <c r="DT59" i="1"/>
  <c r="DU59" i="1"/>
  <c r="EK59" i="1"/>
  <c r="EG59" i="1"/>
  <c r="EH59" i="1"/>
  <c r="EI59" i="1"/>
  <c r="EJ59" i="1"/>
  <c r="EZ59" i="1"/>
  <c r="EV59" i="1"/>
  <c r="EW59" i="1"/>
  <c r="EX59" i="1"/>
  <c r="EY59" i="1"/>
  <c r="FO59" i="1"/>
  <c r="FK59" i="1"/>
  <c r="FL59" i="1"/>
  <c r="FM59" i="1"/>
  <c r="FN59" i="1"/>
  <c r="GD59" i="1"/>
  <c r="FZ59" i="1"/>
  <c r="GA59" i="1"/>
  <c r="GB59" i="1"/>
  <c r="GC59" i="1"/>
  <c r="GS59" i="1"/>
  <c r="BO59" i="1"/>
  <c r="CD59" i="1"/>
  <c r="CS59" i="1"/>
  <c r="DH59" i="1"/>
  <c r="DW59" i="1"/>
  <c r="EL59" i="1"/>
  <c r="FA59" i="1"/>
  <c r="FP59" i="1"/>
  <c r="GE59" i="1"/>
  <c r="GT59" i="1"/>
  <c r="BF59" i="1"/>
  <c r="BG59" i="1" s="1"/>
  <c r="BH59" i="1"/>
  <c r="BI59" i="1" s="1"/>
  <c r="BU59" i="1"/>
  <c r="BV59" i="1" s="1"/>
  <c r="BW59" i="1"/>
  <c r="BX59" i="1" s="1"/>
  <c r="CJ59" i="1"/>
  <c r="CL59" i="1"/>
  <c r="CM59" i="1" s="1"/>
  <c r="CY59" i="1"/>
  <c r="CZ59" i="1" s="1"/>
  <c r="DA59" i="1"/>
  <c r="DB59" i="1" s="1"/>
  <c r="DN59" i="1"/>
  <c r="DO59" i="1" s="1"/>
  <c r="DP59" i="1"/>
  <c r="DQ59" i="1" s="1"/>
  <c r="EC59" i="1"/>
  <c r="ED59" i="1" s="1"/>
  <c r="EE59" i="1"/>
  <c r="EF59" i="1" s="1"/>
  <c r="ER59" i="1"/>
  <c r="ES59" i="1" s="1"/>
  <c r="ET59" i="1"/>
  <c r="EU59" i="1" s="1"/>
  <c r="FG59" i="1"/>
  <c r="FH59" i="1" s="1"/>
  <c r="FI59" i="1"/>
  <c r="FJ59" i="1" s="1"/>
  <c r="FV59" i="1"/>
  <c r="FW59" i="1" s="1"/>
  <c r="FX59" i="1"/>
  <c r="FY59" i="1" s="1"/>
  <c r="GK59" i="1"/>
  <c r="GL59" i="1" s="1"/>
  <c r="HL59" i="1" s="1"/>
  <c r="GM59" i="1"/>
  <c r="GN59" i="1" s="1"/>
  <c r="HM59" i="1" s="1"/>
  <c r="AR10" i="1"/>
  <c r="AS10" i="1" s="1"/>
  <c r="BF10" i="1"/>
  <c r="BG10" i="1" s="1"/>
  <c r="BU10" i="1"/>
  <c r="BV10" i="1" s="1"/>
  <c r="CJ10" i="1"/>
  <c r="CK10" i="1" s="1"/>
  <c r="CY10" i="1"/>
  <c r="CZ10" i="1" s="1"/>
  <c r="DN10" i="1"/>
  <c r="DO10" i="1" s="1"/>
  <c r="EC10" i="1"/>
  <c r="ED10" i="1" s="1"/>
  <c r="ER10" i="1"/>
  <c r="ES10" i="1" s="1"/>
  <c r="FG10" i="1"/>
  <c r="FH10" i="1" s="1"/>
  <c r="FV10" i="1"/>
  <c r="FW10" i="1" s="1"/>
  <c r="GK10" i="1"/>
  <c r="GL10" i="1" s="1"/>
  <c r="HL10" i="1" s="1"/>
  <c r="AI11" i="1"/>
  <c r="AI44" i="1"/>
  <c r="AK44" i="1"/>
  <c r="AI54" i="1"/>
  <c r="AK54" i="1"/>
  <c r="AI53" i="1"/>
  <c r="AK53" i="1"/>
  <c r="AI38" i="1"/>
  <c r="AI42" i="1"/>
  <c r="AK42" i="1"/>
  <c r="AI47" i="1"/>
  <c r="AK47" i="1"/>
  <c r="AI18" i="1"/>
  <c r="AI13" i="1"/>
  <c r="AI52" i="1"/>
  <c r="AK52" i="1"/>
  <c r="AI25" i="1"/>
  <c r="AI33" i="1"/>
  <c r="AI36" i="1"/>
  <c r="AI43" i="1"/>
  <c r="AK43" i="1"/>
  <c r="AI45" i="1"/>
  <c r="AK45" i="1"/>
  <c r="AI49" i="1"/>
  <c r="AK49" i="1"/>
  <c r="AI46" i="1"/>
  <c r="AK46" i="1"/>
  <c r="AI48" i="1"/>
  <c r="AK48" i="1"/>
  <c r="AI34" i="1"/>
  <c r="AI51" i="1"/>
  <c r="AK51" i="1"/>
  <c r="AI37" i="1"/>
  <c r="AI40" i="1"/>
  <c r="AI16" i="1"/>
  <c r="AI39" i="1"/>
  <c r="AI41" i="1"/>
  <c r="AK41" i="1"/>
  <c r="AI35" i="1"/>
  <c r="AI59" i="1"/>
  <c r="AK59" i="1"/>
  <c r="HF6" i="1"/>
  <c r="HD6" i="1"/>
  <c r="HE6" i="1"/>
  <c r="HB6" i="1"/>
  <c r="HC6" i="1" s="1"/>
  <c r="AC6" i="1" s="1"/>
  <c r="U7" i="1"/>
  <c r="J59" i="1"/>
  <c r="I59" i="1"/>
  <c r="J35" i="1"/>
  <c r="I35" i="1"/>
  <c r="J41" i="1"/>
  <c r="I41" i="1"/>
  <c r="J39" i="1"/>
  <c r="I39" i="1"/>
  <c r="J40" i="1"/>
  <c r="I40" i="1"/>
  <c r="J37" i="1"/>
  <c r="I37" i="1"/>
  <c r="J51" i="1"/>
  <c r="I51" i="1"/>
  <c r="J34" i="1"/>
  <c r="I34" i="1"/>
  <c r="J48" i="1"/>
  <c r="I48" i="1"/>
  <c r="J46" i="1"/>
  <c r="I46" i="1"/>
  <c r="J49" i="1"/>
  <c r="I49" i="1"/>
  <c r="J45" i="1"/>
  <c r="I45" i="1"/>
  <c r="J43" i="1"/>
  <c r="I43" i="1"/>
  <c r="J36" i="1"/>
  <c r="I36" i="1"/>
  <c r="J33" i="1"/>
  <c r="I33" i="1"/>
  <c r="J52" i="1"/>
  <c r="I52" i="1"/>
  <c r="J47" i="1"/>
  <c r="I47" i="1"/>
  <c r="J42" i="1"/>
  <c r="I42" i="1"/>
  <c r="J38" i="1"/>
  <c r="I38" i="1"/>
  <c r="J53" i="1"/>
  <c r="I53" i="1"/>
  <c r="J54" i="1"/>
  <c r="I54" i="1"/>
  <c r="J44" i="1"/>
  <c r="I44" i="1"/>
  <c r="GK3" i="1"/>
  <c r="FV3" i="1"/>
  <c r="FG3" i="1"/>
  <c r="ER3" i="1"/>
  <c r="EC3" i="1"/>
  <c r="DN3" i="1"/>
  <c r="CY3" i="1"/>
  <c r="CJ3" i="1"/>
  <c r="BU3" i="1"/>
  <c r="BF3" i="1"/>
  <c r="HC51" i="1"/>
  <c r="HC47" i="1"/>
  <c r="HC8" i="1"/>
  <c r="HC21" i="1"/>
  <c r="HC34" i="1"/>
  <c r="HJ48" i="1"/>
  <c r="HJ18" i="1"/>
  <c r="BD44" i="1"/>
  <c r="HL20" i="1"/>
  <c r="AZ26" i="1"/>
  <c r="AZ32" i="1"/>
  <c r="HA10" i="1"/>
  <c r="Y10" i="1"/>
  <c r="HE10" i="1"/>
  <c r="HE9" i="1"/>
  <c r="HA37" i="1"/>
  <c r="HE37" i="1"/>
  <c r="BD38" i="1"/>
  <c r="HJ38" i="1"/>
  <c r="HC22" i="1"/>
  <c r="AC22" i="1"/>
  <c r="HE22" i="1"/>
  <c r="HA22" i="1"/>
  <c r="Y22" i="1" s="1"/>
  <c r="AZ19" i="1"/>
  <c r="HJ24" i="1"/>
  <c r="HE21" i="1"/>
  <c r="HC10" i="1"/>
  <c r="BD59" i="1"/>
  <c r="AZ21" i="1"/>
  <c r="HJ30" i="1"/>
  <c r="AZ30" i="1"/>
  <c r="HC59" i="1"/>
  <c r="HC49" i="1"/>
  <c r="HC44" i="1"/>
  <c r="HC42" i="1"/>
  <c r="HC40" i="1"/>
  <c r="HE28" i="1"/>
  <c r="HA28" i="1"/>
  <c r="HC37" i="1"/>
  <c r="HE34" i="1"/>
  <c r="HA34" i="1"/>
  <c r="HC33" i="1"/>
  <c r="HC31" i="1"/>
  <c r="HE23" i="1"/>
  <c r="HA23" i="1"/>
  <c r="HA21" i="1"/>
  <c r="AZ8" i="1"/>
  <c r="HJ47" i="1"/>
  <c r="BD47" i="1"/>
  <c r="AZ20" i="1"/>
  <c r="HA7" i="1"/>
  <c r="Y7" i="1" s="1"/>
  <c r="HA18" i="1"/>
  <c r="AZ23" i="1"/>
  <c r="AZ17" i="1"/>
  <c r="AZ12" i="1"/>
  <c r="BD49" i="1"/>
  <c r="BD46" i="1"/>
  <c r="AZ24" i="1"/>
  <c r="BD34" i="1"/>
  <c r="AZ29" i="1"/>
  <c r="HJ44" i="1"/>
  <c r="AZ31" i="1"/>
  <c r="AZ28" i="1"/>
  <c r="AZ27" i="1"/>
  <c r="DR15" i="1"/>
  <c r="BY12" i="1"/>
  <c r="CF12" i="1" s="1"/>
  <c r="CO11" i="1"/>
  <c r="GA10" i="1"/>
  <c r="GG10" i="1" s="1"/>
  <c r="GP10" i="1"/>
  <c r="HO10" i="1"/>
  <c r="AZ15" i="1"/>
  <c r="CN16" i="1"/>
  <c r="CN14" i="1"/>
  <c r="EG11" i="1"/>
  <c r="AZ14" i="1"/>
  <c r="AZ10" i="1"/>
  <c r="J23" i="1"/>
  <c r="J19" i="1"/>
  <c r="AI32" i="1"/>
  <c r="DC14" i="1"/>
  <c r="DD11" i="1"/>
  <c r="EG15" i="1"/>
  <c r="AI29" i="1"/>
  <c r="AI23" i="1"/>
  <c r="J17" i="1"/>
  <c r="AI20" i="1"/>
  <c r="AI8" i="1"/>
  <c r="AI21" i="1"/>
  <c r="AI19" i="1"/>
  <c r="AI26" i="1"/>
  <c r="J27" i="1"/>
  <c r="J30" i="1"/>
  <c r="AI10" i="1"/>
  <c r="AI14" i="1"/>
  <c r="EV11" i="1"/>
  <c r="AI27" i="1"/>
  <c r="AI31" i="1"/>
  <c r="AI12" i="1"/>
  <c r="AI17" i="1"/>
  <c r="J32" i="1"/>
  <c r="AI30" i="1"/>
  <c r="I8" i="1"/>
  <c r="DC16" i="1"/>
  <c r="AI15" i="1"/>
  <c r="CN12" i="1"/>
  <c r="CU12" i="1" s="1"/>
  <c r="CT12" i="1" s="1"/>
  <c r="AI28" i="1"/>
  <c r="AI24" i="1"/>
  <c r="J8" i="1"/>
  <c r="J25" i="1"/>
  <c r="AK23" i="1"/>
  <c r="AK8" i="1"/>
  <c r="AL8" i="1"/>
  <c r="AJ8" i="1"/>
  <c r="AK25" i="1"/>
  <c r="I25" i="1"/>
  <c r="I20" i="1"/>
  <c r="I23" i="1"/>
  <c r="FK11" i="1"/>
  <c r="FR11" i="1" s="1"/>
  <c r="J24" i="1"/>
  <c r="AK19" i="1"/>
  <c r="I19" i="1"/>
  <c r="J20" i="1"/>
  <c r="AK30" i="1"/>
  <c r="I30" i="1"/>
  <c r="I10" i="1"/>
  <c r="DC12" i="1"/>
  <c r="DR16" i="1"/>
  <c r="I31" i="1"/>
  <c r="AK17" i="1"/>
  <c r="I17" i="1"/>
  <c r="J10" i="1"/>
  <c r="AK32" i="1"/>
  <c r="I32" i="1"/>
  <c r="AK27" i="1"/>
  <c r="I27" i="1"/>
  <c r="I21" i="1"/>
  <c r="DS11" i="1"/>
  <c r="DR14" i="1"/>
  <c r="DY14" i="1" s="1"/>
  <c r="I28" i="1"/>
  <c r="J31" i="1"/>
  <c r="J29" i="1"/>
  <c r="I24" i="1"/>
  <c r="J18" i="1"/>
  <c r="J21" i="1"/>
  <c r="J28" i="1"/>
  <c r="I26" i="1"/>
  <c r="AK13" i="1"/>
  <c r="I13" i="1"/>
  <c r="J26" i="1"/>
  <c r="I18" i="1"/>
  <c r="J13" i="1"/>
  <c r="I29" i="1"/>
  <c r="EV15" i="1"/>
  <c r="AK31" i="1"/>
  <c r="AK26" i="1"/>
  <c r="AL26" i="1"/>
  <c r="AJ13" i="1"/>
  <c r="AL13" i="1"/>
  <c r="AJ27" i="1"/>
  <c r="AL27" i="1"/>
  <c r="AJ23" i="1"/>
  <c r="AL23" i="1"/>
  <c r="FK15" i="1"/>
  <c r="FR15" i="1" s="1"/>
  <c r="DR12" i="1"/>
  <c r="AJ25" i="1"/>
  <c r="AL25" i="1"/>
  <c r="AJ32" i="1"/>
  <c r="AL32" i="1"/>
  <c r="AJ17" i="1"/>
  <c r="AL17" i="1"/>
  <c r="EG16" i="1"/>
  <c r="AJ30" i="1"/>
  <c r="AL30" i="1"/>
  <c r="AJ19" i="1"/>
  <c r="AL19" i="1"/>
  <c r="AK18" i="1"/>
  <c r="AK21" i="1"/>
  <c r="AK20" i="1"/>
  <c r="EG14" i="1"/>
  <c r="AJ31" i="1"/>
  <c r="AL31" i="1"/>
  <c r="AJ26" i="1"/>
  <c r="I15" i="1"/>
  <c r="EH11" i="1"/>
  <c r="FZ11" i="1"/>
  <c r="AK10" i="1"/>
  <c r="AK29" i="1"/>
  <c r="AK24" i="1"/>
  <c r="AK28" i="1"/>
  <c r="I11" i="1"/>
  <c r="AJ18" i="1"/>
  <c r="AL18" i="1"/>
  <c r="EV16" i="1"/>
  <c r="EG12" i="1"/>
  <c r="AJ29" i="1"/>
  <c r="AL29" i="1"/>
  <c r="GO11" i="1"/>
  <c r="HN11" i="1" s="1"/>
  <c r="J15" i="1"/>
  <c r="AK15" i="1"/>
  <c r="AJ10" i="1"/>
  <c r="AL10" i="1"/>
  <c r="AJ20" i="1"/>
  <c r="AL20" i="1"/>
  <c r="AJ24" i="1"/>
  <c r="AL24" i="1"/>
  <c r="FZ15" i="1"/>
  <c r="AJ28" i="1"/>
  <c r="AL28" i="1"/>
  <c r="EW11" i="1"/>
  <c r="EV14" i="1"/>
  <c r="AJ21" i="1"/>
  <c r="AL21" i="1"/>
  <c r="GO15" i="1"/>
  <c r="HN15" i="1" s="1"/>
  <c r="J11" i="1"/>
  <c r="FK16" i="1"/>
  <c r="FK14" i="1"/>
  <c r="AJ15" i="1"/>
  <c r="AL15" i="1"/>
  <c r="FL11" i="1"/>
  <c r="EV12" i="1"/>
  <c r="I12" i="1"/>
  <c r="AJ11" i="1"/>
  <c r="AL11" i="1"/>
  <c r="FZ14" i="1"/>
  <c r="I16" i="1"/>
  <c r="I14" i="1"/>
  <c r="FK12" i="1"/>
  <c r="FR12" i="1" s="1"/>
  <c r="FZ16" i="1"/>
  <c r="J14" i="1"/>
  <c r="GA11" i="1"/>
  <c r="J16" i="1"/>
  <c r="AK14" i="1"/>
  <c r="GP11" i="1"/>
  <c r="HO11" i="1" s="1"/>
  <c r="J12" i="1"/>
  <c r="AK16" i="1"/>
  <c r="GO16" i="1"/>
  <c r="HN16" i="1" s="1"/>
  <c r="AJ14" i="1"/>
  <c r="AL14" i="1"/>
  <c r="GO14" i="1"/>
  <c r="HN14" i="1" s="1"/>
  <c r="FZ12" i="1"/>
  <c r="AJ16" i="1"/>
  <c r="AL16" i="1"/>
  <c r="AK11" i="1"/>
  <c r="AJ12" i="1"/>
  <c r="AL12" i="1"/>
  <c r="GO12" i="1"/>
  <c r="HN12" i="1" s="1"/>
  <c r="AK12" i="1"/>
  <c r="BD25" i="1"/>
  <c r="HJ25" i="1"/>
  <c r="BD20" i="1"/>
  <c r="BD13" i="1"/>
  <c r="BD23" i="1"/>
  <c r="HJ23" i="1"/>
  <c r="BD15" i="1"/>
  <c r="HJ11" i="1"/>
  <c r="BD11" i="1"/>
  <c r="HA43" i="1"/>
  <c r="HE43" i="1"/>
  <c r="HC43" i="1"/>
  <c r="HE24" i="1"/>
  <c r="HC24" i="1"/>
  <c r="HE8" i="1"/>
  <c r="HA31" i="1"/>
  <c r="HA17" i="1"/>
  <c r="HA38" i="1"/>
  <c r="HE38" i="1"/>
  <c r="HA24" i="1"/>
  <c r="HC14" i="1"/>
  <c r="HE17" i="1"/>
  <c r="HA35" i="1"/>
  <c r="HC26" i="1"/>
  <c r="HC16" i="1"/>
  <c r="HC53" i="1"/>
  <c r="HE49" i="1"/>
  <c r="HA47" i="1"/>
  <c r="HC45" i="1"/>
  <c r="HA19" i="1"/>
  <c r="HA53" i="1"/>
  <c r="HE52" i="1"/>
  <c r="HA45" i="1"/>
  <c r="HE42" i="1"/>
  <c r="HA26" i="1"/>
  <c r="HE13" i="1"/>
  <c r="HC52" i="1"/>
  <c r="AL36" i="1"/>
  <c r="EN42" i="1"/>
  <c r="HP51" i="1"/>
  <c r="GV51" i="1"/>
  <c r="GU51" i="1" s="1"/>
  <c r="FR46" i="1"/>
  <c r="GV28" i="1"/>
  <c r="GU28" i="1" s="1"/>
  <c r="HO39" i="1"/>
  <c r="GV39" i="1"/>
  <c r="GV17" i="1"/>
  <c r="CU43" i="1"/>
  <c r="CF38" i="1"/>
  <c r="CE38" i="1" s="1"/>
  <c r="EN25" i="1"/>
  <c r="CF23" i="1"/>
  <c r="BQ23" i="1"/>
  <c r="BP23" i="1" s="1"/>
  <c r="BR23" i="1" s="1"/>
  <c r="CF54" i="1"/>
  <c r="HP54" i="1"/>
  <c r="GV54" i="1"/>
  <c r="FR28" i="1"/>
  <c r="GV49" i="1"/>
  <c r="GU49" i="1" s="1"/>
  <c r="HN49" i="1"/>
  <c r="HR49" i="1" s="1"/>
  <c r="DY23" i="1"/>
  <c r="DX23" i="1" s="1"/>
  <c r="CF20" i="1"/>
  <c r="CF16" i="1"/>
  <c r="DJ15" i="1"/>
  <c r="DI15" i="1" s="1"/>
  <c r="HP50" i="1"/>
  <c r="HN59" i="1"/>
  <c r="GV59" i="1"/>
  <c r="GV52" i="1"/>
  <c r="HP41" i="1"/>
  <c r="GV41" i="1"/>
  <c r="GG46" i="1"/>
  <c r="BQ46" i="1"/>
  <c r="BS46" i="1" s="1"/>
  <c r="CH46" i="1" s="1"/>
  <c r="CW46" i="1" s="1"/>
  <c r="DL46" i="1" s="1"/>
  <c r="EA46" i="1" s="1"/>
  <c r="EP46" i="1" s="1"/>
  <c r="FE46" i="1" s="1"/>
  <c r="FT46" i="1" s="1"/>
  <c r="GI46" i="1" s="1"/>
  <c r="GX46" i="1" s="1"/>
  <c r="BC46" i="1" s="1"/>
  <c r="GG49" i="1"/>
  <c r="DJ49" i="1"/>
  <c r="FC45" i="1"/>
  <c r="DJ43" i="1"/>
  <c r="FR52" i="1"/>
  <c r="EN52" i="1"/>
  <c r="DJ52" i="1"/>
  <c r="BQ52" i="1"/>
  <c r="FR47" i="1"/>
  <c r="FQ47" i="1" s="1"/>
  <c r="EN47" i="1"/>
  <c r="EM47" i="1" s="1"/>
  <c r="CF47" i="1"/>
  <c r="FC36" i="1"/>
  <c r="EN32" i="1"/>
  <c r="EM32" i="1" s="1"/>
  <c r="FC26" i="1"/>
  <c r="CF21" i="1"/>
  <c r="GG19" i="1"/>
  <c r="DJ19" i="1"/>
  <c r="GG18" i="1"/>
  <c r="DY17" i="1"/>
  <c r="CU15" i="1"/>
  <c r="DJ10" i="1"/>
  <c r="GV53" i="1"/>
  <c r="GV40" i="1"/>
  <c r="CU21" i="1"/>
  <c r="GV48" i="1"/>
  <c r="HO25" i="1"/>
  <c r="GV25" i="1"/>
  <c r="EN16" i="1"/>
  <c r="DJ12" i="1"/>
  <c r="DI12" i="1" s="1"/>
  <c r="CF25" i="1"/>
  <c r="FC23" i="1"/>
  <c r="FC15" i="1"/>
  <c r="FB15" i="1" s="1"/>
  <c r="DJ23" i="1"/>
  <c r="DY21" i="1"/>
  <c r="CU20" i="1"/>
  <c r="CU8" i="1"/>
  <c r="CT8" i="1" s="1"/>
  <c r="HO45" i="1"/>
  <c r="GV45" i="1"/>
  <c r="GU45" i="1" s="1"/>
  <c r="DY52" i="1"/>
  <c r="CU47" i="1"/>
  <c r="BQ47" i="1"/>
  <c r="DY42" i="1"/>
  <c r="DY53" i="1"/>
  <c r="GG54" i="1"/>
  <c r="GF54" i="1" s="1"/>
  <c r="FC54" i="1"/>
  <c r="FB54" i="1" s="1"/>
  <c r="EN54" i="1"/>
  <c r="GG44" i="1"/>
  <c r="GF44" i="1" s="1"/>
  <c r="DY44" i="1"/>
  <c r="CF44" i="1"/>
  <c r="DY36" i="1"/>
  <c r="FC34" i="1"/>
  <c r="DJ34" i="1"/>
  <c r="DI34" i="1" s="1"/>
  <c r="CF31" i="1"/>
  <c r="CE31" i="1" s="1"/>
  <c r="BQ29" i="1"/>
  <c r="BP29" i="1"/>
  <c r="BR29" i="1" s="1"/>
  <c r="FR18" i="1"/>
  <c r="FR16" i="1"/>
  <c r="EN59" i="1"/>
  <c r="CU59" i="1"/>
  <c r="CF59" i="1"/>
  <c r="FC41" i="1"/>
  <c r="CF41" i="1"/>
  <c r="CU51" i="1"/>
  <c r="FC47" i="1"/>
  <c r="FC21" i="1"/>
  <c r="EN21" i="1"/>
  <c r="FR20" i="1"/>
  <c r="DY16" i="1"/>
  <c r="BQ24" i="1"/>
  <c r="BP24" i="1" s="1"/>
  <c r="BR24" i="1" s="1"/>
  <c r="DY59" i="1"/>
  <c r="FR51" i="1"/>
  <c r="HO13" i="1"/>
  <c r="BQ12" i="1"/>
  <c r="EN36" i="1"/>
  <c r="CU36" i="1"/>
  <c r="FR31" i="1"/>
  <c r="FQ31" i="1"/>
  <c r="CF27" i="1"/>
  <c r="FR13" i="1"/>
  <c r="FQ13" i="1" s="1"/>
  <c r="DJ13" i="1"/>
  <c r="DI13" i="1" s="1"/>
  <c r="FC38" i="1"/>
  <c r="HQ36" i="1"/>
  <c r="GV36" i="1"/>
  <c r="GU36" i="1" s="1"/>
  <c r="HN26" i="1"/>
  <c r="GV26" i="1"/>
  <c r="DJ17" i="1"/>
  <c r="HP23" i="1"/>
  <c r="GV23" i="1"/>
  <c r="GG16" i="1"/>
  <c r="FR14" i="1"/>
  <c r="EN14" i="1"/>
  <c r="DY12" i="1"/>
  <c r="DJ16" i="1"/>
  <c r="GG43" i="1"/>
  <c r="BQ26" i="1"/>
  <c r="GV18" i="1"/>
  <c r="GG41" i="1"/>
  <c r="EN41" i="1"/>
  <c r="DY41" i="1"/>
  <c r="BQ41" i="1"/>
  <c r="FC51" i="1"/>
  <c r="DY51" i="1"/>
  <c r="DJ51" i="1"/>
  <c r="CU49" i="1"/>
  <c r="BQ43" i="1"/>
  <c r="GG53" i="1"/>
  <c r="BQ54" i="1"/>
  <c r="BQ44" i="1"/>
  <c r="CU27" i="1"/>
  <c r="DY24" i="1"/>
  <c r="CU23" i="1"/>
  <c r="CT23" i="1" s="1"/>
  <c r="DY19" i="1"/>
  <c r="CU19" i="1"/>
  <c r="CF19" i="1"/>
  <c r="FR17" i="1"/>
  <c r="FC17" i="1"/>
  <c r="FR10" i="1"/>
  <c r="FQ10" i="1" s="1"/>
  <c r="GG12" i="1"/>
  <c r="EN11" i="1"/>
  <c r="DY46" i="1"/>
  <c r="CU45" i="1"/>
  <c r="CF45" i="1"/>
  <c r="CE45" i="1" s="1"/>
  <c r="FR43" i="1"/>
  <c r="FR53" i="1"/>
  <c r="FC53" i="1"/>
  <c r="DY54" i="1"/>
  <c r="FC40" i="1"/>
  <c r="DJ40" i="1"/>
  <c r="DI40" i="1" s="1"/>
  <c r="FC39" i="1"/>
  <c r="CU39" i="1"/>
  <c r="BQ39" i="1"/>
  <c r="BS39" i="1" s="1"/>
  <c r="FR37" i="1"/>
  <c r="DJ37" i="1"/>
  <c r="FR35" i="1"/>
  <c r="EN35" i="1"/>
  <c r="GG34" i="1"/>
  <c r="FR34" i="1"/>
  <c r="DY34" i="1"/>
  <c r="DX34" i="1" s="1"/>
  <c r="EN33" i="1"/>
  <c r="CF33" i="1"/>
  <c r="BQ32" i="1"/>
  <c r="FC31" i="1"/>
  <c r="FB31" i="1" s="1"/>
  <c r="EN31" i="1"/>
  <c r="CU31" i="1"/>
  <c r="CT31" i="1" s="1"/>
  <c r="FC30" i="1"/>
  <c r="FB30" i="1" s="1"/>
  <c r="GG29" i="1"/>
  <c r="GF29" i="1" s="1"/>
  <c r="EN28" i="1"/>
  <c r="GG27" i="1"/>
  <c r="CU26" i="1"/>
  <c r="GG24" i="1"/>
  <c r="EN24" i="1"/>
  <c r="DJ24" i="1"/>
  <c r="EN18" i="1"/>
  <c r="BQ18" i="1"/>
  <c r="CU10" i="1"/>
  <c r="EN27" i="1"/>
  <c r="FC25" i="1"/>
  <c r="CU25" i="1"/>
  <c r="CT25" i="1" s="1"/>
  <c r="GG25" i="1"/>
  <c r="BQ25" i="1"/>
  <c r="GG20" i="1"/>
  <c r="DY20" i="1"/>
  <c r="CF11" i="1"/>
  <c r="GV15" i="1"/>
  <c r="GG11" i="1"/>
  <c r="GF11" i="1" s="1"/>
  <c r="GV14" i="1"/>
  <c r="HQ20" i="1"/>
  <c r="GV20" i="1"/>
  <c r="HP10" i="1"/>
  <c r="CF40" i="1"/>
  <c r="BQ40" i="1"/>
  <c r="BS40" i="1" s="1"/>
  <c r="GG39" i="1"/>
  <c r="CF39" i="1"/>
  <c r="GG38" i="1"/>
  <c r="DY38" i="1"/>
  <c r="CU38" i="1"/>
  <c r="EN37" i="1"/>
  <c r="CF37" i="1"/>
  <c r="BQ37" i="1"/>
  <c r="BS37" i="1" s="1"/>
  <c r="FR36" i="1"/>
  <c r="DY35" i="1"/>
  <c r="CU35" i="1"/>
  <c r="EN34" i="1"/>
  <c r="EM34" i="1" s="1"/>
  <c r="CU34" i="1"/>
  <c r="BQ34" i="1"/>
  <c r="FR33" i="1"/>
  <c r="DJ33" i="1"/>
  <c r="DI33" i="1" s="1"/>
  <c r="FR32" i="1"/>
  <c r="CU32" i="1"/>
  <c r="DY31" i="1"/>
  <c r="DX31" i="1" s="1"/>
  <c r="DJ31" i="1"/>
  <c r="GG30" i="1"/>
  <c r="DY30" i="1"/>
  <c r="CF30" i="1"/>
  <c r="BQ30" i="1"/>
  <c r="GG26" i="1"/>
  <c r="EN26" i="1"/>
  <c r="EM26" i="1" s="1"/>
  <c r="CF24" i="1"/>
  <c r="GG21" i="1"/>
  <c r="FR59" i="1"/>
  <c r="DJ59" i="1"/>
  <c r="FR41" i="1"/>
  <c r="HO34" i="1"/>
  <c r="HR34" i="1"/>
  <c r="GV34" i="1"/>
  <c r="HO33" i="1"/>
  <c r="GV33" i="1"/>
  <c r="HO30" i="1"/>
  <c r="GV30" i="1"/>
  <c r="FR29" i="1"/>
  <c r="DJ29" i="1"/>
  <c r="GG28" i="1"/>
  <c r="DY28" i="1"/>
  <c r="BQ28" i="1"/>
  <c r="DJ27" i="1"/>
  <c r="HN27" i="1"/>
  <c r="GV27" i="1"/>
  <c r="HQ21" i="1"/>
  <c r="GV21" i="1"/>
  <c r="DJ46" i="1"/>
  <c r="CU46" i="1"/>
  <c r="BQ49" i="1"/>
  <c r="FR45" i="1"/>
  <c r="DY45" i="1"/>
  <c r="FC43" i="1"/>
  <c r="EN43" i="1"/>
  <c r="EN53" i="1"/>
  <c r="CF53" i="1"/>
  <c r="BQ53" i="1"/>
  <c r="FR19" i="1"/>
  <c r="FC19" i="1"/>
  <c r="GG8" i="1"/>
  <c r="GF8" i="1" s="1"/>
  <c r="EN51" i="1"/>
  <c r="FR49" i="1"/>
  <c r="DY49" i="1"/>
  <c r="CU54" i="1"/>
  <c r="EN44" i="1"/>
  <c r="DJ44" i="1"/>
  <c r="DI44" i="1" s="1"/>
  <c r="CU44" i="1"/>
  <c r="CT44" i="1" s="1"/>
  <c r="GV16" i="1"/>
  <c r="FC11" i="1"/>
  <c r="FB11" i="1" s="1"/>
  <c r="GG59" i="1"/>
  <c r="FC59" i="1"/>
  <c r="BQ59" i="1"/>
  <c r="BQ42" i="1"/>
  <c r="EN23" i="1"/>
  <c r="BQ21" i="1"/>
  <c r="FC16" i="1"/>
  <c r="CU16" i="1"/>
  <c r="HO46" i="1"/>
  <c r="GV46" i="1"/>
  <c r="GU46" i="1" s="1"/>
  <c r="FR25" i="1"/>
  <c r="FQ25" i="1" s="1"/>
  <c r="DJ25" i="1"/>
  <c r="DI25" i="1" s="1"/>
  <c r="GV11" i="1"/>
  <c r="CU41" i="1"/>
  <c r="GG48" i="1"/>
  <c r="FR48" i="1"/>
  <c r="EN48" i="1"/>
  <c r="DY48" i="1"/>
  <c r="CF48" i="1"/>
  <c r="BQ48" i="1"/>
  <c r="BS48" i="1" s="1"/>
  <c r="EN20" i="1"/>
  <c r="EM20" i="1" s="1"/>
  <c r="HN8" i="1"/>
  <c r="HR8" i="1" s="1"/>
  <c r="FC49" i="1"/>
  <c r="GG45" i="1"/>
  <c r="EN45" i="1"/>
  <c r="EM45" i="1" s="1"/>
  <c r="BQ45" i="1"/>
  <c r="FR42" i="1"/>
  <c r="DJ53" i="1"/>
  <c r="EN39" i="1"/>
  <c r="DJ39" i="1"/>
  <c r="FC35" i="1"/>
  <c r="DY26" i="1"/>
  <c r="CU24" i="1"/>
  <c r="CT24" i="1"/>
  <c r="CF18" i="1"/>
  <c r="BQ16" i="1"/>
  <c r="BP16" i="1" s="1"/>
  <c r="BR16" i="1" s="1"/>
  <c r="FC13" i="1"/>
  <c r="BQ11" i="1"/>
  <c r="DJ8" i="1"/>
  <c r="GV32" i="1"/>
  <c r="FC52" i="1"/>
  <c r="CU52" i="1"/>
  <c r="GG42" i="1"/>
  <c r="GF42" i="1" s="1"/>
  <c r="DJ42" i="1"/>
  <c r="CF42" i="1"/>
  <c r="EN40" i="1"/>
  <c r="CU40" i="1"/>
  <c r="FR39" i="1"/>
  <c r="DY39" i="1"/>
  <c r="DX39" i="1" s="1"/>
  <c r="EN38" i="1"/>
  <c r="DJ38" i="1"/>
  <c r="DI38" i="1" s="1"/>
  <c r="BQ38" i="1"/>
  <c r="FC37" i="1"/>
  <c r="CU37" i="1"/>
  <c r="GG36" i="1"/>
  <c r="DJ36" i="1"/>
  <c r="CF36" i="1"/>
  <c r="BQ36" i="1"/>
  <c r="GG35" i="1"/>
  <c r="DJ35" i="1"/>
  <c r="CF35" i="1"/>
  <c r="BQ35" i="1"/>
  <c r="GG33" i="1"/>
  <c r="FC33" i="1"/>
  <c r="DY33" i="1"/>
  <c r="DX33" i="1" s="1"/>
  <c r="BQ33" i="1"/>
  <c r="GG32" i="1"/>
  <c r="DY32" i="1"/>
  <c r="DJ32" i="1"/>
  <c r="GG31" i="1"/>
  <c r="GF31" i="1" s="1"/>
  <c r="BQ31" i="1"/>
  <c r="EN30" i="1"/>
  <c r="CU30" i="1"/>
  <c r="CT30" i="1" s="1"/>
  <c r="FC29" i="1"/>
  <c r="DY29" i="1"/>
  <c r="DX29" i="1"/>
  <c r="DJ28" i="1"/>
  <c r="DI28" i="1"/>
  <c r="CU28" i="1"/>
  <c r="FR27" i="1"/>
  <c r="FC27" i="1"/>
  <c r="DY27" i="1"/>
  <c r="BQ27" i="1"/>
  <c r="FR24" i="1"/>
  <c r="FC24" i="1"/>
  <c r="FR23" i="1"/>
  <c r="FQ23" i="1" s="1"/>
  <c r="DJ21" i="1"/>
  <c r="DJ20" i="1"/>
  <c r="BQ20" i="1"/>
  <c r="DJ18" i="1"/>
  <c r="EN17" i="1"/>
  <c r="CF17" i="1"/>
  <c r="CF22" i="1"/>
  <c r="BS29" i="1"/>
  <c r="EN19" i="1"/>
  <c r="FC42" i="1"/>
  <c r="BQ19" i="1"/>
  <c r="HN37" i="1"/>
  <c r="GV37" i="1"/>
  <c r="HN35" i="1"/>
  <c r="GV35" i="1"/>
  <c r="GG23" i="1"/>
  <c r="GF23" i="1" s="1"/>
  <c r="GG51" i="1"/>
  <c r="CF51" i="1"/>
  <c r="BQ51" i="1"/>
  <c r="FC48" i="1"/>
  <c r="DJ48" i="1"/>
  <c r="CU48" i="1"/>
  <c r="CU42" i="1"/>
  <c r="GG40" i="1"/>
  <c r="FR40" i="1"/>
  <c r="DY40" i="1"/>
  <c r="GG37" i="1"/>
  <c r="GF37" i="1" s="1"/>
  <c r="DY37" i="1"/>
  <c r="CF34" i="1"/>
  <c r="CU33" i="1"/>
  <c r="CT33" i="1" s="1"/>
  <c r="FC32" i="1"/>
  <c r="CF32" i="1"/>
  <c r="FR30" i="1"/>
  <c r="FQ30" i="1" s="1"/>
  <c r="DJ30" i="1"/>
  <c r="DI30" i="1"/>
  <c r="CF28" i="1"/>
  <c r="CF26" i="1"/>
  <c r="GG13" i="1"/>
  <c r="CF10" i="1"/>
  <c r="HN47" i="1"/>
  <c r="HR47" i="1" s="1"/>
  <c r="GV47" i="1"/>
  <c r="GU47" i="1"/>
  <c r="HN44" i="1"/>
  <c r="HR44" i="1" s="1"/>
  <c r="GV44" i="1"/>
  <c r="GU44" i="1"/>
  <c r="HN43" i="1"/>
  <c r="HR43" i="1" s="1"/>
  <c r="GV43" i="1"/>
  <c r="GU43" i="1"/>
  <c r="FR38" i="1"/>
  <c r="FQ38" i="1" s="1"/>
  <c r="HO31" i="1"/>
  <c r="GV31" i="1"/>
  <c r="HO24" i="1"/>
  <c r="GV24" i="1"/>
  <c r="GU24" i="1" s="1"/>
  <c r="BQ22" i="1"/>
  <c r="BS22" i="1" s="1"/>
  <c r="DJ41" i="1"/>
  <c r="FC46" i="1"/>
  <c r="EN46" i="1"/>
  <c r="CF46" i="1"/>
  <c r="EN49" i="1"/>
  <c r="EM49" i="1" s="1"/>
  <c r="CF49" i="1"/>
  <c r="DJ45" i="1"/>
  <c r="DY43" i="1"/>
  <c r="CF43" i="1"/>
  <c r="GG52" i="1"/>
  <c r="CF52" i="1"/>
  <c r="GG47" i="1"/>
  <c r="DY47" i="1"/>
  <c r="DJ47" i="1"/>
  <c r="CU53" i="1"/>
  <c r="FR54" i="1"/>
  <c r="DJ54" i="1"/>
  <c r="FR44" i="1"/>
  <c r="FC44" i="1"/>
  <c r="FR26" i="1"/>
  <c r="DJ26" i="1"/>
  <c r="DI26" i="1" s="1"/>
  <c r="HQ42" i="1"/>
  <c r="GV42" i="1"/>
  <c r="HN29" i="1"/>
  <c r="HR29" i="1" s="1"/>
  <c r="GV29" i="1"/>
  <c r="EN29" i="1"/>
  <c r="CF29" i="1"/>
  <c r="FC28" i="1"/>
  <c r="FB28" i="1" s="1"/>
  <c r="DY25" i="1"/>
  <c r="DX25" i="1" s="1"/>
  <c r="HP19" i="1"/>
  <c r="GV19" i="1"/>
  <c r="DY18" i="1"/>
  <c r="CU17" i="1"/>
  <c r="DJ11" i="1"/>
  <c r="HO38" i="1"/>
  <c r="HR38" i="1" s="1"/>
  <c r="GV38" i="1"/>
  <c r="CU29" i="1"/>
  <c r="FC20" i="1"/>
  <c r="FR21" i="1"/>
  <c r="FC18" i="1"/>
  <c r="CU18" i="1"/>
  <c r="CT18" i="1" s="1"/>
  <c r="GG17" i="1"/>
  <c r="BQ17" i="1"/>
  <c r="BS23" i="1"/>
  <c r="BS42" i="1"/>
  <c r="CH42" i="1" s="1"/>
  <c r="CW42" i="1" s="1"/>
  <c r="DL42" i="1" s="1"/>
  <c r="EA42" i="1" s="1"/>
  <c r="EP42" i="1" s="1"/>
  <c r="FE42" i="1" s="1"/>
  <c r="FT42" i="1" s="1"/>
  <c r="GI42" i="1" s="1"/>
  <c r="GX42" i="1" s="1"/>
  <c r="BC42" i="1" s="1"/>
  <c r="BS12" i="1"/>
  <c r="CH23" i="1"/>
  <c r="CW23" i="1" s="1"/>
  <c r="DL23" i="1" s="1"/>
  <c r="EA23" i="1" s="1"/>
  <c r="EP23" i="1" s="1"/>
  <c r="FE23" i="1" s="1"/>
  <c r="FT23" i="1" s="1"/>
  <c r="GI23" i="1" s="1"/>
  <c r="GX23" i="1" s="1"/>
  <c r="BC23" i="1" s="1"/>
  <c r="BS33" i="1"/>
  <c r="CH33" i="1" s="1"/>
  <c r="CW33" i="1" s="1"/>
  <c r="DL33" i="1" s="1"/>
  <c r="EA33" i="1" s="1"/>
  <c r="EP33" i="1" s="1"/>
  <c r="FE33" i="1" s="1"/>
  <c r="FT33" i="1" s="1"/>
  <c r="GI33" i="1" s="1"/>
  <c r="GX33" i="1" s="1"/>
  <c r="BC33" i="1" s="1"/>
  <c r="BS30" i="1"/>
  <c r="CH30" i="1" s="1"/>
  <c r="CW30" i="1" s="1"/>
  <c r="DL30" i="1" s="1"/>
  <c r="EA30" i="1" s="1"/>
  <c r="EP30" i="1" s="1"/>
  <c r="FE30" i="1" s="1"/>
  <c r="FT30" i="1" s="1"/>
  <c r="GI30" i="1" s="1"/>
  <c r="GX30" i="1" s="1"/>
  <c r="BC30" i="1" s="1"/>
  <c r="BS41" i="1"/>
  <c r="CH41" i="1" s="1"/>
  <c r="CW41" i="1" s="1"/>
  <c r="DL41" i="1" s="1"/>
  <c r="EA41" i="1" s="1"/>
  <c r="EP41" i="1" s="1"/>
  <c r="FE41" i="1" s="1"/>
  <c r="FT41" i="1" s="1"/>
  <c r="GI41" i="1" s="1"/>
  <c r="GX41" i="1" s="1"/>
  <c r="BC41" i="1" s="1"/>
  <c r="BS24" i="1"/>
  <c r="CH24" i="1" s="1"/>
  <c r="CW24" i="1"/>
  <c r="DL24" i="1" s="1"/>
  <c r="EA24" i="1" s="1"/>
  <c r="EP24" i="1" s="1"/>
  <c r="FE24" i="1" s="1"/>
  <c r="FT24" i="1" s="1"/>
  <c r="GI24" i="1" s="1"/>
  <c r="GX24" i="1" s="1"/>
  <c r="BC24" i="1" s="1"/>
  <c r="BS52" i="1"/>
  <c r="CH52" i="1" s="1"/>
  <c r="CW52" i="1" s="1"/>
  <c r="DL52" i="1" s="1"/>
  <c r="EA52" i="1" s="1"/>
  <c r="EP52" i="1" s="1"/>
  <c r="FE52" i="1" s="1"/>
  <c r="FT52" i="1" s="1"/>
  <c r="GI52" i="1" s="1"/>
  <c r="GX52" i="1" s="1"/>
  <c r="BC52" i="1" s="1"/>
  <c r="CH37" i="1"/>
  <c r="CW37" i="1" s="1"/>
  <c r="DL37" i="1" s="1"/>
  <c r="EA37" i="1" s="1"/>
  <c r="EP37" i="1" s="1"/>
  <c r="FE37" i="1" s="1"/>
  <c r="FT37" i="1" s="1"/>
  <c r="GI37" i="1" s="1"/>
  <c r="GX37" i="1" s="1"/>
  <c r="BC37" i="1" s="1"/>
  <c r="CH40" i="1"/>
  <c r="CW40" i="1" s="1"/>
  <c r="DL40" i="1" s="1"/>
  <c r="EA40" i="1" s="1"/>
  <c r="EP40" i="1" s="1"/>
  <c r="FE40" i="1" s="1"/>
  <c r="FT40" i="1" s="1"/>
  <c r="GI40" i="1" s="1"/>
  <c r="GX40" i="1" s="1"/>
  <c r="BC40" i="1" s="1"/>
  <c r="BS26" i="1"/>
  <c r="CH26" i="1" s="1"/>
  <c r="CW26" i="1" s="1"/>
  <c r="DL26" i="1" s="1"/>
  <c r="EA26" i="1" s="1"/>
  <c r="EP26" i="1" s="1"/>
  <c r="FE26" i="1" s="1"/>
  <c r="FT26" i="1" s="1"/>
  <c r="GI26" i="1" s="1"/>
  <c r="GX26" i="1" s="1"/>
  <c r="BC26" i="1" s="1"/>
  <c r="BS32" i="1"/>
  <c r="BS16" i="1"/>
  <c r="CH16" i="1" s="1"/>
  <c r="CW16" i="1" s="1"/>
  <c r="DL16" i="1" s="1"/>
  <c r="EA16" i="1" s="1"/>
  <c r="EP16" i="1" s="1"/>
  <c r="FE16" i="1" s="1"/>
  <c r="FT16" i="1" s="1"/>
  <c r="GI16" i="1" s="1"/>
  <c r="GX16" i="1" s="1"/>
  <c r="BC16" i="1" s="1"/>
  <c r="BS47" i="1"/>
  <c r="CH47" i="1" s="1"/>
  <c r="CW47" i="1"/>
  <c r="DL47" i="1" s="1"/>
  <c r="EA47" i="1" s="1"/>
  <c r="EP47" i="1" s="1"/>
  <c r="FE47" i="1" s="1"/>
  <c r="FT47" i="1" s="1"/>
  <c r="GI47" i="1" s="1"/>
  <c r="GX47" i="1" s="1"/>
  <c r="BC47" i="1" s="1"/>
  <c r="CH39" i="1"/>
  <c r="CW39" i="1" s="1"/>
  <c r="DL39" i="1" s="1"/>
  <c r="EA39" i="1" s="1"/>
  <c r="EP39" i="1" s="1"/>
  <c r="FE39" i="1" s="1"/>
  <c r="FT39" i="1" s="1"/>
  <c r="GI39" i="1" s="1"/>
  <c r="GX39" i="1" s="1"/>
  <c r="BC39" i="1" s="1"/>
  <c r="BS25" i="1"/>
  <c r="CH25" i="1" s="1"/>
  <c r="CW25" i="1" s="1"/>
  <c r="DL25" i="1" s="1"/>
  <c r="EA25" i="1" s="1"/>
  <c r="EP25" i="1" s="1"/>
  <c r="FE25" i="1" s="1"/>
  <c r="FT25" i="1" s="1"/>
  <c r="GI25" i="1" s="1"/>
  <c r="GX25" i="1" s="1"/>
  <c r="BC25" i="1" s="1"/>
  <c r="BS44" i="1"/>
  <c r="CH44" i="1" s="1"/>
  <c r="CW44" i="1" s="1"/>
  <c r="DL44" i="1" s="1"/>
  <c r="EA44" i="1" s="1"/>
  <c r="EP44" i="1" s="1"/>
  <c r="FE44" i="1" s="1"/>
  <c r="FT44" i="1" s="1"/>
  <c r="GI44" i="1" s="1"/>
  <c r="GX44" i="1" s="1"/>
  <c r="BC44" i="1" s="1"/>
  <c r="BS54" i="1"/>
  <c r="CH54" i="1"/>
  <c r="CW54" i="1" s="1"/>
  <c r="DL54" i="1" s="1"/>
  <c r="EA54" i="1" s="1"/>
  <c r="EP54" i="1" s="1"/>
  <c r="FE54" i="1" s="1"/>
  <c r="FT54" i="1" s="1"/>
  <c r="GI54" i="1" s="1"/>
  <c r="GX54" i="1" s="1"/>
  <c r="BC54" i="1" s="1"/>
  <c r="BS18" i="1"/>
  <c r="CH18" i="1" s="1"/>
  <c r="CW18" i="1"/>
  <c r="DL18" i="1" s="1"/>
  <c r="EA18" i="1" s="1"/>
  <c r="EP18" i="1" s="1"/>
  <c r="FE18" i="1" s="1"/>
  <c r="FT18" i="1" s="1"/>
  <c r="GI18" i="1" s="1"/>
  <c r="GX18" i="1" s="1"/>
  <c r="BC18" i="1" s="1"/>
  <c r="BS43" i="1"/>
  <c r="CH43" i="1" s="1"/>
  <c r="CW43" i="1" s="1"/>
  <c r="DL43" i="1" s="1"/>
  <c r="EA43" i="1" s="1"/>
  <c r="EP43" i="1" s="1"/>
  <c r="FE43" i="1" s="1"/>
  <c r="FT43" i="1" s="1"/>
  <c r="GI43" i="1" s="1"/>
  <c r="GX43" i="1" s="1"/>
  <c r="BC43" i="1" s="1"/>
  <c r="BS20" i="1"/>
  <c r="CH20" i="1" s="1"/>
  <c r="CW20" i="1" s="1"/>
  <c r="DL20" i="1" s="1"/>
  <c r="EA20" i="1" s="1"/>
  <c r="EP20" i="1" s="1"/>
  <c r="FE20" i="1" s="1"/>
  <c r="FT20" i="1" s="1"/>
  <c r="GI20" i="1" s="1"/>
  <c r="GX20" i="1" s="1"/>
  <c r="BC20" i="1" s="1"/>
  <c r="BS31" i="1"/>
  <c r="CH31" i="1" s="1"/>
  <c r="CW31" i="1" s="1"/>
  <c r="DL31" i="1" s="1"/>
  <c r="EA31" i="1" s="1"/>
  <c r="EP31" i="1" s="1"/>
  <c r="FE31" i="1" s="1"/>
  <c r="FT31" i="1" s="1"/>
  <c r="GI31" i="1" s="1"/>
  <c r="GX31" i="1" s="1"/>
  <c r="BC31" i="1" s="1"/>
  <c r="BS49" i="1"/>
  <c r="CH49" i="1" s="1"/>
  <c r="CW49" i="1" s="1"/>
  <c r="DL49" i="1" s="1"/>
  <c r="EA49" i="1" s="1"/>
  <c r="EP49" i="1" s="1"/>
  <c r="FE49" i="1" s="1"/>
  <c r="FT49" i="1" s="1"/>
  <c r="GI49" i="1" s="1"/>
  <c r="GX49" i="1" s="1"/>
  <c r="BC49" i="1" s="1"/>
  <c r="BS28" i="1"/>
  <c r="CH28" i="1" s="1"/>
  <c r="CW28" i="1" s="1"/>
  <c r="DL28" i="1" s="1"/>
  <c r="EA28" i="1" s="1"/>
  <c r="EP28" i="1" s="1"/>
  <c r="FE28" i="1" s="1"/>
  <c r="FT28" i="1" s="1"/>
  <c r="GI28" i="1" s="1"/>
  <c r="GX28" i="1" s="1"/>
  <c r="BC28" i="1" s="1"/>
  <c r="BS35" i="1"/>
  <c r="CH35" i="1" s="1"/>
  <c r="CW35" i="1" s="1"/>
  <c r="DL35" i="1" s="1"/>
  <c r="EA35" i="1" s="1"/>
  <c r="EP35" i="1" s="1"/>
  <c r="FE35" i="1" s="1"/>
  <c r="FT35" i="1" s="1"/>
  <c r="GI35" i="1" s="1"/>
  <c r="GX35" i="1" s="1"/>
  <c r="BC35" i="1" s="1"/>
  <c r="BS36" i="1"/>
  <c r="CH36" i="1"/>
  <c r="CW36" i="1" s="1"/>
  <c r="DL36" i="1" s="1"/>
  <c r="EA36" i="1" s="1"/>
  <c r="EP36" i="1" s="1"/>
  <c r="FE36" i="1" s="1"/>
  <c r="FT36" i="1" s="1"/>
  <c r="GI36" i="1" s="1"/>
  <c r="GX36" i="1" s="1"/>
  <c r="BC36" i="1" s="1"/>
  <c r="BS59" i="1"/>
  <c r="CH59" i="1" s="1"/>
  <c r="CW59" i="1" s="1"/>
  <c r="DL59" i="1" s="1"/>
  <c r="EA59" i="1" s="1"/>
  <c r="EP59" i="1" s="1"/>
  <c r="FE59" i="1" s="1"/>
  <c r="FT59" i="1" s="1"/>
  <c r="GI59" i="1" s="1"/>
  <c r="GX59" i="1" s="1"/>
  <c r="BC59" i="1" s="1"/>
  <c r="BS53" i="1"/>
  <c r="CH53" i="1" s="1"/>
  <c r="CW53" i="1" s="1"/>
  <c r="DL53" i="1" s="1"/>
  <c r="EA53" i="1" s="1"/>
  <c r="EP53" i="1" s="1"/>
  <c r="FE53" i="1" s="1"/>
  <c r="FT53" i="1" s="1"/>
  <c r="GI53" i="1" s="1"/>
  <c r="GX53" i="1" s="1"/>
  <c r="BC53" i="1" s="1"/>
  <c r="BS38" i="1"/>
  <c r="CH38" i="1" s="1"/>
  <c r="CW38" i="1" s="1"/>
  <c r="DL38" i="1" s="1"/>
  <c r="EA38" i="1" s="1"/>
  <c r="EP38" i="1" s="1"/>
  <c r="FE38" i="1" s="1"/>
  <c r="FT38" i="1" s="1"/>
  <c r="GI38" i="1" s="1"/>
  <c r="GX38" i="1" s="1"/>
  <c r="BC38" i="1" s="1"/>
  <c r="BS34" i="1"/>
  <c r="CH34" i="1" s="1"/>
  <c r="CW34" i="1" s="1"/>
  <c r="DL34" i="1" s="1"/>
  <c r="EA34" i="1" s="1"/>
  <c r="EP34" i="1" s="1"/>
  <c r="FE34" i="1" s="1"/>
  <c r="FT34" i="1" s="1"/>
  <c r="GI34" i="1" s="1"/>
  <c r="GX34" i="1" s="1"/>
  <c r="BC34" i="1" s="1"/>
  <c r="BS27" i="1"/>
  <c r="CH27" i="1"/>
  <c r="CW27" i="1" s="1"/>
  <c r="DL27" i="1" s="1"/>
  <c r="EA27" i="1" s="1"/>
  <c r="EP27" i="1" s="1"/>
  <c r="FE27" i="1" s="1"/>
  <c r="FT27" i="1" s="1"/>
  <c r="GI27" i="1" s="1"/>
  <c r="GX27" i="1" s="1"/>
  <c r="BC27" i="1" s="1"/>
  <c r="BS11" i="1"/>
  <c r="CH11" i="1" s="1"/>
  <c r="BS45" i="1"/>
  <c r="CH45" i="1" s="1"/>
  <c r="CW45" i="1" s="1"/>
  <c r="DL45" i="1" s="1"/>
  <c r="EA45" i="1" s="1"/>
  <c r="EP45" i="1" s="1"/>
  <c r="FE45" i="1" s="1"/>
  <c r="FT45" i="1" s="1"/>
  <c r="GI45" i="1" s="1"/>
  <c r="GX45" i="1" s="1"/>
  <c r="BC45" i="1" s="1"/>
  <c r="BS21" i="1"/>
  <c r="CH21" i="1"/>
  <c r="CW21" i="1" s="1"/>
  <c r="DL21" i="1" s="1"/>
  <c r="EA21" i="1" s="1"/>
  <c r="EP21" i="1" s="1"/>
  <c r="FE21" i="1" s="1"/>
  <c r="FT21" i="1" s="1"/>
  <c r="GI21" i="1" s="1"/>
  <c r="GX21" i="1" s="1"/>
  <c r="BC21" i="1" s="1"/>
  <c r="CE32" i="1"/>
  <c r="BS17" i="1"/>
  <c r="CH17" i="1"/>
  <c r="CW17" i="1" s="1"/>
  <c r="DL17" i="1" s="1"/>
  <c r="EA17" i="1" s="1"/>
  <c r="EP17" i="1" s="1"/>
  <c r="FE17" i="1" s="1"/>
  <c r="FT17" i="1" s="1"/>
  <c r="GI17" i="1" s="1"/>
  <c r="GX17" i="1" s="1"/>
  <c r="BC17" i="1" s="1"/>
  <c r="BS51" i="1"/>
  <c r="CH51" i="1" s="1"/>
  <c r="CW51" i="1" s="1"/>
  <c r="DL51" i="1" s="1"/>
  <c r="EA51" i="1" s="1"/>
  <c r="EP51" i="1" s="1"/>
  <c r="FE51" i="1" s="1"/>
  <c r="FT51" i="1" s="1"/>
  <c r="GI51" i="1" s="1"/>
  <c r="GX51" i="1" s="1"/>
  <c r="BC51" i="1" s="1"/>
  <c r="CH29" i="1"/>
  <c r="CW29" i="1" s="1"/>
  <c r="DL29" i="1" s="1"/>
  <c r="EA29" i="1" s="1"/>
  <c r="EP29" i="1" s="1"/>
  <c r="FE29" i="1" s="1"/>
  <c r="FT29" i="1" s="1"/>
  <c r="GI29" i="1" s="1"/>
  <c r="GX29" i="1" s="1"/>
  <c r="BC29" i="1" s="1"/>
  <c r="FB20" i="1"/>
  <c r="BS19" i="1"/>
  <c r="CH19" i="1" s="1"/>
  <c r="CW19" i="1" s="1"/>
  <c r="DL19" i="1" s="1"/>
  <c r="EA19" i="1" s="1"/>
  <c r="EP19" i="1" s="1"/>
  <c r="FE19" i="1" s="1"/>
  <c r="FT19" i="1" s="1"/>
  <c r="GI19" i="1" s="1"/>
  <c r="GX19" i="1" s="1"/>
  <c r="BC19" i="1" s="1"/>
  <c r="CG52" i="19" l="1"/>
  <c r="CV52" i="19" s="1"/>
  <c r="DK52" i="19" s="1"/>
  <c r="DZ52" i="19" s="1"/>
  <c r="EO52" i="19" s="1"/>
  <c r="FD52" i="19" s="1"/>
  <c r="FS52" i="19" s="1"/>
  <c r="GH52" i="19" s="1"/>
  <c r="GW52" i="19" s="1"/>
  <c r="BB52" i="19" s="1"/>
  <c r="DZ53" i="19"/>
  <c r="EO53" i="19" s="1"/>
  <c r="FD53" i="19" s="1"/>
  <c r="FS53" i="19" s="1"/>
  <c r="GH53" i="19" s="1"/>
  <c r="GW53" i="19" s="1"/>
  <c r="BC53" i="19"/>
  <c r="GO52" i="19"/>
  <c r="GG52" i="19"/>
  <c r="GF52" i="19" s="1"/>
  <c r="I52" i="19"/>
  <c r="CG51" i="19"/>
  <c r="CV51" i="19" s="1"/>
  <c r="DK51" i="19" s="1"/>
  <c r="DZ51" i="19" s="1"/>
  <c r="EO51" i="19" s="1"/>
  <c r="FD51" i="19" s="1"/>
  <c r="FS51" i="19" s="1"/>
  <c r="GH51" i="19" s="1"/>
  <c r="GW51" i="19" s="1"/>
  <c r="BC51" i="19"/>
  <c r="J51" i="19"/>
  <c r="AZ22" i="1"/>
  <c r="AI22" i="1" s="1"/>
  <c r="DC22" i="1"/>
  <c r="CU22" i="1"/>
  <c r="CH22" i="1"/>
  <c r="M22" i="1"/>
  <c r="CE22" i="1"/>
  <c r="BP22" i="1"/>
  <c r="BR22" i="1" s="1"/>
  <c r="FS8" i="21"/>
  <c r="GH8" i="21" s="1"/>
  <c r="GW8" i="21" s="1"/>
  <c r="FE19" i="21"/>
  <c r="FT19" i="21" s="1"/>
  <c r="GI19" i="21" s="1"/>
  <c r="GX19" i="21" s="1"/>
  <c r="BC19" i="21" s="1"/>
  <c r="CG20" i="21"/>
  <c r="DK31" i="21"/>
  <c r="DZ31" i="21" s="1"/>
  <c r="GH24" i="21"/>
  <c r="GW24" i="21" s="1"/>
  <c r="BB24" i="21" s="1"/>
  <c r="CV19" i="21"/>
  <c r="DK19" i="21" s="1"/>
  <c r="DZ19" i="21" s="1"/>
  <c r="EO19" i="21" s="1"/>
  <c r="FD19" i="21" s="1"/>
  <c r="FS19" i="21" s="1"/>
  <c r="GH19" i="21" s="1"/>
  <c r="GW19" i="21" s="1"/>
  <c r="EO28" i="21"/>
  <c r="FD28" i="21" s="1"/>
  <c r="FS28" i="21" s="1"/>
  <c r="GH28" i="21" s="1"/>
  <c r="GW28" i="21" s="1"/>
  <c r="BB28" i="21" s="1"/>
  <c r="CV23" i="21"/>
  <c r="DK23" i="21" s="1"/>
  <c r="DZ23" i="21" s="1"/>
  <c r="EO23" i="21" s="1"/>
  <c r="FD23" i="21" s="1"/>
  <c r="FS23" i="21" s="1"/>
  <c r="GH23" i="21" s="1"/>
  <c r="GW23" i="21" s="1"/>
  <c r="BB23" i="21" s="1"/>
  <c r="CG25" i="21"/>
  <c r="CV25" i="21" s="1"/>
  <c r="DK25" i="21" s="1"/>
  <c r="DZ25" i="21" s="1"/>
  <c r="EO25" i="21" s="1"/>
  <c r="FD25" i="21" s="1"/>
  <c r="FS25" i="21" s="1"/>
  <c r="GH25" i="21" s="1"/>
  <c r="GW25" i="21" s="1"/>
  <c r="BB25" i="21" s="1"/>
  <c r="CG24" i="19"/>
  <c r="CV24" i="19" s="1"/>
  <c r="DK24" i="19" s="1"/>
  <c r="DZ24" i="19" s="1"/>
  <c r="EO24" i="19" s="1"/>
  <c r="FD24" i="19" s="1"/>
  <c r="FS24" i="19" s="1"/>
  <c r="GH24" i="19" s="1"/>
  <c r="GW24" i="19" s="1"/>
  <c r="BB24" i="19" s="1"/>
  <c r="BP14" i="1"/>
  <c r="BR14" i="1" s="1"/>
  <c r="BS14" i="1"/>
  <c r="CH14" i="1" s="1"/>
  <c r="CW14" i="1" s="1"/>
  <c r="DL14" i="1" s="1"/>
  <c r="EA14" i="1" s="1"/>
  <c r="EP14" i="1" s="1"/>
  <c r="FE14" i="1" s="1"/>
  <c r="FT14" i="1" s="1"/>
  <c r="GI14" i="1" s="1"/>
  <c r="GX14" i="1" s="1"/>
  <c r="BC14" i="1" s="1"/>
  <c r="EA15" i="1"/>
  <c r="EP15" i="1" s="1"/>
  <c r="FE15" i="1" s="1"/>
  <c r="FT15" i="1" s="1"/>
  <c r="GI15" i="1" s="1"/>
  <c r="GX15" i="1" s="1"/>
  <c r="BC15" i="1" s="1"/>
  <c r="BP13" i="1"/>
  <c r="BR13" i="1" s="1"/>
  <c r="BS13" i="1"/>
  <c r="CH13" i="1" s="1"/>
  <c r="CW13" i="1" s="1"/>
  <c r="DL13" i="1" s="1"/>
  <c r="EA13" i="1" s="1"/>
  <c r="EP13" i="1" s="1"/>
  <c r="FE13" i="1" s="1"/>
  <c r="FT13" i="1" s="1"/>
  <c r="GI13" i="1" s="1"/>
  <c r="GX13" i="1" s="1"/>
  <c r="BC13" i="1" s="1"/>
  <c r="EA10" i="1"/>
  <c r="EP10" i="1" s="1"/>
  <c r="FE10" i="1" s="1"/>
  <c r="FT10" i="1" s="1"/>
  <c r="GI10" i="1" s="1"/>
  <c r="GX10" i="1" s="1"/>
  <c r="BC10" i="1" s="1"/>
  <c r="EA8" i="1"/>
  <c r="EP8" i="1" s="1"/>
  <c r="FE8" i="1" s="1"/>
  <c r="FT8" i="1" s="1"/>
  <c r="GI8" i="1" s="1"/>
  <c r="GX8" i="1" s="1"/>
  <c r="BC8" i="1" s="1"/>
  <c r="CW11" i="1"/>
  <c r="DL11" i="1" s="1"/>
  <c r="CH12" i="1"/>
  <c r="CW12" i="1" s="1"/>
  <c r="DL12" i="1" s="1"/>
  <c r="EA12" i="1" s="1"/>
  <c r="EP12" i="1" s="1"/>
  <c r="FE12" i="1" s="1"/>
  <c r="FT12" i="1" s="1"/>
  <c r="GI12" i="1" s="1"/>
  <c r="GX12" i="1" s="1"/>
  <c r="BC12" i="1" s="1"/>
  <c r="CE8" i="1"/>
  <c r="CG8" i="1" s="1"/>
  <c r="CV8" i="1" s="1"/>
  <c r="BP8" i="1"/>
  <c r="BR8" i="1" s="1"/>
  <c r="EM15" i="1"/>
  <c r="GV10" i="1"/>
  <c r="GV12" i="1"/>
  <c r="GU12" i="1" s="1"/>
  <c r="GV13" i="1"/>
  <c r="DY11" i="1"/>
  <c r="DX11" i="1" s="1"/>
  <c r="DI14" i="1"/>
  <c r="FB13" i="1"/>
  <c r="CG8" i="19"/>
  <c r="CV8" i="19" s="1"/>
  <c r="DK8" i="19" s="1"/>
  <c r="DZ8" i="19" s="1"/>
  <c r="EO8" i="19" s="1"/>
  <c r="FD8" i="19" s="1"/>
  <c r="FS8" i="19" s="1"/>
  <c r="GH8" i="19" s="1"/>
  <c r="GW8" i="19" s="1"/>
  <c r="I8" i="19" s="1"/>
  <c r="BC18" i="19"/>
  <c r="J18" i="19"/>
  <c r="BC15" i="19"/>
  <c r="J15" i="19"/>
  <c r="BB18" i="19"/>
  <c r="AK18" i="19" s="1"/>
  <c r="I18" i="19"/>
  <c r="BB9" i="19"/>
  <c r="I9" i="19"/>
  <c r="BB12" i="19"/>
  <c r="I12" i="19"/>
  <c r="BC19" i="19"/>
  <c r="J19" i="19"/>
  <c r="BB20" i="19"/>
  <c r="I20" i="19"/>
  <c r="CV17" i="19"/>
  <c r="DK17" i="19" s="1"/>
  <c r="DZ17" i="19" s="1"/>
  <c r="EO17" i="19" s="1"/>
  <c r="FD17" i="19" s="1"/>
  <c r="FS17" i="19" s="1"/>
  <c r="GH17" i="19" s="1"/>
  <c r="GW17" i="19" s="1"/>
  <c r="DK7" i="19"/>
  <c r="DZ7" i="19" s="1"/>
  <c r="EO7" i="19" s="1"/>
  <c r="FD7" i="19" s="1"/>
  <c r="FS7" i="19" s="1"/>
  <c r="GH7" i="19" s="1"/>
  <c r="GW7" i="19" s="1"/>
  <c r="DZ15" i="19"/>
  <c r="EO15" i="19" s="1"/>
  <c r="FD15" i="19" s="1"/>
  <c r="FS15" i="19" s="1"/>
  <c r="GH15" i="19" s="1"/>
  <c r="GW15" i="19" s="1"/>
  <c r="BC13" i="19"/>
  <c r="J13" i="19"/>
  <c r="BC9" i="19"/>
  <c r="J9" i="19"/>
  <c r="BC10" i="19"/>
  <c r="J10" i="19"/>
  <c r="BC16" i="19"/>
  <c r="J16" i="19"/>
  <c r="BC7" i="19"/>
  <c r="J7" i="19"/>
  <c r="BB8" i="19"/>
  <c r="BC12" i="19"/>
  <c r="J12" i="19"/>
  <c r="BC11" i="19"/>
  <c r="J11" i="19"/>
  <c r="BB10" i="19"/>
  <c r="AK10" i="19" s="1"/>
  <c r="I10" i="19"/>
  <c r="BC20" i="19"/>
  <c r="J20" i="19"/>
  <c r="FD6" i="19"/>
  <c r="FS6" i="19" s="1"/>
  <c r="GH6" i="19" s="1"/>
  <c r="GW6" i="19" s="1"/>
  <c r="BB13" i="19"/>
  <c r="AK13" i="19" s="1"/>
  <c r="I13" i="19"/>
  <c r="BC17" i="19"/>
  <c r="J17" i="19"/>
  <c r="DK19" i="19"/>
  <c r="DZ19" i="19" s="1"/>
  <c r="EO19" i="19" s="1"/>
  <c r="FD19" i="19" s="1"/>
  <c r="FS19" i="19" s="1"/>
  <c r="GH19" i="19" s="1"/>
  <c r="GW19" i="19" s="1"/>
  <c r="BC8" i="19"/>
  <c r="J8" i="19"/>
  <c r="BC6" i="19"/>
  <c r="J6" i="19"/>
  <c r="CF50" i="1"/>
  <c r="CH50" i="1" s="1"/>
  <c r="DC50" i="1"/>
  <c r="CU50" i="1"/>
  <c r="Q50" i="1"/>
  <c r="CE50" i="1"/>
  <c r="HJ50" i="1"/>
  <c r="M50" i="1"/>
  <c r="BC7" i="21"/>
  <c r="BC18" i="21"/>
  <c r="J18" i="21"/>
  <c r="EW13" i="21"/>
  <c r="EN13" i="21"/>
  <c r="EM13" i="21" s="1"/>
  <c r="HO15" i="21"/>
  <c r="HR15" i="21" s="1"/>
  <c r="GV15" i="21"/>
  <c r="GU15" i="21" s="1"/>
  <c r="EA13" i="21"/>
  <c r="FD11" i="21"/>
  <c r="FS11" i="21" s="1"/>
  <c r="GH11" i="21" s="1"/>
  <c r="GW11" i="21" s="1"/>
  <c r="AZ10" i="21"/>
  <c r="AI10" i="21" s="1"/>
  <c r="HJ10" i="21"/>
  <c r="AZ8" i="21"/>
  <c r="AI8" i="21" s="1"/>
  <c r="HJ8" i="21"/>
  <c r="BD8" i="21"/>
  <c r="BD16" i="21"/>
  <c r="HJ16" i="21"/>
  <c r="AZ16" i="21"/>
  <c r="AI16" i="21" s="1"/>
  <c r="AZ12" i="21"/>
  <c r="AI12" i="21" s="1"/>
  <c r="BD12" i="21"/>
  <c r="HJ12" i="21"/>
  <c r="AZ18" i="21"/>
  <c r="AI18" i="21" s="1"/>
  <c r="BD18" i="21"/>
  <c r="HJ18" i="21"/>
  <c r="BD10" i="21"/>
  <c r="BB8" i="21"/>
  <c r="I8" i="21"/>
  <c r="BC17" i="21"/>
  <c r="J17" i="21"/>
  <c r="BB11" i="21"/>
  <c r="I11" i="21"/>
  <c r="BC12" i="21"/>
  <c r="J12" i="21"/>
  <c r="BB19" i="21"/>
  <c r="AK19" i="21" s="1"/>
  <c r="I19" i="21"/>
  <c r="BC11" i="21"/>
  <c r="J11" i="21"/>
  <c r="CV15" i="21"/>
  <c r="DK15" i="21" s="1"/>
  <c r="DZ15" i="21" s="1"/>
  <c r="EO15" i="21" s="1"/>
  <c r="FD15" i="21" s="1"/>
  <c r="FS15" i="21" s="1"/>
  <c r="GH15" i="21" s="1"/>
  <c r="GW15" i="21" s="1"/>
  <c r="DK16" i="21"/>
  <c r="DZ16" i="21" s="1"/>
  <c r="EO16" i="21" s="1"/>
  <c r="FD16" i="21" s="1"/>
  <c r="FS16" i="21" s="1"/>
  <c r="GH16" i="21" s="1"/>
  <c r="GW16" i="21" s="1"/>
  <c r="CV14" i="21"/>
  <c r="DK14" i="21" s="1"/>
  <c r="DZ14" i="21" s="1"/>
  <c r="EO14" i="21" s="1"/>
  <c r="FD14" i="21" s="1"/>
  <c r="FS14" i="21" s="1"/>
  <c r="GH14" i="21" s="1"/>
  <c r="GW14" i="21" s="1"/>
  <c r="BB10" i="21"/>
  <c r="I10" i="21"/>
  <c r="BC8" i="21"/>
  <c r="J8" i="21"/>
  <c r="BB12" i="21"/>
  <c r="AK12" i="21" s="1"/>
  <c r="I12" i="21"/>
  <c r="DZ18" i="21"/>
  <c r="EO18" i="21" s="1"/>
  <c r="FD18" i="21" s="1"/>
  <c r="FS18" i="21" s="1"/>
  <c r="GH18" i="21" s="1"/>
  <c r="GW18" i="21" s="1"/>
  <c r="CV20" i="21"/>
  <c r="DK20" i="21" s="1"/>
  <c r="DZ20" i="21" s="1"/>
  <c r="EO20" i="21" s="1"/>
  <c r="FD20" i="21" s="1"/>
  <c r="FS20" i="21" s="1"/>
  <c r="GH20" i="21" s="1"/>
  <c r="GW20" i="21" s="1"/>
  <c r="BC20" i="21"/>
  <c r="J20" i="21"/>
  <c r="BC16" i="21"/>
  <c r="J16" i="21"/>
  <c r="BC10" i="21"/>
  <c r="J10" i="21"/>
  <c r="BC15" i="21"/>
  <c r="J15" i="21"/>
  <c r="BB9" i="21"/>
  <c r="I9" i="21"/>
  <c r="BC14" i="21"/>
  <c r="J14" i="21"/>
  <c r="BC9" i="21"/>
  <c r="J9" i="21"/>
  <c r="AZ7" i="1"/>
  <c r="AI7" i="1" s="1"/>
  <c r="BQ7" i="1"/>
  <c r="BS7" i="1" s="1"/>
  <c r="FC7" i="1"/>
  <c r="FB7" i="1" s="1"/>
  <c r="CF7" i="1"/>
  <c r="CH7" i="1" s="1"/>
  <c r="FR7" i="1"/>
  <c r="FQ7" i="1" s="1"/>
  <c r="BD7" i="1"/>
  <c r="Q7" i="1"/>
  <c r="EN7" i="1"/>
  <c r="EM7" i="1" s="1"/>
  <c r="GG7" i="1"/>
  <c r="GF7" i="1" s="1"/>
  <c r="DJ7" i="1"/>
  <c r="DI7" i="1" s="1"/>
  <c r="CU7" i="1"/>
  <c r="CT7" i="1" s="1"/>
  <c r="DY7" i="1"/>
  <c r="DX7" i="1" s="1"/>
  <c r="GV7" i="1"/>
  <c r="GU7" i="1" s="1"/>
  <c r="HR7" i="1"/>
  <c r="EA15" i="20"/>
  <c r="EP15" i="20" s="1"/>
  <c r="FE15" i="20" s="1"/>
  <c r="FT15" i="20" s="1"/>
  <c r="GI15" i="20" s="1"/>
  <c r="GX15" i="20" s="1"/>
  <c r="J15" i="20" s="1"/>
  <c r="HO15" i="20"/>
  <c r="HR15" i="20" s="1"/>
  <c r="GV15" i="20"/>
  <c r="GU15" i="20" s="1"/>
  <c r="CG15" i="20"/>
  <c r="CV15" i="20" s="1"/>
  <c r="DK15" i="20" s="1"/>
  <c r="DZ15" i="20" s="1"/>
  <c r="EO15" i="20" s="1"/>
  <c r="FD15" i="20" s="1"/>
  <c r="FS15" i="20" s="1"/>
  <c r="GH15" i="20" s="1"/>
  <c r="GW15" i="20" s="1"/>
  <c r="AZ15" i="20"/>
  <c r="AI15" i="20" s="1"/>
  <c r="BD15" i="20"/>
  <c r="HJ15" i="20"/>
  <c r="CG42" i="19"/>
  <c r="CV42" i="19" s="1"/>
  <c r="DK42" i="19" s="1"/>
  <c r="DZ42" i="19" s="1"/>
  <c r="EO42" i="19" s="1"/>
  <c r="FD42" i="19" s="1"/>
  <c r="FS42" i="19" s="1"/>
  <c r="GH42" i="19" s="1"/>
  <c r="GW42" i="19" s="1"/>
  <c r="BC15" i="20"/>
  <c r="BC42" i="19"/>
  <c r="J42" i="19"/>
  <c r="CG6" i="21"/>
  <c r="CV6" i="21" s="1"/>
  <c r="DK6" i="21" s="1"/>
  <c r="DZ6" i="21" s="1"/>
  <c r="EO6" i="21" s="1"/>
  <c r="FD6" i="21" s="1"/>
  <c r="FS6" i="21" s="1"/>
  <c r="GH6" i="21" s="1"/>
  <c r="GW6" i="21" s="1"/>
  <c r="BC6" i="21"/>
  <c r="J6" i="21"/>
  <c r="CG42" i="21"/>
  <c r="CV42" i="21" s="1"/>
  <c r="DK42" i="21" s="1"/>
  <c r="DZ42" i="21" s="1"/>
  <c r="EO42" i="21" s="1"/>
  <c r="FD42" i="21" s="1"/>
  <c r="FS42" i="21" s="1"/>
  <c r="GH42" i="21" s="1"/>
  <c r="GW42" i="21" s="1"/>
  <c r="BB42" i="21" s="1"/>
  <c r="EO31" i="21"/>
  <c r="FD31" i="21" s="1"/>
  <c r="FS31" i="21" s="1"/>
  <c r="GH31" i="21" s="1"/>
  <c r="GW31" i="21" s="1"/>
  <c r="BB31" i="21" s="1"/>
  <c r="DK17" i="21"/>
  <c r="DZ17" i="21" s="1"/>
  <c r="EO17" i="21" s="1"/>
  <c r="FD17" i="21" s="1"/>
  <c r="FS17" i="21" s="1"/>
  <c r="GH17" i="21" s="1"/>
  <c r="GW17" i="21" s="1"/>
  <c r="DK29" i="21"/>
  <c r="DZ29" i="21" s="1"/>
  <c r="EO29" i="21" s="1"/>
  <c r="FD29" i="21" s="1"/>
  <c r="FS29" i="21" s="1"/>
  <c r="GH29" i="21" s="1"/>
  <c r="GW29" i="21" s="1"/>
  <c r="BB29" i="21" s="1"/>
  <c r="FS57" i="21"/>
  <c r="GH57" i="21" s="1"/>
  <c r="GW57" i="21" s="1"/>
  <c r="BB57" i="21" s="1"/>
  <c r="DZ33" i="21"/>
  <c r="EO33" i="21" s="1"/>
  <c r="FD33" i="21" s="1"/>
  <c r="FS33" i="21" s="1"/>
  <c r="GH33" i="21" s="1"/>
  <c r="GW33" i="21" s="1"/>
  <c r="BB33" i="21" s="1"/>
  <c r="CG53" i="21"/>
  <c r="CV53" i="21" s="1"/>
  <c r="DK53" i="21" s="1"/>
  <c r="DZ53" i="21" s="1"/>
  <c r="EO53" i="21" s="1"/>
  <c r="FD53" i="21" s="1"/>
  <c r="FS53" i="21" s="1"/>
  <c r="GH53" i="21" s="1"/>
  <c r="GW53" i="21" s="1"/>
  <c r="BB53" i="21" s="1"/>
  <c r="DZ46" i="21"/>
  <c r="EO46" i="21" s="1"/>
  <c r="FD46" i="21" s="1"/>
  <c r="FS46" i="21" s="1"/>
  <c r="GH46" i="21" s="1"/>
  <c r="GW46" i="21" s="1"/>
  <c r="BB46" i="21" s="1"/>
  <c r="CV30" i="21"/>
  <c r="DK30" i="21" s="1"/>
  <c r="DZ30" i="21" s="1"/>
  <c r="EO30" i="21" s="1"/>
  <c r="FD30" i="21" s="1"/>
  <c r="FS30" i="21" s="1"/>
  <c r="GH30" i="21" s="1"/>
  <c r="GW30" i="21" s="1"/>
  <c r="BB30" i="21" s="1"/>
  <c r="CG36" i="21"/>
  <c r="CV36" i="21" s="1"/>
  <c r="DK36" i="21" s="1"/>
  <c r="DZ36" i="21" s="1"/>
  <c r="EO36" i="21" s="1"/>
  <c r="FD36" i="21" s="1"/>
  <c r="FS36" i="21" s="1"/>
  <c r="GH36" i="21" s="1"/>
  <c r="GW36" i="21" s="1"/>
  <c r="BB36" i="21" s="1"/>
  <c r="CV7" i="21"/>
  <c r="DK7" i="21" s="1"/>
  <c r="DZ7" i="21" s="1"/>
  <c r="EO7" i="21" s="1"/>
  <c r="FD7" i="21" s="1"/>
  <c r="FS7" i="21" s="1"/>
  <c r="GH7" i="21" s="1"/>
  <c r="GW7" i="21" s="1"/>
  <c r="CV32" i="21"/>
  <c r="DK32" i="21" s="1"/>
  <c r="DZ32" i="21" s="1"/>
  <c r="EO32" i="21" s="1"/>
  <c r="FD32" i="21" s="1"/>
  <c r="FS32" i="21" s="1"/>
  <c r="GH32" i="21" s="1"/>
  <c r="GW32" i="21" s="1"/>
  <c r="BB32" i="21" s="1"/>
  <c r="DZ48" i="21"/>
  <c r="EO48" i="21" s="1"/>
  <c r="FD48" i="21" s="1"/>
  <c r="FS48" i="21" s="1"/>
  <c r="GH48" i="21" s="1"/>
  <c r="GW48" i="21" s="1"/>
  <c r="BB48" i="21" s="1"/>
  <c r="EO21" i="21"/>
  <c r="FD21" i="21" s="1"/>
  <c r="FS21" i="21" s="1"/>
  <c r="GH21" i="21" s="1"/>
  <c r="GW21" i="21" s="1"/>
  <c r="BB21" i="21" s="1"/>
  <c r="CV13" i="21"/>
  <c r="DK13" i="21" s="1"/>
  <c r="DZ13" i="21" s="1"/>
  <c r="EO13" i="21" s="1"/>
  <c r="CV54" i="21"/>
  <c r="DK54" i="21" s="1"/>
  <c r="DZ54" i="21" s="1"/>
  <c r="EO54" i="21" s="1"/>
  <c r="FD54" i="21" s="1"/>
  <c r="FS54" i="21" s="1"/>
  <c r="GH54" i="21" s="1"/>
  <c r="GW54" i="21" s="1"/>
  <c r="BB54" i="21" s="1"/>
  <c r="EO43" i="20"/>
  <c r="FD43" i="20" s="1"/>
  <c r="FS43" i="20" s="1"/>
  <c r="GH43" i="20" s="1"/>
  <c r="GW43" i="20" s="1"/>
  <c r="BB43" i="20" s="1"/>
  <c r="FS35" i="20"/>
  <c r="GH35" i="20" s="1"/>
  <c r="GW35" i="20" s="1"/>
  <c r="BB35" i="20" s="1"/>
  <c r="DK7" i="20"/>
  <c r="DZ7" i="20" s="1"/>
  <c r="EO7" i="20" s="1"/>
  <c r="FD7" i="20" s="1"/>
  <c r="FS7" i="20" s="1"/>
  <c r="GH7" i="20" s="1"/>
  <c r="GW7" i="20" s="1"/>
  <c r="BB7" i="20" s="1"/>
  <c r="CG48" i="20"/>
  <c r="CV48" i="20" s="1"/>
  <c r="DK48" i="20" s="1"/>
  <c r="DZ48" i="20" s="1"/>
  <c r="EO48" i="20" s="1"/>
  <c r="FD48" i="20" s="1"/>
  <c r="FS48" i="20" s="1"/>
  <c r="GH48" i="20" s="1"/>
  <c r="GW48" i="20" s="1"/>
  <c r="BB48" i="20" s="1"/>
  <c r="FD11" i="20"/>
  <c r="FS11" i="20" s="1"/>
  <c r="GH11" i="20" s="1"/>
  <c r="GW11" i="20" s="1"/>
  <c r="BB11" i="20" s="1"/>
  <c r="DZ58" i="20"/>
  <c r="EO58" i="20" s="1"/>
  <c r="FD58" i="20" s="1"/>
  <c r="FS58" i="20" s="1"/>
  <c r="GH58" i="20" s="1"/>
  <c r="GW58" i="20" s="1"/>
  <c r="BB58" i="20" s="1"/>
  <c r="CV8" i="20"/>
  <c r="DK8" i="20" s="1"/>
  <c r="DZ8" i="20" s="1"/>
  <c r="EO8" i="20" s="1"/>
  <c r="FD8" i="20" s="1"/>
  <c r="FS8" i="20" s="1"/>
  <c r="GH8" i="20" s="1"/>
  <c r="GW8" i="20" s="1"/>
  <c r="BB8" i="20" s="1"/>
  <c r="FD56" i="20"/>
  <c r="FS56" i="20" s="1"/>
  <c r="GH56" i="20" s="1"/>
  <c r="GW56" i="20" s="1"/>
  <c r="BB56" i="20" s="1"/>
  <c r="CV55" i="20"/>
  <c r="DK55" i="20" s="1"/>
  <c r="DZ55" i="20" s="1"/>
  <c r="EO55" i="20" s="1"/>
  <c r="FD55" i="20" s="1"/>
  <c r="FS55" i="20" s="1"/>
  <c r="GH55" i="20" s="1"/>
  <c r="GW55" i="20" s="1"/>
  <c r="BB55" i="20" s="1"/>
  <c r="FS46" i="20"/>
  <c r="GH46" i="20" s="1"/>
  <c r="GW46" i="20" s="1"/>
  <c r="BB46" i="20" s="1"/>
  <c r="EO12" i="20"/>
  <c r="FD12" i="20" s="1"/>
  <c r="FS12" i="20" s="1"/>
  <c r="GH12" i="20" s="1"/>
  <c r="GW12" i="20" s="1"/>
  <c r="BB12" i="20" s="1"/>
  <c r="FD42" i="20"/>
  <c r="FS42" i="20" s="1"/>
  <c r="GH42" i="20" s="1"/>
  <c r="GW42" i="20" s="1"/>
  <c r="BB42" i="20" s="1"/>
  <c r="DZ53" i="20"/>
  <c r="EO53" i="20" s="1"/>
  <c r="FD53" i="20" s="1"/>
  <c r="FS53" i="20" s="1"/>
  <c r="GH53" i="20" s="1"/>
  <c r="GW53" i="20" s="1"/>
  <c r="BB53" i="20" s="1"/>
  <c r="DK57" i="20"/>
  <c r="DZ57" i="20" s="1"/>
  <c r="EO57" i="20" s="1"/>
  <c r="FD57" i="20" s="1"/>
  <c r="FS57" i="20" s="1"/>
  <c r="GH57" i="20" s="1"/>
  <c r="GW57" i="20" s="1"/>
  <c r="BB57" i="20" s="1"/>
  <c r="CV33" i="20"/>
  <c r="DK33" i="20" s="1"/>
  <c r="DZ33" i="20" s="1"/>
  <c r="EO33" i="20" s="1"/>
  <c r="FD33" i="20" s="1"/>
  <c r="FS33" i="20" s="1"/>
  <c r="GH33" i="20" s="1"/>
  <c r="GW33" i="20" s="1"/>
  <c r="BB33" i="20" s="1"/>
  <c r="DK25" i="20"/>
  <c r="DZ25" i="20" s="1"/>
  <c r="EO25" i="20" s="1"/>
  <c r="FD25" i="20" s="1"/>
  <c r="FS25" i="20" s="1"/>
  <c r="GH25" i="20" s="1"/>
  <c r="GW25" i="20" s="1"/>
  <c r="BB25" i="20" s="1"/>
  <c r="DZ38" i="19"/>
  <c r="EO38" i="19" s="1"/>
  <c r="FD38" i="19" s="1"/>
  <c r="FS38" i="19" s="1"/>
  <c r="GH38" i="19" s="1"/>
  <c r="GW38" i="19" s="1"/>
  <c r="BB38" i="19" s="1"/>
  <c r="CV16" i="19"/>
  <c r="DK16" i="19" s="1"/>
  <c r="DZ16" i="19" s="1"/>
  <c r="EO16" i="19" s="1"/>
  <c r="FD16" i="19" s="1"/>
  <c r="FS16" i="19" s="1"/>
  <c r="GH16" i="19" s="1"/>
  <c r="GW16" i="19" s="1"/>
  <c r="CV33" i="19"/>
  <c r="DK33" i="19" s="1"/>
  <c r="DZ33" i="19" s="1"/>
  <c r="EO33" i="19" s="1"/>
  <c r="FD33" i="19" s="1"/>
  <c r="FS33" i="19" s="1"/>
  <c r="GH33" i="19" s="1"/>
  <c r="GW33" i="19" s="1"/>
  <c r="BB33" i="19" s="1"/>
  <c r="DZ27" i="19"/>
  <c r="EO27" i="19" s="1"/>
  <c r="FD27" i="19" s="1"/>
  <c r="FS27" i="19" s="1"/>
  <c r="GH27" i="19" s="1"/>
  <c r="GW27" i="19" s="1"/>
  <c r="BB27" i="19" s="1"/>
  <c r="GH28" i="19"/>
  <c r="GW28" i="19" s="1"/>
  <c r="BB28" i="19" s="1"/>
  <c r="FD14" i="19"/>
  <c r="FS14" i="19" s="1"/>
  <c r="GH14" i="19" s="1"/>
  <c r="GW14" i="19" s="1"/>
  <c r="DZ54" i="19"/>
  <c r="EO54" i="19" s="1"/>
  <c r="FD54" i="19" s="1"/>
  <c r="FS54" i="19" s="1"/>
  <c r="GH54" i="19" s="1"/>
  <c r="GW54" i="19" s="1"/>
  <c r="BB54" i="19" s="1"/>
  <c r="CV32" i="19"/>
  <c r="DK32" i="19" s="1"/>
  <c r="DZ32" i="19" s="1"/>
  <c r="EO32" i="19" s="1"/>
  <c r="FD32" i="19" s="1"/>
  <c r="FS32" i="19" s="1"/>
  <c r="GH32" i="19" s="1"/>
  <c r="GW32" i="19" s="1"/>
  <c r="BB32" i="19" s="1"/>
  <c r="CV45" i="19"/>
  <c r="DK45" i="19" s="1"/>
  <c r="DZ45" i="19" s="1"/>
  <c r="EO45" i="19" s="1"/>
  <c r="FD45" i="19" s="1"/>
  <c r="FS45" i="19" s="1"/>
  <c r="GH45" i="19" s="1"/>
  <c r="GW45" i="19" s="1"/>
  <c r="BB45" i="19" s="1"/>
  <c r="GH26" i="19"/>
  <c r="GW26" i="19" s="1"/>
  <c r="BB26" i="19" s="1"/>
  <c r="CV58" i="19"/>
  <c r="DK58" i="19" s="1"/>
  <c r="DZ58" i="19" s="1"/>
  <c r="EO58" i="19" s="1"/>
  <c r="FD58" i="19" s="1"/>
  <c r="FS58" i="19" s="1"/>
  <c r="GH58" i="19" s="1"/>
  <c r="GW58" i="19" s="1"/>
  <c r="BB58" i="19" s="1"/>
  <c r="DZ11" i="19"/>
  <c r="EO11" i="19" s="1"/>
  <c r="FD11" i="19" s="1"/>
  <c r="FS11" i="19" s="1"/>
  <c r="GH11" i="19" s="1"/>
  <c r="GW11" i="19" s="1"/>
  <c r="CV23" i="19"/>
  <c r="DK23" i="19" s="1"/>
  <c r="DZ23" i="19" s="1"/>
  <c r="EO23" i="19" s="1"/>
  <c r="FD23" i="19" s="1"/>
  <c r="FS23" i="19" s="1"/>
  <c r="GH23" i="19" s="1"/>
  <c r="GW23" i="19" s="1"/>
  <c r="BB23" i="19" s="1"/>
  <c r="Q6" i="1"/>
  <c r="DX8" i="1"/>
  <c r="BD8" i="1"/>
  <c r="DI8" i="1"/>
  <c r="CF9" i="1"/>
  <c r="CE9" i="1" s="1"/>
  <c r="BQ9" i="1"/>
  <c r="BS9" i="1" s="1"/>
  <c r="CO9" i="1"/>
  <c r="DD9" i="1" s="1"/>
  <c r="DS9" i="1" s="1"/>
  <c r="EH9" i="1" s="1"/>
  <c r="EW9" i="1" s="1"/>
  <c r="FL9" i="1" s="1"/>
  <c r="GA9" i="1" s="1"/>
  <c r="GP9" i="1" s="1"/>
  <c r="HO9" i="1" s="1"/>
  <c r="EV9" i="1"/>
  <c r="HJ54" i="1"/>
  <c r="GU30" i="1"/>
  <c r="FQ36" i="1"/>
  <c r="GF12" i="1"/>
  <c r="HJ36" i="1"/>
  <c r="BP32" i="1"/>
  <c r="BR32" i="1" s="1"/>
  <c r="GF16" i="1"/>
  <c r="BD19" i="1"/>
  <c r="CE37" i="1"/>
  <c r="CG37" i="1" s="1"/>
  <c r="CV37" i="1" s="1"/>
  <c r="DK37" i="1" s="1"/>
  <c r="DZ37" i="1" s="1"/>
  <c r="EO37" i="1" s="1"/>
  <c r="FD37" i="1" s="1"/>
  <c r="FS37" i="1" s="1"/>
  <c r="GH37" i="1" s="1"/>
  <c r="GW37" i="1" s="1"/>
  <c r="BB37" i="1" s="1"/>
  <c r="GF27" i="1"/>
  <c r="DX27" i="1"/>
  <c r="BP27" i="1"/>
  <c r="BR27" i="1" s="1"/>
  <c r="BP45" i="1"/>
  <c r="BR45" i="1" s="1"/>
  <c r="CE33" i="1"/>
  <c r="BP25" i="1"/>
  <c r="BR25" i="1" s="1"/>
  <c r="HJ52" i="1"/>
  <c r="CE11" i="1"/>
  <c r="GU38" i="1"/>
  <c r="CT40" i="1"/>
  <c r="FQ11" i="1"/>
  <c r="HR30" i="1"/>
  <c r="EM28" i="1"/>
  <c r="EM33" i="1"/>
  <c r="FQ43" i="1"/>
  <c r="BP26" i="1"/>
  <c r="BR26" i="1" s="1"/>
  <c r="CG26" i="1" s="1"/>
  <c r="CV26" i="1" s="1"/>
  <c r="DK26" i="1" s="1"/>
  <c r="DZ26" i="1" s="1"/>
  <c r="EO26" i="1" s="1"/>
  <c r="FD26" i="1" s="1"/>
  <c r="FS26" i="1" s="1"/>
  <c r="GH26" i="1" s="1"/>
  <c r="GW26" i="1" s="1"/>
  <c r="BB26" i="1" s="1"/>
  <c r="FB14" i="1"/>
  <c r="DI43" i="1"/>
  <c r="BD12" i="1"/>
  <c r="DI49" i="1"/>
  <c r="HJ29" i="1"/>
  <c r="GF20" i="1"/>
  <c r="BD45" i="1"/>
  <c r="HR52" i="1"/>
  <c r="BP38" i="1"/>
  <c r="BR38" i="1" s="1"/>
  <c r="FB32" i="1"/>
  <c r="DI31" i="1"/>
  <c r="CT34" i="1"/>
  <c r="HR10" i="1"/>
  <c r="GF34" i="1"/>
  <c r="FQ18" i="1"/>
  <c r="DX44" i="1"/>
  <c r="BD21" i="1"/>
  <c r="GF40" i="1"/>
  <c r="BP40" i="1"/>
  <c r="BR40" i="1" s="1"/>
  <c r="FQ37" i="1"/>
  <c r="BD30" i="1"/>
  <c r="EM17" i="1"/>
  <c r="DI18" i="1"/>
  <c r="DX26" i="1"/>
  <c r="FQ49" i="1"/>
  <c r="DX38" i="1"/>
  <c r="EM31" i="1"/>
  <c r="CE19" i="1"/>
  <c r="FQ20" i="1"/>
  <c r="BP10" i="1"/>
  <c r="BR10" i="1" s="1"/>
  <c r="FB18" i="1"/>
  <c r="FQ26" i="1"/>
  <c r="GF14" i="1"/>
  <c r="DI48" i="1"/>
  <c r="BD26" i="1"/>
  <c r="EM29" i="1"/>
  <c r="FQ44" i="1"/>
  <c r="CT16" i="1"/>
  <c r="EM36" i="1"/>
  <c r="GU29" i="1"/>
  <c r="DI21" i="1"/>
  <c r="EM38" i="1"/>
  <c r="CT52" i="1"/>
  <c r="DI29" i="1"/>
  <c r="GF26" i="1"/>
  <c r="GF38" i="1"/>
  <c r="DX54" i="1"/>
  <c r="DX12" i="1"/>
  <c r="BP12" i="1"/>
  <c r="BR12" i="1" s="1"/>
  <c r="GF46" i="1"/>
  <c r="FQ28" i="1"/>
  <c r="HJ33" i="1"/>
  <c r="HJ10" i="1"/>
  <c r="DX19" i="1"/>
  <c r="FQ40" i="1"/>
  <c r="BD40" i="1"/>
  <c r="FB37" i="1"/>
  <c r="CT37" i="1"/>
  <c r="BP51" i="1"/>
  <c r="BR51" i="1" s="1"/>
  <c r="HJ34" i="1"/>
  <c r="CE12" i="1"/>
  <c r="GU26" i="1"/>
  <c r="GU40" i="1"/>
  <c r="CE29" i="1"/>
  <c r="FB44" i="1"/>
  <c r="EM46" i="1"/>
  <c r="GU31" i="1"/>
  <c r="HR35" i="1"/>
  <c r="CE17" i="1"/>
  <c r="GF33" i="1"/>
  <c r="DI36" i="1"/>
  <c r="GU11" i="1"/>
  <c r="EM23" i="1"/>
  <c r="FB19" i="1"/>
  <c r="FQ45" i="1"/>
  <c r="GU27" i="1"/>
  <c r="FQ29" i="1"/>
  <c r="BP30" i="1"/>
  <c r="BR30" i="1" s="1"/>
  <c r="GU15" i="1"/>
  <c r="GF25" i="1"/>
  <c r="FQ34" i="1"/>
  <c r="CT27" i="1"/>
  <c r="FQ14" i="1"/>
  <c r="HR26" i="1"/>
  <c r="FB21" i="1"/>
  <c r="GU53" i="1"/>
  <c r="DI52" i="1"/>
  <c r="BD27" i="1"/>
  <c r="BD32" i="1"/>
  <c r="HR37" i="1"/>
  <c r="CT22" i="1"/>
  <c r="DX18" i="1"/>
  <c r="FQ54" i="1"/>
  <c r="DX32" i="1"/>
  <c r="GF45" i="1"/>
  <c r="CE53" i="1"/>
  <c r="DI46" i="1"/>
  <c r="GU33" i="1"/>
  <c r="DX30" i="1"/>
  <c r="EM11" i="1"/>
  <c r="DX14" i="1"/>
  <c r="FB38" i="1"/>
  <c r="FB34" i="1"/>
  <c r="FB36" i="1"/>
  <c r="BD10" i="1"/>
  <c r="HJ26" i="1"/>
  <c r="HJ53" i="1"/>
  <c r="CG40" i="1"/>
  <c r="DX13" i="1"/>
  <c r="DI54" i="1"/>
  <c r="FQ12" i="1"/>
  <c r="CT29" i="1"/>
  <c r="GU42" i="1"/>
  <c r="DI45" i="1"/>
  <c r="DI20" i="1"/>
  <c r="GF32" i="1"/>
  <c r="FQ48" i="1"/>
  <c r="EM51" i="1"/>
  <c r="EM53" i="1"/>
  <c r="DX28" i="1"/>
  <c r="HR33" i="1"/>
  <c r="GF21" i="1"/>
  <c r="GF30" i="1"/>
  <c r="GU14" i="1"/>
  <c r="EM27" i="1"/>
  <c r="DI37" i="1"/>
  <c r="CT36" i="1"/>
  <c r="GU52" i="1"/>
  <c r="BP50" i="1"/>
  <c r="BR50" i="1" s="1"/>
  <c r="GF36" i="1"/>
  <c r="DX36" i="1"/>
  <c r="BP36" i="1"/>
  <c r="BR36" i="1" s="1"/>
  <c r="CG36" i="1" s="1"/>
  <c r="CV36" i="1" s="1"/>
  <c r="DK36" i="1" s="1"/>
  <c r="BP28" i="1"/>
  <c r="BR28" i="1" s="1"/>
  <c r="CG28" i="1" s="1"/>
  <c r="CV28" i="1" s="1"/>
  <c r="DK28" i="1" s="1"/>
  <c r="DZ28" i="1" s="1"/>
  <c r="EO28" i="1" s="1"/>
  <c r="FD28" i="1" s="1"/>
  <c r="FS28" i="1" s="1"/>
  <c r="GH28" i="1" s="1"/>
  <c r="GW28" i="1" s="1"/>
  <c r="BB28" i="1" s="1"/>
  <c r="GF13" i="1"/>
  <c r="DX49" i="1"/>
  <c r="DI16" i="1"/>
  <c r="FB23" i="1"/>
  <c r="BP33" i="1"/>
  <c r="BR33" i="1" s="1"/>
  <c r="GU34" i="1"/>
  <c r="CT38" i="1"/>
  <c r="DX20" i="1"/>
  <c r="CT49" i="1"/>
  <c r="FQ16" i="1"/>
  <c r="DX21" i="1"/>
  <c r="GF18" i="1"/>
  <c r="CE20" i="1"/>
  <c r="CG20" i="1" s="1"/>
  <c r="HJ43" i="1"/>
  <c r="BP49" i="1"/>
  <c r="BR49" i="1" s="1"/>
  <c r="CG49" i="1" s="1"/>
  <c r="CV49" i="1" s="1"/>
  <c r="DK49" i="1" s="1"/>
  <c r="AZ9" i="1"/>
  <c r="AI9" i="1" s="1"/>
  <c r="HR19" i="1"/>
  <c r="FQ24" i="1"/>
  <c r="DI42" i="1"/>
  <c r="CT13" i="1"/>
  <c r="BP39" i="1"/>
  <c r="BR39" i="1" s="1"/>
  <c r="GF47" i="1"/>
  <c r="BP47" i="1"/>
  <c r="BR47" i="1" s="1"/>
  <c r="CE28" i="1"/>
  <c r="FB16" i="1"/>
  <c r="EM37" i="1"/>
  <c r="FB40" i="1"/>
  <c r="FB12" i="1"/>
  <c r="BP35" i="1"/>
  <c r="BR35" i="1" s="1"/>
  <c r="CT21" i="1"/>
  <c r="GF19" i="1"/>
  <c r="BP19" i="1"/>
  <c r="BR19" i="1" s="1"/>
  <c r="HJ40" i="1"/>
  <c r="CT46" i="1"/>
  <c r="HJ45" i="1"/>
  <c r="EM54" i="1"/>
  <c r="DI19" i="1"/>
  <c r="HJ19" i="1"/>
  <c r="CE43" i="1"/>
  <c r="GU37" i="1"/>
  <c r="EM40" i="1"/>
  <c r="FB35" i="1"/>
  <c r="CT35" i="1"/>
  <c r="HR24" i="1"/>
  <c r="EM39" i="1"/>
  <c r="BD16" i="1"/>
  <c r="DI27" i="1"/>
  <c r="BP46" i="1"/>
  <c r="BR46" i="1" s="1"/>
  <c r="CE18" i="1"/>
  <c r="CG18" i="1" s="1"/>
  <c r="CV18" i="1" s="1"/>
  <c r="BD22" i="1"/>
  <c r="BP53" i="1"/>
  <c r="BR53" i="1" s="1"/>
  <c r="GU16" i="1"/>
  <c r="DX10" i="1"/>
  <c r="GF24" i="1"/>
  <c r="FB39" i="1"/>
  <c r="CE46" i="1"/>
  <c r="DX46" i="1"/>
  <c r="GU35" i="1"/>
  <c r="EM19" i="1"/>
  <c r="CE35" i="1"/>
  <c r="FQ39" i="1"/>
  <c r="GU21" i="1"/>
  <c r="FQ35" i="1"/>
  <c r="FQ17" i="1"/>
  <c r="FB45" i="1"/>
  <c r="FQ21" i="1"/>
  <c r="HJ21" i="1"/>
  <c r="FQ42" i="1"/>
  <c r="EM10" i="1"/>
  <c r="CT28" i="1"/>
  <c r="CE39" i="1"/>
  <c r="DI24" i="1"/>
  <c r="DX15" i="1"/>
  <c r="CT48" i="1"/>
  <c r="GF52" i="1"/>
  <c r="DX47" i="1"/>
  <c r="GU18" i="1"/>
  <c r="GU23" i="1"/>
  <c r="FQ15" i="1"/>
  <c r="BP15" i="1"/>
  <c r="BR15" i="1" s="1"/>
  <c r="CG15" i="1" s="1"/>
  <c r="FB24" i="1"/>
  <c r="EM44" i="1"/>
  <c r="DX45" i="1"/>
  <c r="HR20" i="1"/>
  <c r="CT26" i="1"/>
  <c r="EM35" i="1"/>
  <c r="DX24" i="1"/>
  <c r="DX16" i="1"/>
  <c r="EM16" i="1"/>
  <c r="CE16" i="1"/>
  <c r="CG16" i="1" s="1"/>
  <c r="GU54" i="1"/>
  <c r="HJ39" i="1"/>
  <c r="CT51" i="1"/>
  <c r="GF15" i="1"/>
  <c r="BP48" i="1"/>
  <c r="BR48" i="1" s="1"/>
  <c r="CG48" i="1" s="1"/>
  <c r="FQ53" i="1"/>
  <c r="FQ51" i="1"/>
  <c r="GF35" i="1"/>
  <c r="FB33" i="1"/>
  <c r="FQ19" i="1"/>
  <c r="CT10" i="1"/>
  <c r="GF10" i="1"/>
  <c r="BP54" i="1"/>
  <c r="BR54" i="1" s="1"/>
  <c r="CG54" i="1" s="1"/>
  <c r="CG57" i="1"/>
  <c r="CV57" i="1" s="1"/>
  <c r="GU20" i="1"/>
  <c r="CT42" i="1"/>
  <c r="CE48" i="1"/>
  <c r="CT54" i="1"/>
  <c r="EM48" i="1"/>
  <c r="FQ32" i="1"/>
  <c r="EM12" i="1"/>
  <c r="FB10" i="1"/>
  <c r="FB51" i="1"/>
  <c r="FB53" i="1"/>
  <c r="DX53" i="1"/>
  <c r="GU25" i="1"/>
  <c r="FB26" i="1"/>
  <c r="GU19" i="1"/>
  <c r="DI41" i="1"/>
  <c r="DI39" i="1"/>
  <c r="EM18" i="1"/>
  <c r="CT19" i="1"/>
  <c r="GF53" i="1"/>
  <c r="CE27" i="1"/>
  <c r="EM21" i="1"/>
  <c r="CE44" i="1"/>
  <c r="CG44" i="1" s="1"/>
  <c r="CV44" i="1" s="1"/>
  <c r="DK44" i="1" s="1"/>
  <c r="CT20" i="1"/>
  <c r="CT15" i="1"/>
  <c r="GU39" i="1"/>
  <c r="HJ22" i="1"/>
  <c r="CE10" i="1"/>
  <c r="CE49" i="1"/>
  <c r="DI47" i="1"/>
  <c r="EM43" i="1"/>
  <c r="DI32" i="1"/>
  <c r="GU48" i="1"/>
  <c r="FQ52" i="1"/>
  <c r="CE23" i="1"/>
  <c r="CG23" i="1" s="1"/>
  <c r="CV23" i="1" s="1"/>
  <c r="FB48" i="1"/>
  <c r="DX42" i="1"/>
  <c r="CT47" i="1"/>
  <c r="EM8" i="1"/>
  <c r="DI51" i="1"/>
  <c r="FB43" i="1"/>
  <c r="BD42" i="1"/>
  <c r="HJ42" i="1"/>
  <c r="BD9" i="1"/>
  <c r="HJ9" i="1"/>
  <c r="CE51" i="1"/>
  <c r="FB52" i="1"/>
  <c r="FB49" i="1"/>
  <c r="FQ41" i="1"/>
  <c r="GU13" i="1"/>
  <c r="CE52" i="1"/>
  <c r="BP52" i="1"/>
  <c r="BR52" i="1" s="1"/>
  <c r="GF48" i="1"/>
  <c r="DX41" i="1"/>
  <c r="GF49" i="1"/>
  <c r="CT43" i="1"/>
  <c r="FQ46" i="1"/>
  <c r="GF51" i="1"/>
  <c r="GF39" i="1"/>
  <c r="DX43" i="1"/>
  <c r="CE42" i="1"/>
  <c r="FQ8" i="1"/>
  <c r="BP42" i="1"/>
  <c r="BR42" i="1" s="1"/>
  <c r="CG42" i="1" s="1"/>
  <c r="CV42" i="1" s="1"/>
  <c r="DK42" i="1" s="1"/>
  <c r="DZ42" i="1" s="1"/>
  <c r="EO42" i="1" s="1"/>
  <c r="FD42" i="1" s="1"/>
  <c r="FS42" i="1" s="1"/>
  <c r="GH42" i="1" s="1"/>
  <c r="GW42" i="1" s="1"/>
  <c r="BB42" i="1" s="1"/>
  <c r="CT45" i="1"/>
  <c r="DX59" i="1"/>
  <c r="DI23" i="1"/>
  <c r="CE47" i="1"/>
  <c r="CG47" i="1" s="1"/>
  <c r="CV47" i="1" s="1"/>
  <c r="DK47" i="1" s="1"/>
  <c r="EM42" i="1"/>
  <c r="DI53" i="1"/>
  <c r="FB42" i="1"/>
  <c r="DX48" i="1"/>
  <c r="DX51" i="1"/>
  <c r="CE13" i="1"/>
  <c r="CG13" i="1" s="1"/>
  <c r="DX52" i="1"/>
  <c r="FB8" i="1"/>
  <c r="GF43" i="1"/>
  <c r="CG38" i="1"/>
  <c r="CV38" i="1" s="1"/>
  <c r="DK38" i="1" s="1"/>
  <c r="DZ38" i="1" s="1"/>
  <c r="EO38" i="1" s="1"/>
  <c r="FD38" i="1" s="1"/>
  <c r="FS38" i="1" s="1"/>
  <c r="GH38" i="1" s="1"/>
  <c r="GW38" i="1" s="1"/>
  <c r="BB38" i="1" s="1"/>
  <c r="FB41" i="1"/>
  <c r="DI10" i="1"/>
  <c r="CE21" i="1"/>
  <c r="CG21" i="1" s="1"/>
  <c r="CV21" i="1" s="1"/>
  <c r="DK21" i="1" s="1"/>
  <c r="CG53" i="1"/>
  <c r="CV53" i="1" s="1"/>
  <c r="DK53" i="1" s="1"/>
  <c r="CG25" i="1"/>
  <c r="CV25" i="1" s="1"/>
  <c r="DK25" i="1" s="1"/>
  <c r="DZ25" i="1" s="1"/>
  <c r="EO25" i="1" s="1"/>
  <c r="FD25" i="1" s="1"/>
  <c r="FS25" i="1" s="1"/>
  <c r="GH25" i="1" s="1"/>
  <c r="GW25" i="1" s="1"/>
  <c r="BB25" i="1" s="1"/>
  <c r="FB59" i="1"/>
  <c r="GF41" i="1"/>
  <c r="GU17" i="1"/>
  <c r="CG58" i="1"/>
  <c r="CV58" i="1" s="1"/>
  <c r="DK58" i="1" s="1"/>
  <c r="DZ58" i="1" s="1"/>
  <c r="EO58" i="1" s="1"/>
  <c r="FD58" i="1" s="1"/>
  <c r="FS58" i="1" s="1"/>
  <c r="GH58" i="1" s="1"/>
  <c r="GW58" i="1" s="1"/>
  <c r="BB58" i="1" s="1"/>
  <c r="CG27" i="1"/>
  <c r="CV40" i="1"/>
  <c r="DK40" i="1" s="1"/>
  <c r="DZ40" i="1" s="1"/>
  <c r="EO40" i="1" s="1"/>
  <c r="FD40" i="1" s="1"/>
  <c r="CG14" i="1"/>
  <c r="CV14" i="1" s="1"/>
  <c r="DK14" i="1" s="1"/>
  <c r="BP59" i="1"/>
  <c r="BR59" i="1" s="1"/>
  <c r="CG22" i="1"/>
  <c r="CG11" i="1"/>
  <c r="CV11" i="1" s="1"/>
  <c r="DK11" i="1" s="1"/>
  <c r="CG31" i="1"/>
  <c r="BP41" i="1"/>
  <c r="BR41" i="1" s="1"/>
  <c r="CE41" i="1"/>
  <c r="CT41" i="1"/>
  <c r="DI59" i="1"/>
  <c r="EM41" i="1"/>
  <c r="GU41" i="1"/>
  <c r="CG43" i="1"/>
  <c r="CG32" i="1"/>
  <c r="CG29" i="1"/>
  <c r="CV29" i="1" s="1"/>
  <c r="DK29" i="1" s="1"/>
  <c r="DZ29" i="1" s="1"/>
  <c r="EO29" i="1" s="1"/>
  <c r="FD29" i="1" s="1"/>
  <c r="BP17" i="1"/>
  <c r="BR17" i="1" s="1"/>
  <c r="CG17" i="1" s="1"/>
  <c r="HJ32" i="1"/>
  <c r="BD39" i="1"/>
  <c r="HJ49" i="1"/>
  <c r="BD31" i="1"/>
  <c r="DI17" i="1"/>
  <c r="BD17" i="1"/>
  <c r="BD35" i="1"/>
  <c r="BD41" i="1"/>
  <c r="BD51" i="1"/>
  <c r="BD14" i="1"/>
  <c r="HJ15" i="1"/>
  <c r="BD54" i="1"/>
  <c r="HJ28" i="1"/>
  <c r="HJ59" i="1"/>
  <c r="BD50" i="1"/>
  <c r="HJ46" i="1"/>
  <c r="HJ7" i="1"/>
  <c r="BD52" i="1"/>
  <c r="BD37" i="1"/>
  <c r="FQ59" i="1"/>
  <c r="EM24" i="1"/>
  <c r="CT39" i="1"/>
  <c r="CT50" i="1"/>
  <c r="GU59" i="1"/>
  <c r="HJ17" i="1"/>
  <c r="HJ41" i="1"/>
  <c r="CE59" i="1"/>
  <c r="CE24" i="1"/>
  <c r="CG24" i="1" s="1"/>
  <c r="CV24" i="1" s="1"/>
  <c r="CT59" i="1"/>
  <c r="DX17" i="1"/>
  <c r="HJ35" i="1"/>
  <c r="GF59" i="1"/>
  <c r="CG35" i="1"/>
  <c r="CV35" i="1" s="1"/>
  <c r="EM59" i="1"/>
  <c r="CG39" i="1"/>
  <c r="CV39" i="1" s="1"/>
  <c r="DK39" i="1" s="1"/>
  <c r="DZ39" i="1" s="1"/>
  <c r="EO39" i="1" s="1"/>
  <c r="FD39" i="1" s="1"/>
  <c r="FS39" i="1" s="1"/>
  <c r="GH39" i="1" s="1"/>
  <c r="GW39" i="1" s="1"/>
  <c r="BB39" i="1" s="1"/>
  <c r="CT17" i="1"/>
  <c r="CT32" i="1"/>
  <c r="GU10" i="1"/>
  <c r="FB17" i="1"/>
  <c r="CG45" i="1"/>
  <c r="GF17" i="1"/>
  <c r="DI35" i="1"/>
  <c r="GU32" i="1"/>
  <c r="DX35" i="1"/>
  <c r="HR21" i="1"/>
  <c r="HR15" i="1"/>
  <c r="HR11" i="1"/>
  <c r="CV56" i="1"/>
  <c r="DK56" i="1" s="1"/>
  <c r="DZ56" i="1" s="1"/>
  <c r="EO56" i="1" s="1"/>
  <c r="FD56" i="1" s="1"/>
  <c r="FS56" i="1" s="1"/>
  <c r="GH56" i="1" s="1"/>
  <c r="GW56" i="1" s="1"/>
  <c r="BB56" i="1" s="1"/>
  <c r="BD6" i="1"/>
  <c r="HJ6" i="1"/>
  <c r="FS29" i="1"/>
  <c r="GH29" i="1" s="1"/>
  <c r="GW29" i="1" s="1"/>
  <c r="BB29" i="1" s="1"/>
  <c r="HR48" i="1"/>
  <c r="CV31" i="1"/>
  <c r="DK31" i="1" s="1"/>
  <c r="DZ31" i="1" s="1"/>
  <c r="EO31" i="1" s="1"/>
  <c r="FD31" i="1" s="1"/>
  <c r="FS31" i="1" s="1"/>
  <c r="GH31" i="1" s="1"/>
  <c r="GW31" i="1" s="1"/>
  <c r="BB31" i="1" s="1"/>
  <c r="CG46" i="1"/>
  <c r="CV46" i="1" s="1"/>
  <c r="DK46" i="1" s="1"/>
  <c r="HR13" i="1"/>
  <c r="HR59" i="1"/>
  <c r="HR23" i="1"/>
  <c r="HR17" i="1"/>
  <c r="HR16" i="1"/>
  <c r="HR46" i="1"/>
  <c r="CG19" i="1"/>
  <c r="CV19" i="1" s="1"/>
  <c r="DK19" i="1" s="1"/>
  <c r="DZ19" i="1" s="1"/>
  <c r="EO19" i="1" s="1"/>
  <c r="HR54" i="1"/>
  <c r="CG30" i="1"/>
  <c r="CV30" i="1" s="1"/>
  <c r="DK30" i="1" s="1"/>
  <c r="DZ30" i="1" s="1"/>
  <c r="EO30" i="1" s="1"/>
  <c r="FD30" i="1" s="1"/>
  <c r="FS30" i="1" s="1"/>
  <c r="GH30" i="1" s="1"/>
  <c r="GW30" i="1" s="1"/>
  <c r="BB30" i="1" s="1"/>
  <c r="HR42" i="1"/>
  <c r="HR39" i="1"/>
  <c r="CG34" i="1"/>
  <c r="CV34" i="1" s="1"/>
  <c r="DK34" i="1" s="1"/>
  <c r="DZ34" i="1" s="1"/>
  <c r="EO34" i="1" s="1"/>
  <c r="CH32" i="1"/>
  <c r="CW32" i="1" s="1"/>
  <c r="DL32" i="1" s="1"/>
  <c r="EA32" i="1" s="1"/>
  <c r="EP32" i="1" s="1"/>
  <c r="FE32" i="1" s="1"/>
  <c r="FT32" i="1" s="1"/>
  <c r="GI32" i="1" s="1"/>
  <c r="GX32" i="1" s="1"/>
  <c r="BC32" i="1" s="1"/>
  <c r="HR41" i="1"/>
  <c r="CG55" i="1"/>
  <c r="CV55" i="1" s="1"/>
  <c r="DK55" i="1" s="1"/>
  <c r="DZ55" i="1" s="1"/>
  <c r="EO55" i="1" s="1"/>
  <c r="FD55" i="1" s="1"/>
  <c r="FS55" i="1" s="1"/>
  <c r="GH55" i="1" s="1"/>
  <c r="GW55" i="1" s="1"/>
  <c r="BB55" i="1" s="1"/>
  <c r="HR27" i="1"/>
  <c r="HR51" i="1"/>
  <c r="HR45" i="1"/>
  <c r="DK57" i="1"/>
  <c r="DZ57" i="1" s="1"/>
  <c r="EO57" i="1" s="1"/>
  <c r="FD57" i="1" s="1"/>
  <c r="FS57" i="1" s="1"/>
  <c r="GH57" i="1" s="1"/>
  <c r="GW57" i="1" s="1"/>
  <c r="BB57" i="1" s="1"/>
  <c r="CH55" i="1"/>
  <c r="CW55" i="1" s="1"/>
  <c r="DL55" i="1" s="1"/>
  <c r="EA55" i="1" s="1"/>
  <c r="EP55" i="1" s="1"/>
  <c r="FE55" i="1" s="1"/>
  <c r="FT55" i="1" s="1"/>
  <c r="GI55" i="1" s="1"/>
  <c r="GX55" i="1" s="1"/>
  <c r="BC55" i="1" s="1"/>
  <c r="CH48" i="1"/>
  <c r="CW48" i="1" s="1"/>
  <c r="DL48" i="1" s="1"/>
  <c r="EA48" i="1" s="1"/>
  <c r="EP48" i="1" s="1"/>
  <c r="FE48" i="1" s="1"/>
  <c r="FT48" i="1" s="1"/>
  <c r="GI48" i="1" s="1"/>
  <c r="GX48" i="1" s="1"/>
  <c r="BC48" i="1" s="1"/>
  <c r="HR53" i="1"/>
  <c r="HR32" i="1"/>
  <c r="HR25" i="1"/>
  <c r="HR40" i="1"/>
  <c r="HR28" i="1"/>
  <c r="HR18" i="1"/>
  <c r="HR14" i="1"/>
  <c r="HR36" i="1"/>
  <c r="GG6" i="1"/>
  <c r="GF6" i="1" s="1"/>
  <c r="BQ6" i="1"/>
  <c r="BS6" i="1" s="1"/>
  <c r="FR6" i="1"/>
  <c r="FQ6" i="1" s="1"/>
  <c r="DY6" i="1"/>
  <c r="DX6" i="1" s="1"/>
  <c r="FC6" i="1"/>
  <c r="FB6" i="1" s="1"/>
  <c r="DJ6" i="1"/>
  <c r="DI6" i="1" s="1"/>
  <c r="EN6" i="1"/>
  <c r="EM6" i="1" s="1"/>
  <c r="CU6" i="1"/>
  <c r="CT6" i="1" s="1"/>
  <c r="CF6" i="1"/>
  <c r="CE6" i="1" s="1"/>
  <c r="AZ6" i="1"/>
  <c r="AI6" i="1" s="1"/>
  <c r="HR6" i="1"/>
  <c r="GV6" i="1"/>
  <c r="GU6" i="1" s="1"/>
  <c r="GI52" i="19" l="1"/>
  <c r="GX52" i="19" s="1"/>
  <c r="BB53" i="19"/>
  <c r="AK53" i="19" s="1"/>
  <c r="I53" i="19"/>
  <c r="HN52" i="19"/>
  <c r="HR52" i="19" s="1"/>
  <c r="GV52" i="19"/>
  <c r="GU52" i="19" s="1"/>
  <c r="AK52" i="19"/>
  <c r="AJ52" i="19" s="1"/>
  <c r="AL52" i="19" s="1"/>
  <c r="BB51" i="19"/>
  <c r="AK51" i="19" s="1"/>
  <c r="I51" i="19"/>
  <c r="CW22" i="1"/>
  <c r="DR22" i="1"/>
  <c r="DJ22" i="1"/>
  <c r="DI22" i="1" s="1"/>
  <c r="EP13" i="21"/>
  <c r="EA11" i="1"/>
  <c r="EP11" i="1" s="1"/>
  <c r="FE11" i="1" s="1"/>
  <c r="FT11" i="1" s="1"/>
  <c r="GI11" i="1" s="1"/>
  <c r="GX11" i="1" s="1"/>
  <c r="BC11" i="1" s="1"/>
  <c r="DZ11" i="1"/>
  <c r="EO11" i="1" s="1"/>
  <c r="FD11" i="1" s="1"/>
  <c r="FS11" i="1" s="1"/>
  <c r="GH11" i="1" s="1"/>
  <c r="GW11" i="1" s="1"/>
  <c r="BB11" i="1" s="1"/>
  <c r="CG10" i="1"/>
  <c r="CV10" i="1" s="1"/>
  <c r="CV15" i="1"/>
  <c r="DK15" i="1" s="1"/>
  <c r="DZ15" i="1" s="1"/>
  <c r="EO15" i="1" s="1"/>
  <c r="FD15" i="1" s="1"/>
  <c r="FS15" i="1" s="1"/>
  <c r="GH15" i="1" s="1"/>
  <c r="GW15" i="1" s="1"/>
  <c r="BB15" i="1" s="1"/>
  <c r="CG12" i="1"/>
  <c r="CV12" i="1" s="1"/>
  <c r="DK12" i="1" s="1"/>
  <c r="DZ12" i="1" s="1"/>
  <c r="BB11" i="19"/>
  <c r="AK11" i="19" s="1"/>
  <c r="I11" i="19"/>
  <c r="BB14" i="19"/>
  <c r="AK14" i="19" s="1"/>
  <c r="I14" i="19"/>
  <c r="BB6" i="19"/>
  <c r="AK6" i="19" s="1"/>
  <c r="I6" i="19"/>
  <c r="AL10" i="19"/>
  <c r="AJ10" i="19"/>
  <c r="AK8" i="19"/>
  <c r="BB7" i="19"/>
  <c r="AK7" i="19" s="1"/>
  <c r="I7" i="19"/>
  <c r="BB16" i="19"/>
  <c r="AK16" i="19" s="1"/>
  <c r="I16" i="19"/>
  <c r="BB19" i="19"/>
  <c r="AK19" i="19" s="1"/>
  <c r="I19" i="19"/>
  <c r="AJ13" i="19"/>
  <c r="AL13" i="19" s="1"/>
  <c r="BB15" i="19"/>
  <c r="AK15" i="19" s="1"/>
  <c r="I15" i="19"/>
  <c r="BB17" i="19"/>
  <c r="AK17" i="19" s="1"/>
  <c r="I17" i="19"/>
  <c r="AK20" i="19"/>
  <c r="AK12" i="19"/>
  <c r="AK9" i="19"/>
  <c r="AL18" i="19"/>
  <c r="AJ18" i="19"/>
  <c r="CG50" i="1"/>
  <c r="CV50" i="1" s="1"/>
  <c r="CW50" i="1"/>
  <c r="DR50" i="1"/>
  <c r="DJ50" i="1"/>
  <c r="DI50" i="1" s="1"/>
  <c r="CW7" i="1"/>
  <c r="DL7" i="1" s="1"/>
  <c r="EA7" i="1" s="1"/>
  <c r="EP7" i="1" s="1"/>
  <c r="FE7" i="1" s="1"/>
  <c r="FT7" i="1" s="1"/>
  <c r="GI7" i="1" s="1"/>
  <c r="GX7" i="1" s="1"/>
  <c r="BC7" i="1" s="1"/>
  <c r="FL13" i="21"/>
  <c r="FC13" i="21"/>
  <c r="FB13" i="21" s="1"/>
  <c r="FD13" i="21" s="1"/>
  <c r="I13" i="21"/>
  <c r="BB7" i="21"/>
  <c r="AK7" i="21" s="1"/>
  <c r="I7" i="21"/>
  <c r="BB17" i="21"/>
  <c r="AK17" i="21" s="1"/>
  <c r="I17" i="21"/>
  <c r="AK9" i="21"/>
  <c r="BB18" i="21"/>
  <c r="AK18" i="21" s="1"/>
  <c r="I18" i="21"/>
  <c r="AJ12" i="21"/>
  <c r="AL12" i="21" s="1"/>
  <c r="AK10" i="21"/>
  <c r="BB16" i="21"/>
  <c r="AK16" i="21" s="1"/>
  <c r="I16" i="21"/>
  <c r="BB20" i="21"/>
  <c r="AK20" i="21" s="1"/>
  <c r="I20" i="21"/>
  <c r="BB14" i="21"/>
  <c r="AK14" i="21" s="1"/>
  <c r="I14" i="21"/>
  <c r="BB15" i="21"/>
  <c r="AK15" i="21" s="1"/>
  <c r="I15" i="21"/>
  <c r="AJ19" i="21"/>
  <c r="AL19" i="21" s="1"/>
  <c r="AK11" i="21"/>
  <c r="AK8" i="21"/>
  <c r="CE7" i="1"/>
  <c r="BP7" i="1"/>
  <c r="BR7" i="1" s="1"/>
  <c r="BB15" i="20"/>
  <c r="AK15" i="20" s="1"/>
  <c r="AJ15" i="20" s="1"/>
  <c r="AL15" i="20" s="1"/>
  <c r="I15" i="20"/>
  <c r="BB42" i="19"/>
  <c r="AK42" i="19" s="1"/>
  <c r="I42" i="19"/>
  <c r="CH6" i="1"/>
  <c r="CW6" i="1" s="1"/>
  <c r="DL6" i="1" s="1"/>
  <c r="EA6" i="1" s="1"/>
  <c r="EP6" i="1" s="1"/>
  <c r="FE6" i="1" s="1"/>
  <c r="FT6" i="1" s="1"/>
  <c r="GI6" i="1" s="1"/>
  <c r="GX6" i="1" s="1"/>
  <c r="BB6" i="21"/>
  <c r="AK6" i="21" s="1"/>
  <c r="I6" i="21"/>
  <c r="CH9" i="1"/>
  <c r="BP6" i="1"/>
  <c r="BR6" i="1" s="1"/>
  <c r="CG6" i="1" s="1"/>
  <c r="CV6" i="1" s="1"/>
  <c r="DK6" i="1" s="1"/>
  <c r="DZ6" i="1" s="1"/>
  <c r="EO6" i="1" s="1"/>
  <c r="FD6" i="1" s="1"/>
  <c r="FS6" i="1" s="1"/>
  <c r="GH6" i="1" s="1"/>
  <c r="GW6" i="1" s="1"/>
  <c r="BB6" i="1" s="1"/>
  <c r="BP9" i="1"/>
  <c r="BR9" i="1" s="1"/>
  <c r="CG9" i="1" s="1"/>
  <c r="CU9" i="1"/>
  <c r="CT9" i="1" s="1"/>
  <c r="DK8" i="1"/>
  <c r="DZ8" i="1" s="1"/>
  <c r="EO8" i="1" s="1"/>
  <c r="FD8" i="1" s="1"/>
  <c r="FS8" i="1" s="1"/>
  <c r="GH8" i="1" s="1"/>
  <c r="GW8" i="1" s="1"/>
  <c r="BB8" i="1" s="1"/>
  <c r="DJ9" i="1"/>
  <c r="DI9" i="1" s="1"/>
  <c r="DY9" i="1"/>
  <c r="DX9" i="1" s="1"/>
  <c r="EN9" i="1"/>
  <c r="EM9" i="1" s="1"/>
  <c r="FC9" i="1"/>
  <c r="FB9" i="1" s="1"/>
  <c r="FK9" i="1"/>
  <c r="DZ47" i="1"/>
  <c r="EO47" i="1" s="1"/>
  <c r="FD47" i="1" s="1"/>
  <c r="FS47" i="1" s="1"/>
  <c r="GH47" i="1" s="1"/>
  <c r="GW47" i="1" s="1"/>
  <c r="BB47" i="1" s="1"/>
  <c r="FS40" i="1"/>
  <c r="GH40" i="1" s="1"/>
  <c r="GW40" i="1" s="1"/>
  <c r="BB40" i="1" s="1"/>
  <c r="CV48" i="1"/>
  <c r="DK48" i="1" s="1"/>
  <c r="DZ48" i="1" s="1"/>
  <c r="EO48" i="1" s="1"/>
  <c r="FD48" i="1" s="1"/>
  <c r="FS48" i="1" s="1"/>
  <c r="GH48" i="1" s="1"/>
  <c r="GW48" i="1" s="1"/>
  <c r="BB48" i="1" s="1"/>
  <c r="DK18" i="1"/>
  <c r="DZ18" i="1" s="1"/>
  <c r="EO18" i="1" s="1"/>
  <c r="FD18" i="1" s="1"/>
  <c r="FS18" i="1" s="1"/>
  <c r="GH18" i="1" s="1"/>
  <c r="GW18" i="1" s="1"/>
  <c r="BB18" i="1" s="1"/>
  <c r="FD34" i="1"/>
  <c r="FS34" i="1" s="1"/>
  <c r="GH34" i="1" s="1"/>
  <c r="GW34" i="1" s="1"/>
  <c r="BB34" i="1" s="1"/>
  <c r="DK10" i="1"/>
  <c r="DZ10" i="1" s="1"/>
  <c r="EO10" i="1" s="1"/>
  <c r="FD10" i="1" s="1"/>
  <c r="FS10" i="1" s="1"/>
  <c r="GH10" i="1" s="1"/>
  <c r="GW10" i="1" s="1"/>
  <c r="BB10" i="1" s="1"/>
  <c r="CV17" i="1"/>
  <c r="DK17" i="1" s="1"/>
  <c r="DZ17" i="1" s="1"/>
  <c r="EO17" i="1" s="1"/>
  <c r="FD17" i="1" s="1"/>
  <c r="FS17" i="1" s="1"/>
  <c r="GH17" i="1" s="1"/>
  <c r="GW17" i="1" s="1"/>
  <c r="BB17" i="1" s="1"/>
  <c r="CV22" i="1"/>
  <c r="DK22" i="1" s="1"/>
  <c r="DK23" i="1"/>
  <c r="DZ23" i="1" s="1"/>
  <c r="EO23" i="1" s="1"/>
  <c r="FD23" i="1" s="1"/>
  <c r="FS23" i="1" s="1"/>
  <c r="GH23" i="1" s="1"/>
  <c r="GW23" i="1" s="1"/>
  <c r="BB23" i="1" s="1"/>
  <c r="CV16" i="1"/>
  <c r="DK16" i="1" s="1"/>
  <c r="CV43" i="1"/>
  <c r="DK43" i="1" s="1"/>
  <c r="DZ43" i="1" s="1"/>
  <c r="EO43" i="1" s="1"/>
  <c r="FD43" i="1" s="1"/>
  <c r="FS43" i="1" s="1"/>
  <c r="GH43" i="1" s="1"/>
  <c r="GW43" i="1" s="1"/>
  <c r="BB43" i="1" s="1"/>
  <c r="CG51" i="1"/>
  <c r="CV51" i="1" s="1"/>
  <c r="DK51" i="1" s="1"/>
  <c r="DZ51" i="1" s="1"/>
  <c r="EO51" i="1" s="1"/>
  <c r="FD51" i="1" s="1"/>
  <c r="FS51" i="1" s="1"/>
  <c r="GH51" i="1" s="1"/>
  <c r="GW51" i="1" s="1"/>
  <c r="BB51" i="1" s="1"/>
  <c r="DZ44" i="1"/>
  <c r="EO44" i="1" s="1"/>
  <c r="FD44" i="1" s="1"/>
  <c r="FS44" i="1" s="1"/>
  <c r="GH44" i="1" s="1"/>
  <c r="GW44" i="1" s="1"/>
  <c r="BB44" i="1" s="1"/>
  <c r="CV54" i="1"/>
  <c r="DK54" i="1" s="1"/>
  <c r="DZ54" i="1" s="1"/>
  <c r="EO54" i="1" s="1"/>
  <c r="FD54" i="1" s="1"/>
  <c r="FS54" i="1" s="1"/>
  <c r="GH54" i="1" s="1"/>
  <c r="GW54" i="1" s="1"/>
  <c r="BB54" i="1" s="1"/>
  <c r="CG33" i="1"/>
  <c r="CV33" i="1" s="1"/>
  <c r="DK33" i="1" s="1"/>
  <c r="DZ33" i="1" s="1"/>
  <c r="EO33" i="1" s="1"/>
  <c r="FD33" i="1" s="1"/>
  <c r="FS33" i="1" s="1"/>
  <c r="GH33" i="1" s="1"/>
  <c r="GW33" i="1" s="1"/>
  <c r="BB33" i="1" s="1"/>
  <c r="DZ53" i="1"/>
  <c r="EO53" i="1" s="1"/>
  <c r="FD53" i="1" s="1"/>
  <c r="FS53" i="1" s="1"/>
  <c r="GH53" i="1" s="1"/>
  <c r="GW53" i="1" s="1"/>
  <c r="BB53" i="1" s="1"/>
  <c r="CV13" i="1"/>
  <c r="DK13" i="1" s="1"/>
  <c r="DZ13" i="1" s="1"/>
  <c r="EO13" i="1" s="1"/>
  <c r="FD13" i="1" s="1"/>
  <c r="FS13" i="1" s="1"/>
  <c r="GH13" i="1" s="1"/>
  <c r="GW13" i="1" s="1"/>
  <c r="BB13" i="1" s="1"/>
  <c r="CV27" i="1"/>
  <c r="DK27" i="1" s="1"/>
  <c r="DZ27" i="1" s="1"/>
  <c r="EO27" i="1" s="1"/>
  <c r="FD27" i="1" s="1"/>
  <c r="FS27" i="1" s="1"/>
  <c r="GH27" i="1" s="1"/>
  <c r="GW27" i="1" s="1"/>
  <c r="BB27" i="1" s="1"/>
  <c r="DZ49" i="1"/>
  <c r="EO49" i="1" s="1"/>
  <c r="FD49" i="1" s="1"/>
  <c r="FS49" i="1" s="1"/>
  <c r="GH49" i="1" s="1"/>
  <c r="GW49" i="1" s="1"/>
  <c r="BB49" i="1" s="1"/>
  <c r="DZ14" i="1"/>
  <c r="EO14" i="1" s="1"/>
  <c r="FD14" i="1" s="1"/>
  <c r="FS14" i="1" s="1"/>
  <c r="GH14" i="1" s="1"/>
  <c r="GW14" i="1" s="1"/>
  <c r="BB14" i="1" s="1"/>
  <c r="DZ46" i="1"/>
  <c r="EO46" i="1" s="1"/>
  <c r="FD46" i="1" s="1"/>
  <c r="FS46" i="1" s="1"/>
  <c r="GH46" i="1" s="1"/>
  <c r="GW46" i="1" s="1"/>
  <c r="BB46" i="1" s="1"/>
  <c r="DZ21" i="1"/>
  <c r="EO21" i="1" s="1"/>
  <c r="FD21" i="1" s="1"/>
  <c r="FS21" i="1" s="1"/>
  <c r="GH21" i="1" s="1"/>
  <c r="GW21" i="1" s="1"/>
  <c r="BB21" i="1" s="1"/>
  <c r="EO12" i="1"/>
  <c r="FD12" i="1" s="1"/>
  <c r="FS12" i="1" s="1"/>
  <c r="GH12" i="1" s="1"/>
  <c r="GW12" i="1" s="1"/>
  <c r="BB12" i="1" s="1"/>
  <c r="CV45" i="1"/>
  <c r="DK45" i="1" s="1"/>
  <c r="DZ45" i="1" s="1"/>
  <c r="EO45" i="1" s="1"/>
  <c r="FD45" i="1" s="1"/>
  <c r="FS45" i="1" s="1"/>
  <c r="GH45" i="1" s="1"/>
  <c r="GW45" i="1" s="1"/>
  <c r="BB45" i="1" s="1"/>
  <c r="DZ36" i="1"/>
  <c r="EO36" i="1" s="1"/>
  <c r="FD36" i="1" s="1"/>
  <c r="FS36" i="1" s="1"/>
  <c r="GH36" i="1" s="1"/>
  <c r="GW36" i="1" s="1"/>
  <c r="BB36" i="1" s="1"/>
  <c r="FD19" i="1"/>
  <c r="FS19" i="1" s="1"/>
  <c r="GH19" i="1" s="1"/>
  <c r="GW19" i="1" s="1"/>
  <c r="BB19" i="1" s="1"/>
  <c r="DK24" i="1"/>
  <c r="DZ24" i="1" s="1"/>
  <c r="EO24" i="1" s="1"/>
  <c r="FD24" i="1" s="1"/>
  <c r="FS24" i="1" s="1"/>
  <c r="GH24" i="1" s="1"/>
  <c r="GW24" i="1" s="1"/>
  <c r="BB24" i="1" s="1"/>
  <c r="CV32" i="1"/>
  <c r="DK32" i="1" s="1"/>
  <c r="DZ32" i="1" s="1"/>
  <c r="EO32" i="1" s="1"/>
  <c r="FD32" i="1" s="1"/>
  <c r="FS32" i="1" s="1"/>
  <c r="GH32" i="1" s="1"/>
  <c r="GW32" i="1" s="1"/>
  <c r="BB32" i="1" s="1"/>
  <c r="DZ16" i="1"/>
  <c r="EO16" i="1" s="1"/>
  <c r="FD16" i="1" s="1"/>
  <c r="FS16" i="1" s="1"/>
  <c r="GH16" i="1" s="1"/>
  <c r="GW16" i="1" s="1"/>
  <c r="BB16" i="1" s="1"/>
  <c r="CV20" i="1"/>
  <c r="DK20" i="1" s="1"/>
  <c r="DZ20" i="1" s="1"/>
  <c r="EO20" i="1" s="1"/>
  <c r="FD20" i="1" s="1"/>
  <c r="FS20" i="1" s="1"/>
  <c r="GH20" i="1" s="1"/>
  <c r="GW20" i="1" s="1"/>
  <c r="BB20" i="1" s="1"/>
  <c r="CG59" i="1"/>
  <c r="CV59" i="1" s="1"/>
  <c r="DK59" i="1" s="1"/>
  <c r="DZ59" i="1" s="1"/>
  <c r="EO59" i="1" s="1"/>
  <c r="FD59" i="1" s="1"/>
  <c r="FS59" i="1" s="1"/>
  <c r="GH59" i="1" s="1"/>
  <c r="GW59" i="1" s="1"/>
  <c r="BB59" i="1" s="1"/>
  <c r="CG52" i="1"/>
  <c r="CV52" i="1" s="1"/>
  <c r="DK52" i="1" s="1"/>
  <c r="DZ52" i="1" s="1"/>
  <c r="EO52" i="1" s="1"/>
  <c r="FD52" i="1" s="1"/>
  <c r="FS52" i="1" s="1"/>
  <c r="GH52" i="1" s="1"/>
  <c r="GW52" i="1" s="1"/>
  <c r="BB52" i="1" s="1"/>
  <c r="CG41" i="1"/>
  <c r="CV41" i="1" s="1"/>
  <c r="DK41" i="1" s="1"/>
  <c r="DZ41" i="1" s="1"/>
  <c r="EO41" i="1" s="1"/>
  <c r="FD41" i="1" s="1"/>
  <c r="FS41" i="1" s="1"/>
  <c r="GH41" i="1" s="1"/>
  <c r="GW41" i="1" s="1"/>
  <c r="BB41" i="1" s="1"/>
  <c r="DK35" i="1"/>
  <c r="DZ35" i="1" s="1"/>
  <c r="EO35" i="1" s="1"/>
  <c r="FD35" i="1" s="1"/>
  <c r="FS35" i="1" s="1"/>
  <c r="GH35" i="1" s="1"/>
  <c r="GW35" i="1" s="1"/>
  <c r="BB35" i="1" s="1"/>
  <c r="J52" i="19" l="1"/>
  <c r="BC52" i="19"/>
  <c r="AJ53" i="19"/>
  <c r="AL53" i="19" s="1"/>
  <c r="AJ51" i="19"/>
  <c r="AL51" i="19" s="1"/>
  <c r="EG22" i="1"/>
  <c r="DY22" i="1"/>
  <c r="DX22" i="1" s="1"/>
  <c r="DZ22" i="1"/>
  <c r="DL22" i="1"/>
  <c r="EA22" i="1" s="1"/>
  <c r="FS13" i="21"/>
  <c r="CG7" i="1"/>
  <c r="CV7" i="1" s="1"/>
  <c r="DK7" i="1" s="1"/>
  <c r="DZ7" i="1" s="1"/>
  <c r="EO7" i="1" s="1"/>
  <c r="FD7" i="1" s="1"/>
  <c r="FS7" i="1" s="1"/>
  <c r="GH7" i="1" s="1"/>
  <c r="GW7" i="1" s="1"/>
  <c r="AJ8" i="19"/>
  <c r="AL8" i="19" s="1"/>
  <c r="AL9" i="19"/>
  <c r="AJ9" i="19"/>
  <c r="AL20" i="19"/>
  <c r="AJ20" i="19"/>
  <c r="AL17" i="19"/>
  <c r="AJ17" i="19"/>
  <c r="AL15" i="19"/>
  <c r="AJ15" i="19"/>
  <c r="AL19" i="19"/>
  <c r="AJ19" i="19"/>
  <c r="AL16" i="19"/>
  <c r="AJ16" i="19"/>
  <c r="AL7" i="19"/>
  <c r="AJ7" i="19"/>
  <c r="AL12" i="19"/>
  <c r="AJ12" i="19"/>
  <c r="AL6" i="19"/>
  <c r="AJ6" i="19"/>
  <c r="AL14" i="19"/>
  <c r="AJ14" i="19"/>
  <c r="AL11" i="19"/>
  <c r="AJ11" i="19"/>
  <c r="DK50" i="1"/>
  <c r="DZ50" i="1" s="1"/>
  <c r="DY50" i="1"/>
  <c r="DX50" i="1" s="1"/>
  <c r="EG50" i="1"/>
  <c r="DL50" i="1"/>
  <c r="I50" i="1"/>
  <c r="GA13" i="21"/>
  <c r="FR13" i="21"/>
  <c r="FQ13" i="21" s="1"/>
  <c r="FE13" i="21"/>
  <c r="FT13" i="21" s="1"/>
  <c r="AJ11" i="21"/>
  <c r="AL11" i="21" s="1"/>
  <c r="AJ15" i="21"/>
  <c r="AL15" i="21" s="1"/>
  <c r="AJ14" i="21"/>
  <c r="AL14" i="21" s="1"/>
  <c r="AJ20" i="21"/>
  <c r="AL20" i="21" s="1"/>
  <c r="AJ16" i="21"/>
  <c r="AL16" i="21" s="1"/>
  <c r="AJ9" i="21"/>
  <c r="AL9" i="21" s="1"/>
  <c r="AJ17" i="21"/>
  <c r="AL17" i="21" s="1"/>
  <c r="AJ7" i="21"/>
  <c r="AL7" i="21" s="1"/>
  <c r="AJ8" i="21"/>
  <c r="AL8" i="21" s="1"/>
  <c r="AJ10" i="21"/>
  <c r="AL10" i="21" s="1"/>
  <c r="AJ18" i="21"/>
  <c r="AL18" i="21" s="1"/>
  <c r="J7" i="1"/>
  <c r="BB7" i="1"/>
  <c r="AK7" i="1" s="1"/>
  <c r="I7" i="1"/>
  <c r="BC6" i="1"/>
  <c r="J6" i="1"/>
  <c r="AK6" i="1"/>
  <c r="AJ42" i="19"/>
  <c r="AL42" i="19"/>
  <c r="AJ6" i="21"/>
  <c r="AL6" i="21" s="1"/>
  <c r="CW9" i="1"/>
  <c r="DL9" i="1" s="1"/>
  <c r="EA9" i="1" s="1"/>
  <c r="EP9" i="1" s="1"/>
  <c r="FE9" i="1" s="1"/>
  <c r="CV9" i="1"/>
  <c r="DK9" i="1" s="1"/>
  <c r="DZ9" i="1" s="1"/>
  <c r="EO9" i="1" s="1"/>
  <c r="FD9" i="1" s="1"/>
  <c r="FS9" i="1" s="1"/>
  <c r="I6" i="1"/>
  <c r="FZ9" i="1"/>
  <c r="FR9" i="1"/>
  <c r="FQ9" i="1" s="1"/>
  <c r="AJ6" i="1"/>
  <c r="AL6" i="1" s="1"/>
  <c r="EV22" i="1" l="1"/>
  <c r="EN22" i="1"/>
  <c r="EM22" i="1" s="1"/>
  <c r="EO22" i="1" s="1"/>
  <c r="GI13" i="21"/>
  <c r="GX13" i="21" s="1"/>
  <c r="BC13" i="21" s="1"/>
  <c r="AK13" i="21" s="1"/>
  <c r="AJ13" i="21" s="1"/>
  <c r="AL13" i="21" s="1"/>
  <c r="FT9" i="1"/>
  <c r="EA50" i="1"/>
  <c r="EV50" i="1"/>
  <c r="EN50" i="1"/>
  <c r="EM50" i="1" s="1"/>
  <c r="EO50" i="1" s="1"/>
  <c r="J13" i="21"/>
  <c r="GP13" i="21"/>
  <c r="GG13" i="21"/>
  <c r="GF13" i="21" s="1"/>
  <c r="GH13" i="21" s="1"/>
  <c r="GW13" i="21" s="1"/>
  <c r="BB13" i="21" s="1"/>
  <c r="AJ7" i="1"/>
  <c r="AL7" i="1" s="1"/>
  <c r="J9" i="1"/>
  <c r="I9" i="1"/>
  <c r="GG9" i="1"/>
  <c r="GF9" i="1" s="1"/>
  <c r="GH9" i="1" s="1"/>
  <c r="GW9" i="1" s="1"/>
  <c r="BB9" i="1" s="1"/>
  <c r="AK9" i="1" s="1"/>
  <c r="GO9" i="1"/>
  <c r="AJ9" i="1"/>
  <c r="AL9" i="1" s="1"/>
  <c r="EP22" i="1" l="1"/>
  <c r="FK22" i="1"/>
  <c r="FC22" i="1"/>
  <c r="FB22" i="1" s="1"/>
  <c r="FD22" i="1" s="1"/>
  <c r="EP50" i="1"/>
  <c r="FC50" i="1"/>
  <c r="FB50" i="1" s="1"/>
  <c r="FD50" i="1" s="1"/>
  <c r="FK50" i="1"/>
  <c r="HO13" i="21"/>
  <c r="HR13" i="21" s="1"/>
  <c r="GV13" i="21"/>
  <c r="GU13" i="21" s="1"/>
  <c r="GI9" i="1"/>
  <c r="GX9" i="1" s="1"/>
  <c r="BC9" i="1" s="1"/>
  <c r="HN9" i="1"/>
  <c r="HR9" i="1" s="1"/>
  <c r="GV9" i="1"/>
  <c r="GU9" i="1" s="1"/>
  <c r="I22" i="1" l="1"/>
  <c r="FZ22" i="1"/>
  <c r="FR22" i="1"/>
  <c r="FQ22" i="1" s="1"/>
  <c r="FS22" i="1" s="1"/>
  <c r="FE22" i="1"/>
  <c r="FS50" i="1"/>
  <c r="FE50" i="1"/>
  <c r="FZ50" i="1"/>
  <c r="FR50" i="1"/>
  <c r="FQ50" i="1" s="1"/>
  <c r="J50" i="1"/>
  <c r="GH22" i="1" l="1"/>
  <c r="GW22" i="1" s="1"/>
  <c r="BB22" i="1" s="1"/>
  <c r="FT22" i="1"/>
  <c r="GO22" i="1"/>
  <c r="GG22" i="1"/>
  <c r="GF22" i="1" s="1"/>
  <c r="GH50" i="1"/>
  <c r="GW50" i="1" s="1"/>
  <c r="BB50" i="1" s="1"/>
  <c r="FT50" i="1"/>
  <c r="AJ50" i="1"/>
  <c r="AL50" i="1" s="1"/>
  <c r="GG50" i="1"/>
  <c r="GF50" i="1" s="1"/>
  <c r="GO50" i="1"/>
  <c r="GI22" i="1" l="1"/>
  <c r="GX22" i="1" s="1"/>
  <c r="HN22" i="1"/>
  <c r="HR22" i="1" s="1"/>
  <c r="GV22" i="1"/>
  <c r="GU22" i="1" s="1"/>
  <c r="GI50" i="1"/>
  <c r="GX50" i="1" s="1"/>
  <c r="BC50" i="1" s="1"/>
  <c r="AK50" i="1" s="1"/>
  <c r="HN50" i="1"/>
  <c r="HR50" i="1" s="1"/>
  <c r="GV50" i="1"/>
  <c r="GU50" i="1" s="1"/>
  <c r="BC22" i="1" l="1"/>
  <c r="AK22" i="1" s="1"/>
  <c r="AJ22" i="1" s="1"/>
  <c r="AL22" i="1" s="1"/>
  <c r="J22" i="1"/>
</calcChain>
</file>

<file path=xl/comments1.xml><?xml version="1.0" encoding="utf-8"?>
<comments xmlns="http://schemas.openxmlformats.org/spreadsheetml/2006/main">
  <authors>
    <author>yu</author>
  </authors>
  <commentList>
    <comment ref="D10" authorId="0">
      <text>
        <r>
          <rPr>
            <sz val="9"/>
            <color indexed="81"/>
            <rFont val="細明體"/>
            <family val="3"/>
            <charset val="136"/>
          </rPr>
          <t>日期:例780601</t>
        </r>
      </text>
    </comment>
  </commentList>
</comments>
</file>

<file path=xl/comments2.xml><?xml version="1.0" encoding="utf-8"?>
<comments xmlns="http://schemas.openxmlformats.org/spreadsheetml/2006/main">
  <authors>
    <author>yu</author>
  </authors>
  <commentList>
    <comment ref="D52" authorId="0">
      <text>
        <r>
          <rPr>
            <sz val="9"/>
            <color indexed="81"/>
            <rFont val="細明體"/>
            <family val="3"/>
            <charset val="136"/>
          </rPr>
          <t>日期:例780601</t>
        </r>
      </text>
    </comment>
  </commentList>
</comments>
</file>

<file path=xl/sharedStrings.xml><?xml version="1.0" encoding="utf-8"?>
<sst xmlns="http://schemas.openxmlformats.org/spreadsheetml/2006/main" count="2136" uniqueCount="821">
  <si>
    <t>姓名</t>
    <phoneticPr fontId="2" type="noConversion"/>
  </si>
  <si>
    <t>子女2</t>
  </si>
  <si>
    <t>子女3</t>
  </si>
  <si>
    <t>申報人基本資料</t>
    <phoneticPr fontId="2" type="noConversion"/>
  </si>
  <si>
    <t>現住公有宿舍</t>
    <phoneticPr fontId="2" type="noConversion"/>
  </si>
  <si>
    <t>與現職連續之初任公職日期</t>
    <phoneticPr fontId="2" type="noConversion"/>
  </si>
  <si>
    <t>父</t>
    <phoneticPr fontId="2" type="noConversion"/>
  </si>
  <si>
    <t>母</t>
    <phoneticPr fontId="2" type="noConversion"/>
  </si>
  <si>
    <t>子女1</t>
    <phoneticPr fontId="2" type="noConversion"/>
  </si>
  <si>
    <t>序
號</t>
    <phoneticPr fontId="2" type="noConversion"/>
  </si>
  <si>
    <t>配偶</t>
    <phoneticPr fontId="2" type="noConversion"/>
  </si>
  <si>
    <t>年齡初檢</t>
  </si>
  <si>
    <t>出生
日期</t>
    <phoneticPr fontId="2" type="noConversion"/>
  </si>
  <si>
    <t>不含
父母</t>
    <phoneticPr fontId="2" type="noConversion"/>
  </si>
  <si>
    <t>含
父母</t>
    <phoneticPr fontId="2" type="noConversion"/>
  </si>
  <si>
    <t>口
數</t>
    <phoneticPr fontId="2" type="noConversion"/>
  </si>
  <si>
    <t>子女(一)</t>
    <phoneticPr fontId="2" type="noConversion"/>
  </si>
  <si>
    <t>子女(二)</t>
    <phoneticPr fontId="2" type="noConversion"/>
  </si>
  <si>
    <t>子女(三)</t>
    <phoneticPr fontId="2" type="noConversion"/>
  </si>
  <si>
    <r>
      <t xml:space="preserve">金額
</t>
    </r>
    <r>
      <rPr>
        <sz val="9"/>
        <color indexed="61"/>
        <rFont val="新細明體"/>
        <family val="1"/>
        <charset val="136"/>
      </rPr>
      <t>(Ｃ)</t>
    </r>
    <phoneticPr fontId="2" type="noConversion"/>
  </si>
  <si>
    <t>年齡</t>
    <phoneticPr fontId="2" type="noConversion"/>
  </si>
  <si>
    <t>配給</t>
    <phoneticPr fontId="2" type="noConversion"/>
  </si>
  <si>
    <t>不含父母</t>
    <phoneticPr fontId="2" type="noConversion"/>
  </si>
  <si>
    <t>含父母</t>
    <phoneticPr fontId="2" type="noConversion"/>
  </si>
  <si>
    <t>含父母</t>
    <phoneticPr fontId="2" type="noConversion"/>
  </si>
  <si>
    <t>不含父母</t>
    <phoneticPr fontId="2" type="noConversion"/>
  </si>
  <si>
    <t>申報口數上限</t>
    <phoneticPr fontId="2" type="noConversion"/>
  </si>
  <si>
    <t>核發月數</t>
    <phoneticPr fontId="2" type="noConversion"/>
  </si>
  <si>
    <t>身分
證號</t>
    <phoneticPr fontId="2" type="noConversion"/>
  </si>
  <si>
    <t>核發金額</t>
    <phoneticPr fontId="2" type="noConversion"/>
  </si>
  <si>
    <r>
      <t xml:space="preserve">本人
實物
代金
</t>
    </r>
    <r>
      <rPr>
        <sz val="9"/>
        <color indexed="61"/>
        <rFont val="新細明體"/>
        <family val="1"/>
        <charset val="136"/>
      </rPr>
      <t>(B)</t>
    </r>
    <phoneticPr fontId="2" type="noConversion"/>
  </si>
  <si>
    <r>
      <t xml:space="preserve">本人
房租
津貼
</t>
    </r>
    <r>
      <rPr>
        <sz val="9"/>
        <color indexed="61"/>
        <rFont val="新細明體"/>
        <family val="1"/>
        <charset val="136"/>
      </rPr>
      <t>(A)</t>
    </r>
    <phoneticPr fontId="2" type="noConversion"/>
  </si>
  <si>
    <t>A</t>
    <phoneticPr fontId="2" type="noConversion"/>
  </si>
  <si>
    <t>B</t>
    <phoneticPr fontId="2" type="noConversion"/>
  </si>
  <si>
    <t>C</t>
    <phoneticPr fontId="2" type="noConversion"/>
  </si>
  <si>
    <t>D</t>
    <phoneticPr fontId="2" type="noConversion"/>
  </si>
  <si>
    <t>E</t>
    <phoneticPr fontId="2" type="noConversion"/>
  </si>
  <si>
    <t>F</t>
    <phoneticPr fontId="2" type="noConversion"/>
  </si>
  <si>
    <t>G</t>
    <phoneticPr fontId="2" type="noConversion"/>
  </si>
  <si>
    <t>H</t>
    <phoneticPr fontId="2" type="noConversion"/>
  </si>
  <si>
    <t>I</t>
    <phoneticPr fontId="2" type="noConversion"/>
  </si>
  <si>
    <t>J</t>
    <phoneticPr fontId="2" type="noConversion"/>
  </si>
  <si>
    <t>法定上限</t>
    <phoneticPr fontId="2" type="noConversion"/>
  </si>
  <si>
    <t>本年符合人數</t>
    <phoneticPr fontId="2" type="noConversion"/>
  </si>
  <si>
    <t>保障口數</t>
    <phoneticPr fontId="2" type="noConversion"/>
  </si>
  <si>
    <t>申報上限</t>
    <phoneticPr fontId="2" type="noConversion"/>
  </si>
  <si>
    <t>年</t>
    <phoneticPr fontId="2" type="noConversion"/>
  </si>
  <si>
    <t>出生日期</t>
    <phoneticPr fontId="2" type="noConversion"/>
  </si>
  <si>
    <t>年齡</t>
    <phoneticPr fontId="2" type="noConversion"/>
  </si>
  <si>
    <t>年齡基準日</t>
    <phoneticPr fontId="2" type="noConversion"/>
  </si>
  <si>
    <t>現況基本檢核（年齡以84為準）</t>
    <phoneticPr fontId="2" type="noConversion"/>
  </si>
  <si>
    <t>已填報口數</t>
    <phoneticPr fontId="2" type="noConversion"/>
  </si>
  <si>
    <t>已由配偶申報</t>
    <phoneticPr fontId="2" type="noConversion"/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</si>
  <si>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</si>
  <si>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</si>
  <si>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</si>
  <si>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</si>
  <si>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</si>
  <si>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</si>
  <si>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</si>
  <si>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</si>
  <si>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</si>
  <si>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</si>
  <si>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</si>
  <si>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</si>
  <si>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</si>
  <si>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</si>
  <si>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</si>
  <si>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</si>
  <si>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</si>
  <si>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</si>
  <si>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</si>
  <si>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</si>
  <si>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</si>
  <si>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</si>
  <si>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</si>
  <si>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</si>
  <si>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</si>
  <si>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</si>
  <si>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身分證檢核</t>
    <phoneticPr fontId="2" type="noConversion"/>
  </si>
  <si>
    <r>
      <t>結婚</t>
    </r>
    <r>
      <rPr>
        <sz val="9"/>
        <rFont val="新細明體"/>
        <family val="1"/>
        <charset val="136"/>
      </rPr>
      <t xml:space="preserve">
日期</t>
    </r>
    <phoneticPr fontId="2" type="noConversion"/>
  </si>
  <si>
    <t>報稅年度：</t>
    <phoneticPr fontId="2" type="noConversion"/>
  </si>
  <si>
    <t>檢核
結果</t>
    <phoneticPr fontId="2" type="noConversion"/>
  </si>
  <si>
    <r>
      <t xml:space="preserve">審核註記
</t>
    </r>
    <r>
      <rPr>
        <sz val="8"/>
        <color indexed="12"/>
        <rFont val="新細明體"/>
        <family val="1"/>
        <charset val="136"/>
      </rPr>
      <t>年度中發生死亡、畢業等影響申報資格情事，亦可在此註記</t>
    </r>
    <phoneticPr fontId="2" type="noConversion"/>
  </si>
  <si>
    <r>
      <t>婚姻</t>
    </r>
    <r>
      <rPr>
        <sz val="9"/>
        <rFont val="新細明體"/>
        <family val="1"/>
        <charset val="136"/>
      </rPr>
      <t xml:space="preserve">
初檢</t>
    </r>
    <phoneticPr fontId="2" type="noConversion"/>
  </si>
  <si>
    <t>已填口數統計</t>
    <phoneticPr fontId="2" type="noConversion"/>
  </si>
  <si>
    <r>
      <t>申報實物代金眷屬</t>
    </r>
    <r>
      <rPr>
        <sz val="9"/>
        <color indexed="10"/>
        <rFont val="新細明體"/>
        <family val="1"/>
        <charset val="136"/>
      </rPr>
      <t>（初檢結果出現粉紅底白字者，表示資格不符，程式將直接排除統計；出現申報口數逾限者，請按取得資格先後，依序將較後者刪除，直至口數符合並出現統計金額為止）</t>
    </r>
    <phoneticPr fontId="2" type="noConversion"/>
  </si>
  <si>
    <t>可報上限</t>
    <phoneticPr fontId="2" type="noConversion"/>
  </si>
  <si>
    <t>有無房租津貼
如有，選填
現職身分類別</t>
    <phoneticPr fontId="2" type="noConversion"/>
  </si>
  <si>
    <t>房租整年</t>
    <phoneticPr fontId="2" type="noConversion"/>
  </si>
  <si>
    <t>本人實代整年</t>
    <phoneticPr fontId="2" type="noConversion"/>
  </si>
  <si>
    <t>眷屬實代整年</t>
    <phoneticPr fontId="2" type="noConversion"/>
  </si>
  <si>
    <r>
      <t>合計免
稅金額
(月、年)
(</t>
    </r>
    <r>
      <rPr>
        <sz val="9"/>
        <color indexed="61"/>
        <rFont val="新細明體"/>
        <family val="1"/>
        <charset val="136"/>
      </rPr>
      <t>A+B+C)</t>
    </r>
    <phoneticPr fontId="2" type="noConversion"/>
  </si>
  <si>
    <t>父</t>
    <phoneticPr fontId="2" type="noConversion"/>
  </si>
  <si>
    <t>母</t>
    <phoneticPr fontId="2" type="noConversion"/>
  </si>
  <si>
    <t>合併</t>
    <phoneticPr fontId="2" type="noConversion"/>
  </si>
  <si>
    <t>當年因故未申報有案</t>
  </si>
  <si>
    <t>高中(職)上尉軍訓教官</t>
  </si>
  <si>
    <t>高中(職)少校軍訓教官</t>
  </si>
  <si>
    <t>高中(職)中校軍訓教官</t>
  </si>
  <si>
    <t>請選擇</t>
    <phoneticPr fontId="2" type="noConversion"/>
  </si>
  <si>
    <t>大專院校中校軍訓教官</t>
  </si>
  <si>
    <t>大專院校上校軍訓教官</t>
  </si>
  <si>
    <t>大專院校上校主任</t>
  </si>
  <si>
    <t>大專院校少將主任</t>
  </si>
  <si>
    <t>序號</t>
    <phoneticPr fontId="2" type="noConversion"/>
  </si>
  <si>
    <t>學校代碼</t>
    <phoneticPr fontId="2" type="noConversion"/>
  </si>
  <si>
    <t>學校名稱</t>
    <phoneticPr fontId="2" type="noConversion"/>
  </si>
  <si>
    <t>開南大學</t>
  </si>
  <si>
    <t>0473A</t>
  </si>
  <si>
    <t>佛光大學</t>
  </si>
  <si>
    <t>0473B</t>
  </si>
  <si>
    <t>世新大學</t>
  </si>
  <si>
    <t>0473C</t>
  </si>
  <si>
    <t>0473D</t>
  </si>
  <si>
    <t>實踐大學</t>
  </si>
  <si>
    <t>0473E</t>
  </si>
  <si>
    <t>0473F</t>
  </si>
  <si>
    <t>臺北醫學大學</t>
  </si>
  <si>
    <t>0473G</t>
  </si>
  <si>
    <t>中國文化大學</t>
  </si>
  <si>
    <t>0473H</t>
  </si>
  <si>
    <t>東吳大學</t>
  </si>
  <si>
    <t>0473I</t>
  </si>
  <si>
    <t>銘傳大學</t>
  </si>
  <si>
    <t>0473J</t>
  </si>
  <si>
    <t>真理大學</t>
  </si>
  <si>
    <t>0473K</t>
  </si>
  <si>
    <t>淡江大學</t>
  </si>
  <si>
    <t>0473L</t>
  </si>
  <si>
    <t>華梵大學</t>
  </si>
  <si>
    <t>0473M</t>
  </si>
  <si>
    <t>聖約翰科技大學</t>
  </si>
  <si>
    <t>0473N</t>
  </si>
  <si>
    <t>輔仁大學學校財團法人輔仁大學</t>
  </si>
  <si>
    <t>0473O</t>
  </si>
  <si>
    <t>明志科技大學</t>
  </si>
  <si>
    <t>0473P</t>
  </si>
  <si>
    <t>長庚大學</t>
  </si>
  <si>
    <t>0473Q</t>
  </si>
  <si>
    <t>萬能學校財團法人萬能科技大學</t>
  </si>
  <si>
    <t>0473R</t>
  </si>
  <si>
    <t>中原大學</t>
  </si>
  <si>
    <t>0473T</t>
  </si>
  <si>
    <t>元智大學</t>
  </si>
  <si>
    <t>0473U</t>
  </si>
  <si>
    <t>龍華科技大學</t>
  </si>
  <si>
    <t>0473W</t>
  </si>
  <si>
    <t>中華大學</t>
  </si>
  <si>
    <t>0473X</t>
  </si>
  <si>
    <t>0473Y</t>
  </si>
  <si>
    <t>中國醫藥大學</t>
  </si>
  <si>
    <t>0473Z</t>
  </si>
  <si>
    <t>中臺科技大學</t>
  </si>
  <si>
    <t>04741</t>
  </si>
  <si>
    <t>台南家專學校財團法人台南應用科技大學</t>
  </si>
  <si>
    <t>0474A</t>
  </si>
  <si>
    <t>亞洲大學</t>
  </si>
  <si>
    <t>0474B</t>
  </si>
  <si>
    <t>嶺東科技大學</t>
  </si>
  <si>
    <t>0474C</t>
  </si>
  <si>
    <t>弘光科技大學</t>
  </si>
  <si>
    <t>0474D</t>
  </si>
  <si>
    <t>朝陽科技大學</t>
  </si>
  <si>
    <t>0474E</t>
  </si>
  <si>
    <t>東海大學</t>
  </si>
  <si>
    <t>0474F</t>
  </si>
  <si>
    <t>中山醫學大學</t>
  </si>
  <si>
    <t>0474G</t>
  </si>
  <si>
    <t>逢甲大學</t>
  </si>
  <si>
    <t>0474H</t>
  </si>
  <si>
    <t>靜宜大學</t>
  </si>
  <si>
    <t>0474I</t>
  </si>
  <si>
    <t>建國科技大學</t>
  </si>
  <si>
    <t>0474J</t>
  </si>
  <si>
    <t>大葉大學</t>
  </si>
  <si>
    <t>0474K</t>
  </si>
  <si>
    <t>南華大學</t>
  </si>
  <si>
    <t>0474L</t>
  </si>
  <si>
    <t>南臺科技大學</t>
  </si>
  <si>
    <t>0474M</t>
  </si>
  <si>
    <t>0474N</t>
  </si>
  <si>
    <t>崑山科技大學</t>
  </si>
  <si>
    <t>0474O</t>
  </si>
  <si>
    <t>長榮大學</t>
  </si>
  <si>
    <t>0474P</t>
  </si>
  <si>
    <t>高雄醫學大學</t>
  </si>
  <si>
    <t>0474Q</t>
  </si>
  <si>
    <t>高苑科技大學</t>
  </si>
  <si>
    <t>0474R</t>
  </si>
  <si>
    <t>樹德科技大學</t>
  </si>
  <si>
    <t>0474S</t>
  </si>
  <si>
    <t>義守大學</t>
  </si>
  <si>
    <t>0474T</t>
  </si>
  <si>
    <t>正修科技大學</t>
  </si>
  <si>
    <t>0474U</t>
  </si>
  <si>
    <t>輔英科技大學</t>
  </si>
  <si>
    <t>0474V</t>
  </si>
  <si>
    <t>大仁科技大學</t>
  </si>
  <si>
    <t>0474W</t>
  </si>
  <si>
    <t>0474X</t>
  </si>
  <si>
    <t>遠東科技大學</t>
  </si>
  <si>
    <t>0474Z</t>
  </si>
  <si>
    <t>0475A</t>
  </si>
  <si>
    <t>東南科技大學</t>
  </si>
  <si>
    <t>0475B</t>
  </si>
  <si>
    <t>德明財經科技大學</t>
  </si>
  <si>
    <t>0475C</t>
  </si>
  <si>
    <t>明道學校財團法人明道大學</t>
  </si>
  <si>
    <t>0475D</t>
  </si>
  <si>
    <t>0475E</t>
  </si>
  <si>
    <t>南開科技大學</t>
  </si>
  <si>
    <t>0475F</t>
  </si>
  <si>
    <t>中華學校財團法人中華科技大學</t>
  </si>
  <si>
    <t>0475G</t>
  </si>
  <si>
    <t>僑光科技大學</t>
  </si>
  <si>
    <t>0475I</t>
  </si>
  <si>
    <t>台灣首府學校財團法人台灣首府大學</t>
  </si>
  <si>
    <t>0475J</t>
  </si>
  <si>
    <t>0475K</t>
  </si>
  <si>
    <t>美和學校財團法人美和科技大學</t>
  </si>
  <si>
    <t>0475L</t>
  </si>
  <si>
    <t>環球學校財團法人環球科技大學</t>
  </si>
  <si>
    <t>0475N</t>
  </si>
  <si>
    <t>中州學校財團法人中州科技大學</t>
  </si>
  <si>
    <t>0475O</t>
  </si>
  <si>
    <t>長庚學校財團法人長庚科技大學</t>
  </si>
  <si>
    <t>0475P</t>
  </si>
  <si>
    <t>修平學校財團法人修平科技大學</t>
  </si>
  <si>
    <t>0475Q</t>
  </si>
  <si>
    <t>城市學校財團法人臺北城市科技大學</t>
  </si>
  <si>
    <t>0475R</t>
  </si>
  <si>
    <t>醒吾學校財團法人醒吾科技大學</t>
  </si>
  <si>
    <t>0475S</t>
  </si>
  <si>
    <t>健行學校財團法人健行科技大學</t>
  </si>
  <si>
    <t>0475T</t>
  </si>
  <si>
    <t>大華學校財團法人大華科技大學</t>
  </si>
  <si>
    <t>0475U</t>
  </si>
  <si>
    <t>0475V</t>
  </si>
  <si>
    <t>南榮學校財團法人南榮科技大學</t>
  </si>
  <si>
    <t>0475W</t>
  </si>
  <si>
    <t>廣亞學校財團法人育達科技大學</t>
  </si>
  <si>
    <t>04761</t>
  </si>
  <si>
    <t>亞太學校財團法人亞太創意技術學院</t>
  </si>
  <si>
    <t>04763</t>
  </si>
  <si>
    <t>桃園創新科技學校財團法人桃園創新技術學院</t>
  </si>
  <si>
    <t>0476A</t>
  </si>
  <si>
    <t>蘭陽技術學院</t>
  </si>
  <si>
    <t>0476B</t>
  </si>
  <si>
    <t>崇右技術學院</t>
  </si>
  <si>
    <t>0476C</t>
  </si>
  <si>
    <t>經國管理暨健康學院</t>
  </si>
  <si>
    <t>0476G</t>
  </si>
  <si>
    <t>景文科技大學</t>
  </si>
  <si>
    <t>0476I</t>
  </si>
  <si>
    <t>德霖技術學院</t>
  </si>
  <si>
    <t>0476L</t>
  </si>
  <si>
    <t>黎明技術學院</t>
  </si>
  <si>
    <t>0476M</t>
  </si>
  <si>
    <t>亞東技術學院</t>
  </si>
  <si>
    <t>0477B</t>
  </si>
  <si>
    <t>大同技術學院</t>
  </si>
  <si>
    <t>0477D</t>
  </si>
  <si>
    <t>稻江科技暨管理學院</t>
  </si>
  <si>
    <t>0477G</t>
  </si>
  <si>
    <t>中華醫事科技大學</t>
  </si>
  <si>
    <t>0477M</t>
  </si>
  <si>
    <t>和春技術學院</t>
  </si>
  <si>
    <t>0477O</t>
  </si>
  <si>
    <t>永達技術學院</t>
  </si>
  <si>
    <t>0477P</t>
  </si>
  <si>
    <t>高鳳數位內容學院</t>
  </si>
  <si>
    <t>0477R</t>
  </si>
  <si>
    <t>大漢技術學院</t>
  </si>
  <si>
    <t>0477T</t>
  </si>
  <si>
    <t>臺灣觀光學院</t>
  </si>
  <si>
    <t>0477U</t>
  </si>
  <si>
    <t>台北海洋技術學院</t>
  </si>
  <si>
    <t>0477W</t>
  </si>
  <si>
    <t>0478A</t>
  </si>
  <si>
    <t>聖母醫護管理專科學校</t>
  </si>
  <si>
    <t>0478D</t>
  </si>
  <si>
    <t>馬偕醫護管理專科學校</t>
  </si>
  <si>
    <t>0478E</t>
  </si>
  <si>
    <t>0478F</t>
  </si>
  <si>
    <t>新生醫護管理專科學校</t>
  </si>
  <si>
    <t>0478G</t>
  </si>
  <si>
    <t>仁德醫護管理專科學校</t>
  </si>
  <si>
    <t>0478H</t>
  </si>
  <si>
    <t>崇仁醫護管理專科學校</t>
  </si>
  <si>
    <t>0478I</t>
  </si>
  <si>
    <t>敏惠醫護管理專科學校</t>
  </si>
  <si>
    <t>0478J</t>
  </si>
  <si>
    <t>育英醫護管理專科學校</t>
  </si>
  <si>
    <t>0478K</t>
  </si>
  <si>
    <t>高美醫護管理專科學校</t>
  </si>
  <si>
    <t>0478L</t>
  </si>
  <si>
    <t>樹人醫護管理專科學校</t>
  </si>
  <si>
    <t>0478M</t>
  </si>
  <si>
    <t>慈惠醫護管理專科學校</t>
  </si>
  <si>
    <t>047A0</t>
  </si>
  <si>
    <t>中道學校財團法人宜蘭縣中道高級中學</t>
  </si>
  <si>
    <t>047A1</t>
  </si>
  <si>
    <t>宜蘭縣私立慧燈高級中學</t>
  </si>
  <si>
    <t>047A4</t>
  </si>
  <si>
    <t>二信學校財團法人基隆市二信高級中學</t>
  </si>
  <si>
    <t>047A5</t>
  </si>
  <si>
    <t>輔仁大學學校財團法人基隆市輔大聖心高級中學</t>
  </si>
  <si>
    <t>047A6</t>
  </si>
  <si>
    <t>基隆市私立光隆高級家事商業職業學校</t>
  </si>
  <si>
    <t>047A7</t>
  </si>
  <si>
    <t>基隆市私立培德高級工業家事職業學校</t>
  </si>
  <si>
    <t>047B0</t>
  </si>
  <si>
    <t>新北市私立聖心女子高級中學</t>
  </si>
  <si>
    <t>047B1</t>
  </si>
  <si>
    <t>格致學校財團法人新北市私立格致高級中學</t>
  </si>
  <si>
    <t>047B2</t>
  </si>
  <si>
    <t>穀保學校財團法人新北市穀保高級家事商業職業學校</t>
  </si>
  <si>
    <t>047B3</t>
  </si>
  <si>
    <t>清傳學校財團法人新北市清傳高級商業職業學校</t>
  </si>
  <si>
    <t>金陵學校財團法人新北市金陵女子高級中學</t>
  </si>
  <si>
    <t>047B5</t>
  </si>
  <si>
    <t>東海中學學校財團法人新北市東海高級中學</t>
  </si>
  <si>
    <t>047B6</t>
  </si>
  <si>
    <t>辭修學校財團法人新北市私立辭修高級中學</t>
  </si>
  <si>
    <t>047B7</t>
  </si>
  <si>
    <t>中華中學學校財團法人新北市中華高級中學</t>
  </si>
  <si>
    <t>047B9</t>
  </si>
  <si>
    <t>新北市私立竹林高級中學</t>
  </si>
  <si>
    <t>047C0</t>
  </si>
  <si>
    <t>南山學校財團法人新北市南山高級中學</t>
  </si>
  <si>
    <t>047C1</t>
  </si>
  <si>
    <t>智光學校財團法人新北市智光高級商工職業學校</t>
  </si>
  <si>
    <t>047C2</t>
  </si>
  <si>
    <t>新北市私立復興高級商工職業學校</t>
  </si>
  <si>
    <t>047C3</t>
  </si>
  <si>
    <t>新北市私立崇義高級中學</t>
  </si>
  <si>
    <t>047C4</t>
  </si>
  <si>
    <t>新北市私立醒吾高級中學</t>
  </si>
  <si>
    <t>047C5</t>
  </si>
  <si>
    <t>天主教光仁學校財團法人新北市光仁高級中學</t>
  </si>
  <si>
    <t>047C6</t>
  </si>
  <si>
    <t>新北市私立豫章高級工商職業學校</t>
  </si>
  <si>
    <t>047C7</t>
  </si>
  <si>
    <t>新北市私立光華高級商業職業進修學校</t>
  </si>
  <si>
    <t>047C8</t>
  </si>
  <si>
    <t>新北市私立淡江高級中學</t>
  </si>
  <si>
    <t>047C9</t>
  </si>
  <si>
    <t>天主教崇光學校財團法人新北市崇光女子高級中學</t>
  </si>
  <si>
    <t>047D0</t>
  </si>
  <si>
    <t>能仁學校財團法人新北市能仁高級家事商業職業學校</t>
  </si>
  <si>
    <t>047D1</t>
  </si>
  <si>
    <t>新北市私立南強高級工商職業學校</t>
  </si>
  <si>
    <t>047D2</t>
  </si>
  <si>
    <t>新北市私立莊敬高級工業家事職業學校</t>
  </si>
  <si>
    <t>047D3</t>
  </si>
  <si>
    <t>新北市私立及人高級中學</t>
  </si>
  <si>
    <t>047D4</t>
  </si>
  <si>
    <t>新北市私立開明高級工業商業職業學校</t>
  </si>
  <si>
    <t>047D5</t>
  </si>
  <si>
    <t>剛恆毅學校財團法人新北市天主教恆毅高級中學</t>
  </si>
  <si>
    <t>047D6</t>
  </si>
  <si>
    <t>新北市私立中華高級商業海事職業學校</t>
  </si>
  <si>
    <t>047D7</t>
  </si>
  <si>
    <t>新北市私立樹人高級家事商業職業學校</t>
  </si>
  <si>
    <t>047D8</t>
  </si>
  <si>
    <t>新北市私立徐匯高級中學</t>
  </si>
  <si>
    <t>047DA</t>
  </si>
  <si>
    <t>康橋學校財團法人新北市康橋高級中學</t>
  </si>
  <si>
    <t>047DB</t>
  </si>
  <si>
    <t>新北市私立時雨高級中學</t>
  </si>
  <si>
    <t>047E0</t>
  </si>
  <si>
    <t>桃園縣私立大華高級中學</t>
  </si>
  <si>
    <t>桃園縣私立振聲高級中學</t>
  </si>
  <si>
    <t>新興學校財團法人桃園縣新興高級中學</t>
  </si>
  <si>
    <t>桃園縣至善高級中學</t>
  </si>
  <si>
    <t>桃園縣私立啟英高級中學</t>
  </si>
  <si>
    <t>047E8</t>
  </si>
  <si>
    <t>桃園縣育達高級中學</t>
  </si>
  <si>
    <t>047E9</t>
  </si>
  <si>
    <t>047F0</t>
  </si>
  <si>
    <t>桃園縣清華高級中學</t>
  </si>
  <si>
    <t>047F1</t>
  </si>
  <si>
    <t>桃園縣私立治平高級中學</t>
  </si>
  <si>
    <t>047F2</t>
  </si>
  <si>
    <t>桃園縣私立永平高級工商職業學校</t>
  </si>
  <si>
    <t>047F3</t>
  </si>
  <si>
    <t>泉僑學校財團法人桃園縣泉僑高級中學</t>
  </si>
  <si>
    <t>047F4</t>
  </si>
  <si>
    <t>桃園縣私立方曙高級商工職業學校</t>
  </si>
  <si>
    <t>047F5</t>
  </si>
  <si>
    <t>桃園縣私立成功高級工商職業學校</t>
  </si>
  <si>
    <t>047F6</t>
  </si>
  <si>
    <t>光啟學校財團法人桃園縣光啟高級中學</t>
  </si>
  <si>
    <t>047G0</t>
  </si>
  <si>
    <t>新竹縣私立義民高級中學</t>
  </si>
  <si>
    <t>047G1</t>
  </si>
  <si>
    <t>新竹縣私立東泰高級中學</t>
  </si>
  <si>
    <t>047G2</t>
  </si>
  <si>
    <t>新竹縣私立內思高級工業職業學校</t>
  </si>
  <si>
    <t>047G3</t>
  </si>
  <si>
    <t>新竹縣私立忠信高級中學</t>
  </si>
  <si>
    <t>047G4</t>
  </si>
  <si>
    <t>新竹縣仰德高級中學</t>
  </si>
  <si>
    <t>047G5</t>
  </si>
  <si>
    <t>新竹市私立曙光女子高級中學</t>
  </si>
  <si>
    <t>047G6</t>
  </si>
  <si>
    <t>新竹市世界高級中學</t>
  </si>
  <si>
    <t>047G8</t>
  </si>
  <si>
    <t>新竹市私立光復高級中學</t>
  </si>
  <si>
    <t>047G9</t>
  </si>
  <si>
    <t>新竹市私立磐石高級中學</t>
  </si>
  <si>
    <t>047H0</t>
  </si>
  <si>
    <t>苗栗縣私立育民高級工業家事職業學校</t>
  </si>
  <si>
    <t>047H1</t>
  </si>
  <si>
    <t>苗栗縣私立建臺高級中學</t>
  </si>
  <si>
    <t>047H2</t>
  </si>
  <si>
    <t>苗栗縣私立中興高級商工職業學校</t>
  </si>
  <si>
    <t>047H3</t>
  </si>
  <si>
    <t>苗栗縣私立君毅高級中學</t>
  </si>
  <si>
    <t>047H4</t>
  </si>
  <si>
    <t>苗栗縣私立龍德家事商業職業學校</t>
  </si>
  <si>
    <t>047H5</t>
  </si>
  <si>
    <t>苗栗縣私立賢德高級工商職業學校</t>
  </si>
  <si>
    <t>047H6</t>
  </si>
  <si>
    <t>苗栗縣私立大成高級中學</t>
  </si>
  <si>
    <t>047H7</t>
  </si>
  <si>
    <t>苗栗縣全人實驗高級中學</t>
  </si>
  <si>
    <t>047I0</t>
  </si>
  <si>
    <t>臺中市私立致用高級中學</t>
  </si>
  <si>
    <t>047I1</t>
  </si>
  <si>
    <t>臺中市青年高級中學</t>
  </si>
  <si>
    <t>047I2</t>
  </si>
  <si>
    <t>臺中市私立立人高級中學</t>
  </si>
  <si>
    <t>047I3</t>
  </si>
  <si>
    <t>臺中市私立大明高級中學</t>
  </si>
  <si>
    <t>047I4</t>
  </si>
  <si>
    <t>臺中市私立僑泰高級中學</t>
  </si>
  <si>
    <t>047I5</t>
  </si>
  <si>
    <t>臺中市華盛頓高級中學</t>
  </si>
  <si>
    <t>047I6</t>
  </si>
  <si>
    <t>臺中市私立玉山高級中學</t>
  </si>
  <si>
    <t>047I7</t>
  </si>
  <si>
    <t>臺中市私立明道高級中學</t>
  </si>
  <si>
    <t>047I8</t>
  </si>
  <si>
    <t>臺中市私立嘉陽高級中學</t>
  </si>
  <si>
    <t>047I9</t>
  </si>
  <si>
    <t>臺中市私立弘文高級中學</t>
  </si>
  <si>
    <t>047J0</t>
  </si>
  <si>
    <t>臺中市常春藤高級中學</t>
  </si>
  <si>
    <t>047J2</t>
  </si>
  <si>
    <t>臺中市私立慈明高級中學</t>
  </si>
  <si>
    <t>047J3</t>
  </si>
  <si>
    <t>臺中市明台高級中學</t>
  </si>
  <si>
    <t>047K1</t>
  </si>
  <si>
    <t>臺中市私立曉明女子高級中學</t>
  </si>
  <si>
    <t>047K2</t>
  </si>
  <si>
    <t>047K3</t>
  </si>
  <si>
    <t>臺中市私立衛道高級中學</t>
  </si>
  <si>
    <t>047K4</t>
  </si>
  <si>
    <t>臺中市私立嶺東高級中學</t>
  </si>
  <si>
    <t>047K5</t>
  </si>
  <si>
    <t>047K6</t>
  </si>
  <si>
    <t>宜寧學校財團法人臺中市宜寧高級中學</t>
  </si>
  <si>
    <t>047K7</t>
  </si>
  <si>
    <t>047K8</t>
  </si>
  <si>
    <t>葳格學校財團法人臺中市葳格高級中學</t>
  </si>
  <si>
    <t>047L0</t>
  </si>
  <si>
    <t>南投縣私立五育高級中學</t>
  </si>
  <si>
    <t>047L1</t>
  </si>
  <si>
    <t>南投縣私立同德家事商業職業學校</t>
  </si>
  <si>
    <t>047L2</t>
  </si>
  <si>
    <t>南投縣私立三育高級中學</t>
  </si>
  <si>
    <t>047L3</t>
  </si>
  <si>
    <t>南投縣私立弘明實驗高級中學</t>
  </si>
  <si>
    <t>047L4</t>
  </si>
  <si>
    <t>四維學校財團法人花蓮縣四維高級中學</t>
  </si>
  <si>
    <t>047L6</t>
  </si>
  <si>
    <t>慈濟學校財團法人慈濟大學附屬高級中學</t>
  </si>
  <si>
    <t>047L7</t>
  </si>
  <si>
    <t>花蓮縣私立海星高級中學</t>
  </si>
  <si>
    <t>047L8</t>
  </si>
  <si>
    <t>花蓮縣私立國光高級商工職業學校</t>
  </si>
  <si>
    <t>047LL</t>
  </si>
  <si>
    <t>財團法人南投縣私立普台高級中學</t>
  </si>
  <si>
    <t>047M0</t>
  </si>
  <si>
    <t>彰化縣私立精誠高級中學</t>
  </si>
  <si>
    <t>047M1</t>
  </si>
  <si>
    <t>正德學校財團法人彰化縣正德高級中學</t>
  </si>
  <si>
    <t>047M2</t>
  </si>
  <si>
    <t>彰化縣私立達德高級商工職業學校</t>
  </si>
  <si>
    <t>047M3</t>
  </si>
  <si>
    <t>彰化縣私立文興高級中學</t>
  </si>
  <si>
    <t>047M4</t>
  </si>
  <si>
    <t>彰化縣私立大慶高級商工職業學校</t>
  </si>
  <si>
    <t>047N0</t>
  </si>
  <si>
    <t>雲林縣私立揚子高級中學</t>
  </si>
  <si>
    <t>047N1</t>
  </si>
  <si>
    <t>雲林縣私立永年高級中學</t>
  </si>
  <si>
    <t>047N2</t>
  </si>
  <si>
    <t>雲林縣私立正心高級中學</t>
  </si>
  <si>
    <t>047N3</t>
  </si>
  <si>
    <t>雲林縣私立大德工業商業職業學校</t>
  </si>
  <si>
    <t>047N4</t>
  </si>
  <si>
    <t>雲林縣私立巨人高級中學</t>
  </si>
  <si>
    <t>047N5</t>
  </si>
  <si>
    <t>雲林縣私立文生高級中學</t>
  </si>
  <si>
    <t>047N6</t>
  </si>
  <si>
    <t>義峰學校財團法人雲林縣義峰高級中學</t>
  </si>
  <si>
    <t>047N7</t>
  </si>
  <si>
    <t>雲林縣私立大成高級商工職業學校</t>
  </si>
  <si>
    <t>047N9</t>
  </si>
  <si>
    <t>維多利亞學校財團法人雲林縣維多利亞實驗高級中學</t>
  </si>
  <si>
    <t>047O1</t>
  </si>
  <si>
    <t>嘉義縣私立同濟高級中學</t>
  </si>
  <si>
    <t>047O2</t>
  </si>
  <si>
    <t>嘉義縣私立萬能高級工商職業學校</t>
  </si>
  <si>
    <t>047O3</t>
  </si>
  <si>
    <t>嘉義縣私立協志高級工商職業學校</t>
  </si>
  <si>
    <t>047O4</t>
  </si>
  <si>
    <t>嘉義縣私立協同高級中學</t>
  </si>
  <si>
    <t>047O5</t>
  </si>
  <si>
    <t>弘德學校財團法人嘉義縣弘德高級工商職業學校</t>
  </si>
  <si>
    <t>047P0</t>
  </si>
  <si>
    <t>嘉義市私立輔仁高級中學</t>
  </si>
  <si>
    <t>047P1</t>
  </si>
  <si>
    <t>嘉義市立仁高級中學</t>
  </si>
  <si>
    <t>047P2</t>
  </si>
  <si>
    <t>嘉義市私立宏仁女子高級中學</t>
  </si>
  <si>
    <t>047P3</t>
  </si>
  <si>
    <t>嘉義市私立興華高級中學</t>
  </si>
  <si>
    <t>047P4</t>
  </si>
  <si>
    <t>嘉義市私立嘉華高級中學</t>
  </si>
  <si>
    <t>047P5</t>
  </si>
  <si>
    <t>047P6</t>
  </si>
  <si>
    <t>嘉義市私立仁義高級中學</t>
  </si>
  <si>
    <t>047P7</t>
  </si>
  <si>
    <t>嘉義市私立大同高級商業職業學校</t>
  </si>
  <si>
    <t>047Q0</t>
  </si>
  <si>
    <t>047Q1</t>
  </si>
  <si>
    <t>047Q2</t>
  </si>
  <si>
    <r>
      <t>臺南</t>
    </r>
    <r>
      <rPr>
        <sz val="12"/>
        <color indexed="10"/>
        <rFont val="新細明體"/>
        <family val="1"/>
        <charset val="136"/>
      </rPr>
      <t>縣</t>
    </r>
    <r>
      <rPr>
        <sz val="12"/>
        <rFont val="新細明體"/>
        <family val="1"/>
        <charset val="136"/>
      </rPr>
      <t>私立華濟永安高級中學</t>
    </r>
  </si>
  <si>
    <t>047Q3</t>
  </si>
  <si>
    <t>臺南市私立新榮高級中學</t>
  </si>
  <si>
    <t>047Q4</t>
  </si>
  <si>
    <t>臺南市私立鳳和高級中學</t>
  </si>
  <si>
    <t>047Q5</t>
  </si>
  <si>
    <t>方濟會學校財團法人臺南市黎明高級中學</t>
  </si>
  <si>
    <t>047Q6</t>
  </si>
  <si>
    <t>臺南市私立南光高級中學</t>
  </si>
  <si>
    <t>047Q7</t>
  </si>
  <si>
    <t>興國學校財團法人臺南市興國高級中學</t>
  </si>
  <si>
    <t>047Q9</t>
  </si>
  <si>
    <t>047R0</t>
  </si>
  <si>
    <t>臺南市私立明達高級中學</t>
  </si>
  <si>
    <t>047R5</t>
  </si>
  <si>
    <t>臺南市德光高級中學</t>
  </si>
  <si>
    <t>047R6</t>
  </si>
  <si>
    <t>慈濟學校財團法人臺南市私立慈濟高級中學</t>
  </si>
  <si>
    <t>047S0</t>
  </si>
  <si>
    <t>臺南市亞洲高級餐旅職業學校</t>
  </si>
  <si>
    <t>047S1</t>
  </si>
  <si>
    <t>天主教聖功學校財團法人臺南市天主教聖功女子高級中學</t>
  </si>
  <si>
    <t>047S2</t>
  </si>
  <si>
    <t>臺南市私立南英高級商工職業學校</t>
  </si>
  <si>
    <t>047S3</t>
  </si>
  <si>
    <t>臺南市私立長榮高級中學</t>
  </si>
  <si>
    <t>047S4</t>
  </si>
  <si>
    <t>臺南市私立瀛海高級中學</t>
  </si>
  <si>
    <t>047S5</t>
  </si>
  <si>
    <t>臺南市私立長榮女子高級中學</t>
  </si>
  <si>
    <t>047S6</t>
  </si>
  <si>
    <t>047S7</t>
  </si>
  <si>
    <t>臺南市私立崑山高級中學</t>
  </si>
  <si>
    <t>047S8</t>
  </si>
  <si>
    <t>臺南市六信高級中學</t>
  </si>
  <si>
    <t>047S9</t>
  </si>
  <si>
    <t>臺南市私立慈幼高級工商職業學校</t>
  </si>
  <si>
    <t>047T0</t>
  </si>
  <si>
    <t>中山學校財團法人高雄市中山高級工商職業學校</t>
  </si>
  <si>
    <t>047T1</t>
  </si>
  <si>
    <t>高雄市私立高英高級工商職業學校</t>
  </si>
  <si>
    <t>047T3</t>
  </si>
  <si>
    <t>佛光山學校財團法人高雄市普門高級中學</t>
  </si>
  <si>
    <t>047T4</t>
  </si>
  <si>
    <t>高雄市私立旗美高級商工職業學校</t>
  </si>
  <si>
    <t>047T5</t>
  </si>
  <si>
    <t>高雄市私立華德高級工業家事職業學校</t>
  </si>
  <si>
    <t>047T6</t>
  </si>
  <si>
    <t>高雄市私立正義高級中學</t>
  </si>
  <si>
    <t>047T8</t>
  </si>
  <si>
    <t>高雄市私立高苑高級工商職業學校</t>
  </si>
  <si>
    <t>047T9</t>
  </si>
  <si>
    <t>高雄市私立義大國際高級中學</t>
  </si>
  <si>
    <t>047TW</t>
  </si>
  <si>
    <t>新光學校財團法人高雄市新光高級中學</t>
  </si>
  <si>
    <t>047U0</t>
  </si>
  <si>
    <t>屏東縣私立民生高級家事商業職業學校</t>
  </si>
  <si>
    <t>047U1</t>
  </si>
  <si>
    <t>屏榮學校財團法人屏東縣屏榮高級中學</t>
  </si>
  <si>
    <t>047U2</t>
  </si>
  <si>
    <t>屏東縣私立陸興高級中學</t>
  </si>
  <si>
    <t>047U3</t>
  </si>
  <si>
    <t>屏東縣私立華洲高級工業家事職業學校</t>
  </si>
  <si>
    <t>047U4</t>
  </si>
  <si>
    <t>屏東縣私立美和高級中學</t>
  </si>
  <si>
    <t>047U5</t>
  </si>
  <si>
    <t>屏東縣私立新基高級中學</t>
  </si>
  <si>
    <t>047U6</t>
  </si>
  <si>
    <t>屏東縣私立日新高級工商職業學校</t>
  </si>
  <si>
    <t>047U8</t>
  </si>
  <si>
    <t>臺東縣私立公東高級工業職業學校</t>
  </si>
  <si>
    <t>047U9</t>
  </si>
  <si>
    <t>臺東縣私立育仁高級中學</t>
  </si>
  <si>
    <t>047W2</t>
  </si>
  <si>
    <t>臺北市私立東方高級工商職業學校</t>
  </si>
  <si>
    <t>047W3</t>
  </si>
  <si>
    <t>臺北市私立喬治高級工商職業學校</t>
  </si>
  <si>
    <t>047W4</t>
  </si>
  <si>
    <t>047W7</t>
  </si>
  <si>
    <t>臺北市私立育達高級商業家事職業學校</t>
  </si>
  <si>
    <t>047W8</t>
  </si>
  <si>
    <t>臺北市私立開南高級商工職業學校</t>
  </si>
  <si>
    <t>臺北市私立稻江高級商業職業學校</t>
  </si>
  <si>
    <t>047X2</t>
  </si>
  <si>
    <t>臺北市私立稻江高級護理家事職業學校</t>
  </si>
  <si>
    <t>047X3</t>
  </si>
  <si>
    <t>臺北市私立華岡藝術學校</t>
  </si>
  <si>
    <t>047X4</t>
  </si>
  <si>
    <t>臺北市私立復興實驗高級中學</t>
  </si>
  <si>
    <t>047XA</t>
  </si>
  <si>
    <t>臺北市私立大誠高級中學</t>
  </si>
  <si>
    <t>047XB</t>
  </si>
  <si>
    <t>臺北市私立中興高級中學</t>
  </si>
  <si>
    <t>047XC</t>
  </si>
  <si>
    <t>臺北市私立方濟高級中學</t>
  </si>
  <si>
    <t>047XD</t>
  </si>
  <si>
    <t>臺北市私立再興高級中學</t>
  </si>
  <si>
    <t>047XE</t>
  </si>
  <si>
    <t>臺北市私立延平高級中學</t>
  </si>
  <si>
    <t>047XF</t>
  </si>
  <si>
    <t>臺北市私立東山高級中學</t>
  </si>
  <si>
    <t>047XG</t>
  </si>
  <si>
    <t>臺北市私立泰北高級中學</t>
  </si>
  <si>
    <t>047XJ</t>
  </si>
  <si>
    <t>臺北市私立強恕高級中學</t>
  </si>
  <si>
    <t>047XK</t>
  </si>
  <si>
    <t>臺北市私立景文高級中學</t>
  </si>
  <si>
    <t>047XL</t>
  </si>
  <si>
    <t>臺北市私立華興高級中學</t>
  </si>
  <si>
    <t>047XM</t>
  </si>
  <si>
    <t>臺北市私立滬江高級中學</t>
  </si>
  <si>
    <t>047XN</t>
  </si>
  <si>
    <t>臺北市私立文德女子高級中學</t>
  </si>
  <si>
    <t>047XP</t>
  </si>
  <si>
    <t>臺北市私立靜修女子高級中學</t>
  </si>
  <si>
    <t>047XQ</t>
  </si>
  <si>
    <t>臺北市私立衛理女子高級中學</t>
  </si>
  <si>
    <t>047XR</t>
  </si>
  <si>
    <t>臺北市私立達人女子高級中學</t>
  </si>
  <si>
    <t>047XS</t>
  </si>
  <si>
    <t>臺北市私立大同高級中學</t>
  </si>
  <si>
    <t>臺北市私立金甌女子高級中學</t>
  </si>
  <si>
    <t>047XU</t>
  </si>
  <si>
    <t>臺北市私立開平餐飲職業學校</t>
  </si>
  <si>
    <t>047XV</t>
  </si>
  <si>
    <t>臺北市私立立人高級中學</t>
  </si>
  <si>
    <t>047XW</t>
  </si>
  <si>
    <t>臺北市私立十信高級中學</t>
  </si>
  <si>
    <t>047XX</t>
  </si>
  <si>
    <t>047XY</t>
  </si>
  <si>
    <t>047XZ</t>
  </si>
  <si>
    <t>臺北市私立南華高級中學職業進修學校</t>
  </si>
  <si>
    <t>047Z2</t>
  </si>
  <si>
    <t>高雄市私立樹德高級家事商業職業學校</t>
  </si>
  <si>
    <t>047Z3</t>
  </si>
  <si>
    <t>高雄市私立三信高級家事商業職業學校</t>
  </si>
  <si>
    <t>047Z4</t>
  </si>
  <si>
    <t>高雄市私立國際高級商工職業學校</t>
  </si>
  <si>
    <t>047Z5</t>
  </si>
  <si>
    <t>高雄市私立高鳳高級工業家事職業學校</t>
  </si>
  <si>
    <t>047Z6</t>
  </si>
  <si>
    <t>高雄市私立中華高級藝術職業學校</t>
  </si>
  <si>
    <t>047ZA</t>
  </si>
  <si>
    <t>高雄市私立復華高級中學</t>
  </si>
  <si>
    <t>047ZB</t>
  </si>
  <si>
    <t>天主教道明學校財團法人高雄市道明高級中學</t>
  </si>
  <si>
    <t>047ZC</t>
  </si>
  <si>
    <t>天主教明誠學校財團法人高雄市明誠高級中學</t>
  </si>
  <si>
    <t>047ZD</t>
  </si>
  <si>
    <t>高雄市私立立志高級中學</t>
  </si>
  <si>
    <t>047ZE</t>
  </si>
  <si>
    <t>高雄市私立大榮高級中學</t>
  </si>
  <si>
    <t>04731</t>
    <phoneticPr fontId="2" type="noConversion"/>
  </si>
  <si>
    <t>中國科技大學</t>
    <phoneticPr fontId="2" type="noConversion"/>
  </si>
  <si>
    <t>大同大學</t>
    <phoneticPr fontId="2" type="noConversion"/>
  </si>
  <si>
    <t>明新科技大學</t>
    <phoneticPr fontId="2" type="noConversion"/>
  </si>
  <si>
    <t>嘉藥學校財團法人嘉南藥理大學</t>
    <phoneticPr fontId="2" type="noConversion"/>
  </si>
  <si>
    <t>慈濟學校財團法人慈濟大學</t>
    <phoneticPr fontId="2" type="noConversion"/>
  </si>
  <si>
    <t>光宇學校財團法人元培醫事科技大學</t>
    <phoneticPr fontId="2" type="noConversion"/>
  </si>
  <si>
    <t>華夏學校財團法人華夏科技大學</t>
    <phoneticPr fontId="2" type="noConversion"/>
  </si>
  <si>
    <t>吳鳳學校財團法人吳鳳科技大學</t>
    <phoneticPr fontId="2" type="noConversion"/>
  </si>
  <si>
    <t>文藻學校財團法人文藻外語大學</t>
    <phoneticPr fontId="2" type="noConversion"/>
  </si>
  <si>
    <t>0475X</t>
    <phoneticPr fontId="2" type="noConversion"/>
  </si>
  <si>
    <t>康寧學校財團法人康寧大學</t>
    <phoneticPr fontId="2" type="noConversion"/>
  </si>
  <si>
    <t>0475Y</t>
    <phoneticPr fontId="2" type="noConversion"/>
  </si>
  <si>
    <t>致理學校財團法人致理科技大學</t>
    <phoneticPr fontId="2" type="noConversion"/>
  </si>
  <si>
    <t>0475Z</t>
    <phoneticPr fontId="2" type="noConversion"/>
  </si>
  <si>
    <t>慈濟學校財團法人慈濟科技大學</t>
    <phoneticPr fontId="2" type="noConversion"/>
  </si>
  <si>
    <t>0477X</t>
    <phoneticPr fontId="2" type="noConversion"/>
  </si>
  <si>
    <t>中信學校財團法人中信金融管理學院</t>
    <phoneticPr fontId="2" type="noConversion"/>
  </si>
  <si>
    <t>東方學校財團法人東方設計學院</t>
    <phoneticPr fontId="2" type="noConversion"/>
  </si>
  <si>
    <t>耕莘健康管理專科學校</t>
    <phoneticPr fontId="2" type="noConversion"/>
  </si>
  <si>
    <t>047B4</t>
    <phoneticPr fontId="2" type="noConversion"/>
  </si>
  <si>
    <t>047E2</t>
    <phoneticPr fontId="2" type="noConversion"/>
  </si>
  <si>
    <t>047E3</t>
    <phoneticPr fontId="2" type="noConversion"/>
  </si>
  <si>
    <t>047E4</t>
    <phoneticPr fontId="2" type="noConversion"/>
  </si>
  <si>
    <t>桃園縣大興高級中學</t>
    <phoneticPr fontId="2" type="noConversion"/>
  </si>
  <si>
    <t>047E5</t>
    <phoneticPr fontId="2" type="noConversion"/>
  </si>
  <si>
    <t>047E6</t>
    <phoneticPr fontId="2" type="noConversion"/>
  </si>
  <si>
    <t>047E7</t>
    <phoneticPr fontId="2" type="noConversion"/>
  </si>
  <si>
    <t>桃園縣六和高級中學</t>
    <phoneticPr fontId="2" type="noConversion"/>
  </si>
  <si>
    <t>桃園縣私立復旦高級中學</t>
    <phoneticPr fontId="2" type="noConversion"/>
  </si>
  <si>
    <t>047K0</t>
    <phoneticPr fontId="2" type="noConversion"/>
  </si>
  <si>
    <t>臺中市私立新民高級中學</t>
    <phoneticPr fontId="2" type="noConversion"/>
  </si>
  <si>
    <t>東海大學附屬實驗高級中學</t>
    <phoneticPr fontId="2" type="noConversion"/>
  </si>
  <si>
    <t>臺中市明德高級中學</t>
    <phoneticPr fontId="2" type="noConversion"/>
  </si>
  <si>
    <t>光華學校財團法人臺中市光華高級工業職業學校</t>
    <phoneticPr fontId="2" type="noConversion"/>
  </si>
  <si>
    <t>047L5</t>
    <phoneticPr fontId="2" type="noConversion"/>
  </si>
  <si>
    <t>上騰學校財團法人花蓮縣私立上騰高級工商職業學校</t>
    <phoneticPr fontId="2" type="noConversion"/>
  </si>
  <si>
    <t>嘉義市私立東吳高級工業家事職業學校</t>
    <phoneticPr fontId="2" type="noConversion"/>
  </si>
  <si>
    <t>臺南市私立港明高級中學</t>
    <phoneticPr fontId="2" type="noConversion"/>
  </si>
  <si>
    <t>陽明學校財團法人臺南市陽明高級工商職業學校</t>
    <phoneticPr fontId="2" type="noConversion"/>
  </si>
  <si>
    <t>047Q8</t>
    <phoneticPr fontId="2" type="noConversion"/>
  </si>
  <si>
    <t>臺南市私立育德工業家事職業學校</t>
    <phoneticPr fontId="2" type="noConversion"/>
  </si>
  <si>
    <r>
      <t>臺南</t>
    </r>
    <r>
      <rPr>
        <sz val="12"/>
        <color indexed="10"/>
        <rFont val="新細明體"/>
        <family val="1"/>
        <charset val="136"/>
      </rPr>
      <t>縣</t>
    </r>
    <r>
      <rPr>
        <sz val="12"/>
        <rFont val="新細明體"/>
        <family val="1"/>
        <charset val="136"/>
      </rPr>
      <t>私立天仁高級工商職業學校</t>
    </r>
    <phoneticPr fontId="2" type="noConversion"/>
  </si>
  <si>
    <t>臺南光華學校財團法人臺南市光華高級中學</t>
    <phoneticPr fontId="2" type="noConversion"/>
  </si>
  <si>
    <t>臺北市私立惇敘高級工商職業學校</t>
    <phoneticPr fontId="2" type="noConversion"/>
  </si>
  <si>
    <t>047W9</t>
    <phoneticPr fontId="2" type="noConversion"/>
  </si>
  <si>
    <t>047WF</t>
    <phoneticPr fontId="2" type="noConversion"/>
  </si>
  <si>
    <t>韻鏗學校財團法人臺北市協和祐德高級中等學校</t>
    <phoneticPr fontId="2" type="noConversion"/>
  </si>
  <si>
    <t>047XT</t>
    <phoneticPr fontId="2" type="noConversion"/>
  </si>
  <si>
    <t>臺北市私立薇閣高級中學</t>
    <phoneticPr fontId="2" type="noConversion"/>
  </si>
  <si>
    <t>臺北市私立志仁高級中學職業進修學校</t>
    <phoneticPr fontId="2" type="noConversion"/>
  </si>
  <si>
    <t>房租津貼、實物配給免納所得稅管制表</t>
    <phoneticPr fontId="2" type="noConversion"/>
  </si>
  <si>
    <t>報稅年度：</t>
    <phoneticPr fontId="2" type="noConversion"/>
  </si>
  <si>
    <t>年</t>
    <phoneticPr fontId="2" type="noConversion"/>
  </si>
  <si>
    <t>序
號</t>
    <phoneticPr fontId="2" type="noConversion"/>
  </si>
  <si>
    <t>申報人基本資料</t>
    <phoneticPr fontId="2" type="noConversion"/>
  </si>
  <si>
    <r>
      <t xml:space="preserve">本人
房租
津貼
</t>
    </r>
    <r>
      <rPr>
        <sz val="9"/>
        <color indexed="61"/>
        <rFont val="新細明體"/>
        <family val="1"/>
        <charset val="136"/>
      </rPr>
      <t>(A)</t>
    </r>
    <phoneticPr fontId="2" type="noConversion"/>
  </si>
  <si>
    <r>
      <t xml:space="preserve">本人
實物
代金
</t>
    </r>
    <r>
      <rPr>
        <sz val="9"/>
        <color indexed="61"/>
        <rFont val="新細明體"/>
        <family val="1"/>
        <charset val="136"/>
      </rPr>
      <t>(B)</t>
    </r>
    <phoneticPr fontId="2" type="noConversion"/>
  </si>
  <si>
    <r>
      <t>申報實物代金眷屬</t>
    </r>
    <r>
      <rPr>
        <sz val="9"/>
        <color indexed="10"/>
        <rFont val="新細明體"/>
        <family val="1"/>
        <charset val="136"/>
      </rPr>
      <t>（初檢結果出現粉紅底白字者，表示資格不符，程式將直接排除統計；出現申報口數逾限者，請按取得資格先後，依序將較後者刪除，直至口數符合並出現統計金額為止）</t>
    </r>
    <phoneticPr fontId="2" type="noConversion"/>
  </si>
  <si>
    <r>
      <t>合計免
稅金額
(月、年)
(</t>
    </r>
    <r>
      <rPr>
        <sz val="9"/>
        <color indexed="61"/>
        <rFont val="新細明體"/>
        <family val="1"/>
        <charset val="136"/>
      </rPr>
      <t>A+B+C)</t>
    </r>
    <phoneticPr fontId="2" type="noConversion"/>
  </si>
  <si>
    <r>
      <t xml:space="preserve">審核註記
</t>
    </r>
    <r>
      <rPr>
        <sz val="8"/>
        <color indexed="12"/>
        <rFont val="新細明體"/>
        <family val="1"/>
        <charset val="136"/>
      </rPr>
      <t>年度中發生死亡、畢業等影響申報資格情事，亦可在此註記</t>
    </r>
    <phoneticPr fontId="2" type="noConversion"/>
  </si>
  <si>
    <t>姓名</t>
    <phoneticPr fontId="2" type="noConversion"/>
  </si>
  <si>
    <t>身分
證號</t>
    <phoneticPr fontId="2" type="noConversion"/>
  </si>
  <si>
    <t>與現職連續之初任公職日期</t>
    <phoneticPr fontId="2" type="noConversion"/>
  </si>
  <si>
    <t>核發月數</t>
    <phoneticPr fontId="2" type="noConversion"/>
  </si>
  <si>
    <t>有無房租津貼
如有，選填
現職身分類別</t>
    <phoneticPr fontId="2" type="noConversion"/>
  </si>
  <si>
    <t>可報上限</t>
    <phoneticPr fontId="2" type="noConversion"/>
  </si>
  <si>
    <t>父</t>
    <phoneticPr fontId="2" type="noConversion"/>
  </si>
  <si>
    <t>母</t>
    <phoneticPr fontId="2" type="noConversion"/>
  </si>
  <si>
    <t>配偶</t>
    <phoneticPr fontId="2" type="noConversion"/>
  </si>
  <si>
    <t>子女(一)</t>
    <phoneticPr fontId="2" type="noConversion"/>
  </si>
  <si>
    <t>子女(二)</t>
    <phoneticPr fontId="2" type="noConversion"/>
  </si>
  <si>
    <t>子女(三)</t>
    <phoneticPr fontId="2" type="noConversion"/>
  </si>
  <si>
    <t>已填口數統計</t>
    <phoneticPr fontId="2" type="noConversion"/>
  </si>
  <si>
    <t>含
父母</t>
    <phoneticPr fontId="2" type="noConversion"/>
  </si>
  <si>
    <t>不含
父母</t>
    <phoneticPr fontId="2" type="noConversion"/>
  </si>
  <si>
    <t>出生
日期</t>
    <phoneticPr fontId="2" type="noConversion"/>
  </si>
  <si>
    <r>
      <t>結婚</t>
    </r>
    <r>
      <rPr>
        <sz val="9"/>
        <rFont val="新細明體"/>
        <family val="1"/>
        <charset val="136"/>
      </rPr>
      <t xml:space="preserve">
日期</t>
    </r>
    <phoneticPr fontId="2" type="noConversion"/>
  </si>
  <si>
    <r>
      <t>婚姻</t>
    </r>
    <r>
      <rPr>
        <sz val="9"/>
        <rFont val="新細明體"/>
        <family val="1"/>
        <charset val="136"/>
      </rPr>
      <t xml:space="preserve">
初檢</t>
    </r>
    <phoneticPr fontId="2" type="noConversion"/>
  </si>
  <si>
    <t>口
數</t>
    <phoneticPr fontId="2" type="noConversion"/>
  </si>
  <si>
    <r>
      <t xml:space="preserve">金額
</t>
    </r>
    <r>
      <rPr>
        <sz val="9"/>
        <color indexed="61"/>
        <rFont val="新細明體"/>
        <family val="1"/>
        <charset val="136"/>
      </rPr>
      <t>(Ｃ)</t>
    </r>
    <phoneticPr fontId="2" type="noConversion"/>
  </si>
  <si>
    <t>檢核
結果</t>
    <phoneticPr fontId="2" type="noConversion"/>
  </si>
  <si>
    <t>OK
81年滿60歲</t>
  </si>
  <si>
    <t>OK
78年結婚</t>
  </si>
  <si>
    <t/>
  </si>
  <si>
    <t>核符</t>
  </si>
  <si>
    <t>承辦人:</t>
    <phoneticPr fontId="2" type="noConversion"/>
  </si>
  <si>
    <t>單位主管:</t>
    <phoneticPr fontId="2" type="noConversion"/>
  </si>
  <si>
    <t>核發月數</t>
    <phoneticPr fontId="2" type="noConversion"/>
  </si>
  <si>
    <t>047k3</t>
    <phoneticPr fontId="2" type="noConversion"/>
  </si>
  <si>
    <t>提醒 : 滿20歲</t>
  </si>
  <si>
    <t>王安安</t>
  </si>
  <si>
    <t>王大安</t>
  </si>
  <si>
    <t>OK
77年滿60歲</t>
  </si>
  <si>
    <t>王周女雯</t>
  </si>
  <si>
    <t>周美娟</t>
  </si>
  <si>
    <t>OK
76年結婚</t>
  </si>
  <si>
    <t>註明:特殊情事計算方式</t>
    <phoneticPr fontId="2" type="noConversion"/>
  </si>
  <si>
    <t>陳XX</t>
  </si>
  <si>
    <t>韓楓</t>
  </si>
  <si>
    <t>OK
84年結婚</t>
  </si>
  <si>
    <t xml:space="preserve"> 101/11/10離婚</t>
  </si>
  <si>
    <t>學校代碼：</t>
    <phoneticPr fontId="2" type="noConversion"/>
  </si>
  <si>
    <t>學校代碼：</t>
    <phoneticPr fontId="2" type="noConversion"/>
  </si>
  <si>
    <t>學校代碼：</t>
    <phoneticPr fontId="2" type="noConversion"/>
  </si>
  <si>
    <t>自填</t>
  </si>
  <si>
    <r>
      <t>　房租津貼、實物配給免納所得稅管制表</t>
    </r>
    <r>
      <rPr>
        <sz val="10"/>
        <color indexed="12"/>
        <rFont val="標楷體"/>
        <family val="4"/>
        <charset val="136"/>
      </rPr>
      <t>（104.11.29版）</t>
    </r>
    <phoneticPr fontId="2" type="noConversion"/>
  </si>
  <si>
    <t>林大明</t>
  </si>
  <si>
    <t>A123456789</t>
  </si>
  <si>
    <t>林俊成</t>
  </si>
  <si>
    <t>李大媽</t>
  </si>
  <si>
    <t>陳小芬</t>
  </si>
  <si>
    <t>林阿雄</t>
  </si>
  <si>
    <t>3894/月
55829/年</t>
  </si>
  <si>
    <t>林阿雄 101年應屆畢業(101.6.6)</t>
  </si>
  <si>
    <t>高中核發 15.5個月(加考績2個月和年獎 1.5個月)，林阿雄眷屬實物代金扣抵金額7.5月（6個月+年獎 1.5個月）</t>
  </si>
  <si>
    <t>R125407244</t>
  </si>
  <si>
    <t>3328/月
41532/年</t>
  </si>
  <si>
    <t>王周女雯1010625死亡</t>
  </si>
  <si>
    <t>大專核發 13.5個月(加年獎)，王母眷屬實物代金扣抵金額 7.5個月(6個月+年獎 1.5個月)；王母隔年年奬眷屬實物代金扣抵發放比例為生前6個月除12個月乘上年奬1.5個月。</t>
  </si>
  <si>
    <t>A126546789</t>
  </si>
  <si>
    <t>566/月
7641/年</t>
  </si>
  <si>
    <t>高中核發 14.5個月(加考績和年獎)，韓楓眷屬實物代金扣抵金額13.5月（11個月薪+ 1.5(年終)+1(考績）；韓楓隔年年奬眷屬實物代金扣抵發放比例為離婚前11個月除12個月乘上年奬1.5個月。</t>
  </si>
  <si>
    <t>10.範例如下:</t>
    <phoneticPr fontId="2" type="noConversion"/>
  </si>
  <si>
    <t>與現職連續之初任公職日期</t>
    <phoneticPr fontId="2" type="noConversion"/>
  </si>
  <si>
    <r>
      <t>8.</t>
    </r>
    <r>
      <rPr>
        <b/>
        <sz val="12"/>
        <color rgb="FF0066FF"/>
        <rFont val="新細明體"/>
        <family val="1"/>
        <charset val="136"/>
      </rPr>
      <t>核發月數計算</t>
    </r>
    <r>
      <rPr>
        <sz val="12"/>
        <rFont val="新細明體"/>
        <family val="1"/>
        <charset val="136"/>
      </rPr>
      <t>:依</t>
    </r>
    <r>
      <rPr>
        <sz val="12"/>
        <color rgb="FF0066FF"/>
        <rFont val="新細明體"/>
        <family val="1"/>
        <charset val="136"/>
      </rPr>
      <t>當年度任職私校核領</t>
    </r>
    <r>
      <rPr>
        <b/>
        <sz val="12"/>
        <color rgb="FFFF0000"/>
        <rFont val="新細明體"/>
        <family val="1"/>
        <charset val="136"/>
      </rPr>
      <t>薪資月數+考績獎金月數+年終獎金月數</t>
    </r>
    <r>
      <rPr>
        <sz val="12"/>
        <rFont val="新細明體"/>
        <family val="1"/>
        <charset val="136"/>
      </rPr>
      <t xml:space="preserve">（獎金扣減者，按比例扣減，例如年終獎金領1.5個月，則可以將上述房租津貼及實物代金乘1.5免納所得稅，依此類推)。
   </t>
    </r>
    <r>
      <rPr>
        <b/>
        <sz val="12"/>
        <rFont val="新細明體"/>
        <family val="1"/>
        <charset val="136"/>
      </rPr>
      <t>例1:王教官自 101/3/16由公立學校調入私校大學任職至迄今</t>
    </r>
    <r>
      <rPr>
        <sz val="12"/>
        <rFont val="新細明體"/>
        <family val="1"/>
        <charset val="136"/>
      </rPr>
      <t xml:space="preserve">
         101年度(101/3/16-101/12/31)核發月數: 9又16/31個月(以月比值計算)。</t>
    </r>
    <r>
      <rPr>
        <sz val="12"/>
        <color rgb="FFFF0000"/>
        <rFont val="新細明體"/>
        <family val="1"/>
        <charset val="136"/>
      </rPr>
      <t>另年獎為任職公校時具領，不得列入</t>
    </r>
    <r>
      <rPr>
        <sz val="12"/>
        <rFont val="新細明體"/>
        <family val="1"/>
        <charset val="136"/>
      </rPr>
      <t xml:space="preserve">。
         102年度(102/1/1-102/12/31)核發月數:13.5個月。『12個月月薪+年終獎金 1.5個月』；103及 104年度相同。
  </t>
    </r>
    <r>
      <rPr>
        <b/>
        <sz val="12"/>
        <rFont val="新細明體"/>
        <family val="1"/>
        <charset val="136"/>
      </rPr>
      <t xml:space="preserve"> 例2:林教官自 103/9/16由私校高中調入公校高中</t>
    </r>
    <r>
      <rPr>
        <sz val="12"/>
        <rFont val="新細明體"/>
        <family val="1"/>
        <charset val="136"/>
      </rPr>
      <t xml:space="preserve">
         101年度(101/1/1-101/12/31)核發月數:14.5個月。『12個月月薪+考績獎金1個月+年終獎金 1.5個月』；102年度相同
         103年度(103/1/1-103/9/15)核發月數:12個月。『9.5個月月薪(以月比值計算)+考績獎金1個月+年終獎金 1.5個月)』； 103/9/16-103/12/31期間免稅所得扣除額向公校申辦。
         104年度(向公校申辦)       
   </t>
    </r>
    <r>
      <rPr>
        <b/>
        <sz val="12"/>
        <rFont val="新細明體"/>
        <family val="1"/>
        <charset val="136"/>
      </rPr>
      <t>例3:周教官於103/9/16由從私校高中退伍。</t>
    </r>
    <r>
      <rPr>
        <sz val="12"/>
        <rFont val="新細明體"/>
        <family val="1"/>
        <charset val="136"/>
      </rPr>
      <t xml:space="preserve">
         101年度(101/1/1-101/12/31)核發月數:14.5個月。『12個月月薪+考績獎金1個月+年終獎金 1.5個月』
         102年度(102/1/1-102/12/31)核發月數:14.5個月。『12個月月薪+考績獎金1個月+年終獎金 1.5個月』
         103年度(103/1/1-103/9/15)核發月數:11個月。『8.5個月月薪+考績獎金1個月+年終獎金 1.5個月』
         104年度(103年度年獎)核發月數:1.13個月。 『9/12*1.5個月』</t>
    </r>
    <phoneticPr fontId="2" type="noConversion"/>
  </si>
  <si>
    <r>
      <rPr>
        <sz val="18"/>
        <color rgb="FF0000FF"/>
        <rFont val="新細明體"/>
        <family val="1"/>
        <charset val="136"/>
      </rPr>
      <t>《 說明及注意事項 》</t>
    </r>
    <r>
      <rPr>
        <sz val="12"/>
        <rFont val="新細明體"/>
        <family val="1"/>
        <charset val="136"/>
      </rPr>
      <t xml:space="preserve">
</t>
    </r>
    <r>
      <rPr>
        <sz val="13"/>
        <rFont val="新細明體"/>
        <family val="1"/>
        <charset val="136"/>
      </rPr>
      <t>1.本資料請</t>
    </r>
    <r>
      <rPr>
        <b/>
        <sz val="13"/>
        <color rgb="FFFF0000"/>
        <rFont val="新細明體"/>
        <family val="1"/>
        <charset val="136"/>
      </rPr>
      <t>一校一檔</t>
    </r>
    <r>
      <rPr>
        <sz val="13"/>
        <rFont val="新細明體"/>
        <family val="1"/>
        <charset val="136"/>
      </rPr>
      <t>，並依各年度填寫「101管制表~104管制表」工作表；</t>
    </r>
    <r>
      <rPr>
        <sz val="13"/>
        <color rgb="FF0000FF"/>
        <rFont val="新細明體"/>
        <family val="1"/>
        <charset val="136"/>
      </rPr>
      <t>其工作表名稱(請勿變更)，檔案名稱：</t>
    </r>
    <r>
      <rPr>
        <sz val="13"/>
        <color rgb="FFFF0000"/>
        <rFont val="新細明體"/>
        <family val="1"/>
        <charset val="136"/>
      </rPr>
      <t>「校碼+實物代金管制表+上傳日期」</t>
    </r>
    <r>
      <rPr>
        <sz val="13"/>
        <rFont val="新細明體"/>
        <family val="1"/>
        <charset val="136"/>
      </rPr>
      <t>。表格有問題請向薪資小組反應。
　例：</t>
    </r>
    <r>
      <rPr>
        <b/>
        <sz val="13"/>
        <rFont val="新細明體"/>
        <family val="1"/>
        <charset val="136"/>
      </rPr>
      <t>淡江大學上傳的資料檔名為「0473K實物代金管制表1020」。</t>
    </r>
    <r>
      <rPr>
        <sz val="13"/>
        <rFont val="新細明體"/>
        <family val="1"/>
        <charset val="136"/>
      </rPr>
      <t xml:space="preserve">
2.本表已設定連結，請先輸入</t>
    </r>
    <r>
      <rPr>
        <b/>
        <sz val="13"/>
        <color rgb="FFFF0000"/>
        <rFont val="新細明體"/>
        <family val="1"/>
        <charset val="136"/>
      </rPr>
      <t>學校代碼</t>
    </r>
    <r>
      <rPr>
        <sz val="13"/>
        <color rgb="FF0000FF"/>
        <rFont val="新細明體"/>
        <family val="1"/>
        <charset val="136"/>
      </rPr>
      <t>；</t>
    </r>
    <r>
      <rPr>
        <sz val="13"/>
        <color rgb="FFFF0000"/>
        <rFont val="新細明體"/>
        <family val="1"/>
        <charset val="136"/>
      </rPr>
      <t>白色底欄位須自填，橘色底欄位將自動帶出資料；</t>
    </r>
    <r>
      <rPr>
        <sz val="13"/>
        <color rgb="FF0066FF"/>
        <rFont val="新細明體"/>
        <family val="1"/>
        <charset val="136"/>
      </rPr>
      <t xml:space="preserve">本表設有函數及保護功能，請勿自行更改或破解，以免造成資料亂碼或無效。
</t>
    </r>
    <r>
      <rPr>
        <sz val="13"/>
        <rFont val="新細明體"/>
        <family val="1"/>
        <charset val="136"/>
      </rPr>
      <t>3.資料繕打完畢後，可按工作表上方</t>
    </r>
    <r>
      <rPr>
        <b/>
        <sz val="13"/>
        <rFont val="新細明體"/>
        <family val="1"/>
        <charset val="136"/>
      </rPr>
      <t>「調整印表頁數」鍵，刪除空白頁數後再行列印陳核</t>
    </r>
    <r>
      <rPr>
        <sz val="13"/>
        <rFont val="新細明體"/>
        <family val="1"/>
        <charset val="136"/>
      </rPr>
      <t xml:space="preserve">，惟刪除後無法新增頁面，請留意。
4.薪資承辦人須填寫『本表』連同『房租津貼及實物代金免稅扣除額申請表』上傳至軍護網頁「上傳資料」區。
5.另請薪資承辦人 至 </t>
    </r>
    <r>
      <rPr>
        <b/>
        <sz val="13"/>
        <color rgb="FF0000FF"/>
        <rFont val="新細明體"/>
        <family val="1"/>
        <charset val="136"/>
      </rPr>
      <t>軍護網頁 → 表單下載 → 所得稅</t>
    </r>
    <r>
      <rPr>
        <sz val="13"/>
        <rFont val="新細明體"/>
        <family val="1"/>
        <charset val="136"/>
      </rPr>
      <t xml:space="preserve"> 下載 </t>
    </r>
    <r>
      <rPr>
        <b/>
        <sz val="13"/>
        <rFont val="新細明體"/>
        <family val="1"/>
        <charset val="136"/>
      </rPr>
      <t xml:space="preserve">《101-104年度房租津貼及實物代金免稅扣除額申請表》WORD檔，交由當事人親自填寫及簽名，再由承辦人掃瞄上傳至軍護網頁「上傳資料」區。 </t>
    </r>
    <r>
      <rPr>
        <sz val="13"/>
        <rFont val="新細明體"/>
        <family val="1"/>
        <charset val="136"/>
      </rPr>
      <t>俾利薪資小組審查紙本資料是否與電子檔一致。
6.後勤承辦人申辦對象(含寄缺及退伍人員): (下開日期填報均以</t>
    </r>
    <r>
      <rPr>
        <sz val="13"/>
        <color rgb="FF0000FF"/>
        <rFont val="新細明體"/>
        <family val="1"/>
        <charset val="136"/>
      </rPr>
      <t>人事命令為準</t>
    </r>
    <r>
      <rPr>
        <sz val="13"/>
        <rFont val="新細明體"/>
        <family val="1"/>
        <charset val="136"/>
      </rPr>
      <t>。)
 (1)</t>
    </r>
    <r>
      <rPr>
        <sz val="13"/>
        <color rgb="FF0000FF"/>
        <rFont val="新細明體"/>
        <family val="1"/>
        <charset val="136"/>
      </rPr>
      <t>101年迄今均於私校者</t>
    </r>
    <r>
      <rPr>
        <sz val="13"/>
        <rFont val="新細明體"/>
        <family val="1"/>
        <charset val="136"/>
      </rPr>
      <t>，於</t>
    </r>
    <r>
      <rPr>
        <sz val="13"/>
        <color rgb="FFFF0000"/>
        <rFont val="新細明體"/>
        <family val="1"/>
        <charset val="136"/>
      </rPr>
      <t>現職私校</t>
    </r>
    <r>
      <rPr>
        <sz val="13"/>
        <rFont val="新細明體"/>
        <family val="1"/>
        <charset val="136"/>
      </rPr>
      <t>填報。
 (2)101年迄今，曾於公私立學校調動者，</t>
    </r>
    <r>
      <rPr>
        <sz val="13"/>
        <color rgb="FF0000FF"/>
        <rFont val="新細明體"/>
        <family val="1"/>
        <charset val="136"/>
      </rPr>
      <t>任職公校期間向公校申辦</t>
    </r>
    <r>
      <rPr>
        <sz val="13"/>
        <rFont val="新細明體"/>
        <family val="1"/>
        <charset val="136"/>
      </rPr>
      <t>；於</t>
    </r>
    <r>
      <rPr>
        <b/>
        <sz val="13"/>
        <rFont val="新細明體"/>
        <family val="1"/>
        <charset val="136"/>
      </rPr>
      <t>任職私校期間，向最後一所服務之私立學校申辦</t>
    </r>
    <r>
      <rPr>
        <sz val="13"/>
        <rFont val="新細明體"/>
        <family val="1"/>
        <charset val="136"/>
      </rPr>
      <t>。
 (3)101-104年度於私校退伍人員，請各校承辦人聯繫退伍當事人協助填報申辦，並依其實際在職期間申報，註明離職日期(亡故人員請通知繼承人，並協助填報)。
7.</t>
    </r>
    <r>
      <rPr>
        <b/>
        <sz val="13"/>
        <color rgb="FFFF0000"/>
        <rFont val="新細明體"/>
        <family val="1"/>
        <charset val="136"/>
      </rPr>
      <t>調校或退伍如遇破月等情況，一律採月比值計算。(計算至小數點後第2位四捨五入)</t>
    </r>
    <r>
      <rPr>
        <sz val="13"/>
        <rFont val="新細明體"/>
        <family val="1"/>
        <charset val="136"/>
      </rPr>
      <t xml:space="preserve">
    </t>
    </r>
    <phoneticPr fontId="2" type="noConversion"/>
  </si>
  <si>
    <r>
      <t>9.</t>
    </r>
    <r>
      <rPr>
        <b/>
        <sz val="12"/>
        <color rgb="FFFF0000"/>
        <rFont val="新細明體"/>
        <family val="1"/>
        <charset val="136"/>
      </rPr>
      <t>凡符合報領實物代金</t>
    </r>
    <r>
      <rPr>
        <sz val="12"/>
        <rFont val="新細明體"/>
        <family val="1"/>
        <charset val="136"/>
      </rPr>
      <t>條件之</t>
    </r>
    <r>
      <rPr>
        <sz val="12"/>
        <color rgb="FF0000FF"/>
        <rFont val="新細明體"/>
        <family val="1"/>
        <charset val="136"/>
      </rPr>
      <t>眷屬如有死亡、終止扶養、終止親屬關係、子女年滿20歲未繼續就學或未滿20歲已婚、子女畢業(依畢業證書日期)及其他減口等異動情形者</t>
    </r>
    <r>
      <rPr>
        <sz val="12"/>
        <rFont val="新細明體"/>
        <family val="1"/>
        <charset val="136"/>
      </rPr>
      <t>，</t>
    </r>
    <r>
      <rPr>
        <b/>
        <sz val="12"/>
        <rFont val="新細明體"/>
        <family val="1"/>
        <charset val="136"/>
      </rPr>
      <t>應配合修正扣減金額，</t>
    </r>
    <r>
      <rPr>
        <b/>
        <sz val="12"/>
        <color rgb="FFFF0000"/>
        <rFont val="新細明體"/>
        <family val="1"/>
        <charset val="136"/>
      </rPr>
      <t>自次月停扣</t>
    </r>
    <r>
      <rPr>
        <b/>
        <sz val="12"/>
        <rFont val="新細明體"/>
        <family val="1"/>
        <charset val="136"/>
      </rPr>
      <t>。</t>
    </r>
    <r>
      <rPr>
        <sz val="12"/>
        <color rgb="FF0000FF"/>
        <rFont val="新細明體"/>
        <family val="1"/>
        <charset val="136"/>
      </rPr>
      <t>喪失報領條件者於次月重新填報《二合一免扶申報表》</t>
    </r>
    <r>
      <rPr>
        <sz val="12"/>
        <rFont val="新細明體"/>
        <family val="1"/>
        <charset val="136"/>
      </rPr>
      <t xml:space="preserve">，上傳本組辦理。(年終獎金內含眷屬實物代金者，若遇年度中減口異動情形，依實際扣抵月數採月比值乘年獎核發比例計算，例如:眷屬實物代金生前領7個月，年獎內含可扣抵眷屬實物代金月數為7 /12個月*1.5倍，計算至小數點後第2位四捨五入。)
    </t>
    </r>
    <r>
      <rPr>
        <b/>
        <sz val="12"/>
        <rFont val="新細明體"/>
        <family val="1"/>
        <charset val="136"/>
      </rPr>
      <t>例1:</t>
    </r>
    <r>
      <rPr>
        <sz val="12"/>
        <rFont val="新細明體"/>
        <family val="1"/>
        <charset val="136"/>
      </rPr>
      <t xml:space="preserve">王教官84年前已申報配偶實物代金，但於101/5/2日和配偶離婚，那101年度王教官申報配偶眷屬實物代金扣抵金額計算至5月30日止，共計5個月。次年年獎該眷屬實物代金核發月數為0.62個月(5/12個月*1.5倍)。
    </t>
    </r>
    <r>
      <rPr>
        <b/>
        <sz val="12"/>
        <rFont val="新細明體"/>
        <family val="1"/>
        <charset val="136"/>
      </rPr>
      <t>例2:</t>
    </r>
    <r>
      <rPr>
        <sz val="12"/>
        <rFont val="新細明體"/>
        <family val="1"/>
        <charset val="136"/>
      </rPr>
      <t>曾教官84年前已申報子女實物代金，其子女於 102年度大學應屆畢業，計算天數依畢業證書日期。曾教官女兒於102年6月6日畢業，那102年度曾教官申報子女眷屬實物代金扣抵金額計算至6月30日止，共計6個月。次年年獎子女眷屬實 物代金核發月數為0.75個月(6/12個月*1.5倍)。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</si>
</sst>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_ "/>
    <numFmt numFmtId="177" formatCode="#,##0_ "/>
  </numFmts>
  <fonts count="46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0"/>
      <name val="新細明體"/>
      <family val="1"/>
      <charset val="136"/>
    </font>
    <font>
      <sz val="9"/>
      <color indexed="61"/>
      <name val="新細明體"/>
      <family val="1"/>
      <charset val="136"/>
    </font>
    <font>
      <sz val="9"/>
      <color indexed="10"/>
      <name val="新細明體"/>
      <family val="1"/>
      <charset val="136"/>
    </font>
    <font>
      <sz val="8"/>
      <name val="新細明體"/>
      <family val="1"/>
      <charset val="136"/>
    </font>
    <font>
      <sz val="9"/>
      <color indexed="12"/>
      <name val="新細明體"/>
      <family val="1"/>
      <charset val="136"/>
    </font>
    <font>
      <sz val="6"/>
      <name val="新細明體"/>
      <family val="1"/>
      <charset val="136"/>
    </font>
    <font>
      <sz val="6"/>
      <color indexed="10"/>
      <name val="新細明體"/>
      <family val="1"/>
      <charset val="136"/>
    </font>
    <font>
      <sz val="6"/>
      <color indexed="12"/>
      <name val="新細明體"/>
      <family val="1"/>
      <charset val="136"/>
    </font>
    <font>
      <sz val="12"/>
      <color indexed="10"/>
      <name val="新細明體"/>
      <family val="1"/>
      <charset val="136"/>
    </font>
    <font>
      <b/>
      <sz val="11"/>
      <name val="新細明體"/>
      <family val="1"/>
      <charset val="136"/>
    </font>
    <font>
      <sz val="16"/>
      <color indexed="12"/>
      <name val="標楷體"/>
      <family val="4"/>
      <charset val="136"/>
    </font>
    <font>
      <sz val="10"/>
      <color indexed="12"/>
      <name val="標楷體"/>
      <family val="4"/>
      <charset val="136"/>
    </font>
    <font>
      <sz val="8"/>
      <color indexed="12"/>
      <name val="新細明體"/>
      <family val="1"/>
      <charset val="136"/>
    </font>
    <font>
      <b/>
      <sz val="11"/>
      <color indexed="16"/>
      <name val="Arial"/>
      <family val="2"/>
    </font>
    <font>
      <sz val="11"/>
      <color indexed="16"/>
      <name val="標楷體"/>
      <family val="4"/>
      <charset val="136"/>
    </font>
    <font>
      <sz val="10"/>
      <color indexed="9"/>
      <name val="標楷體"/>
      <family val="4"/>
      <charset val="136"/>
    </font>
    <font>
      <sz val="12"/>
      <color indexed="9"/>
      <name val="新細明體"/>
      <family val="1"/>
      <charset val="136"/>
    </font>
    <font>
      <sz val="10"/>
      <color indexed="12"/>
      <name val="新細明體"/>
      <family val="1"/>
      <charset val="136"/>
    </font>
    <font>
      <sz val="12"/>
      <name val="標楷體"/>
      <family val="4"/>
      <charset val="136"/>
    </font>
    <font>
      <strike/>
      <sz val="12"/>
      <name val="新細明體"/>
      <family val="1"/>
      <charset val="136"/>
    </font>
    <font>
      <b/>
      <sz val="12"/>
      <name val="新細明體"/>
      <family val="1"/>
      <charset val="136"/>
    </font>
    <font>
      <sz val="12"/>
      <color rgb="FFFF0000"/>
      <name val="新細明體"/>
      <family val="1"/>
      <charset val="136"/>
      <scheme val="minor"/>
    </font>
    <font>
      <sz val="12"/>
      <color rgb="FFFF0000"/>
      <name val="新細明體"/>
      <family val="1"/>
      <charset val="136"/>
    </font>
    <font>
      <sz val="12"/>
      <name val="新細明體"/>
      <family val="1"/>
      <charset val="136"/>
      <scheme val="minor"/>
    </font>
    <font>
      <b/>
      <sz val="18"/>
      <color rgb="FFFF0000"/>
      <name val="新細明體"/>
      <family val="1"/>
      <charset val="136"/>
    </font>
    <font>
      <sz val="18"/>
      <color rgb="FF0000FF"/>
      <name val="新細明體"/>
      <family val="1"/>
      <charset val="136"/>
    </font>
    <font>
      <sz val="13"/>
      <name val="新細明體"/>
      <family val="1"/>
      <charset val="136"/>
    </font>
    <font>
      <b/>
      <sz val="13"/>
      <color rgb="FFFF0000"/>
      <name val="新細明體"/>
      <family val="1"/>
      <charset val="136"/>
    </font>
    <font>
      <sz val="13"/>
      <color rgb="FF0000FF"/>
      <name val="新細明體"/>
      <family val="1"/>
      <charset val="136"/>
    </font>
    <font>
      <sz val="13"/>
      <color rgb="FFFF0000"/>
      <name val="新細明體"/>
      <family val="1"/>
      <charset val="136"/>
    </font>
    <font>
      <b/>
      <sz val="13"/>
      <name val="新細明體"/>
      <family val="1"/>
      <charset val="136"/>
    </font>
    <font>
      <b/>
      <sz val="13"/>
      <color rgb="FF0000FF"/>
      <name val="新細明體"/>
      <family val="1"/>
      <charset val="136"/>
    </font>
    <font>
      <sz val="12"/>
      <color rgb="FF0000FF"/>
      <name val="新細明體"/>
      <family val="1"/>
      <charset val="136"/>
    </font>
    <font>
      <sz val="9"/>
      <color indexed="81"/>
      <name val="細明體"/>
      <family val="3"/>
      <charset val="136"/>
    </font>
    <font>
      <sz val="12"/>
      <color rgb="FF0066FF"/>
      <name val="新細明體"/>
      <family val="1"/>
      <charset val="136"/>
    </font>
    <font>
      <b/>
      <sz val="12"/>
      <color rgb="FF0066FF"/>
      <name val="新細明體"/>
      <family val="1"/>
      <charset val="136"/>
    </font>
    <font>
      <b/>
      <sz val="12"/>
      <color rgb="FFFF0000"/>
      <name val="新細明體"/>
      <family val="1"/>
      <charset val="136"/>
    </font>
    <font>
      <sz val="9"/>
      <color rgb="FFFF0000"/>
      <name val="新細明體"/>
      <family val="1"/>
      <charset val="136"/>
    </font>
    <font>
      <b/>
      <sz val="11"/>
      <color indexed="10"/>
      <name val="新細明體"/>
      <family val="1"/>
      <charset val="136"/>
    </font>
    <font>
      <sz val="14"/>
      <color indexed="10"/>
      <name val="新細明體"/>
      <family val="1"/>
      <charset val="136"/>
    </font>
    <font>
      <sz val="13"/>
      <color rgb="FF0066FF"/>
      <name val="新細明體"/>
      <family val="1"/>
      <charset val="136"/>
    </font>
    <font>
      <sz val="14"/>
      <name val="新細明體"/>
      <family val="1"/>
      <charset val="136"/>
    </font>
    <font>
      <b/>
      <sz val="14"/>
      <name val="新細明體"/>
      <family val="1"/>
      <charset val="136"/>
    </font>
  </fonts>
  <fills count="1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5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5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91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>
      <alignment vertical="center"/>
    </xf>
    <xf numFmtId="176" fontId="0" fillId="0" borderId="0" xfId="0" applyNumberForma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3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0" fillId="0" borderId="0" xfId="0" applyFill="1" applyAlignment="1" applyProtection="1">
      <alignment horizontal="center" vertical="center"/>
      <protection hidden="1"/>
    </xf>
    <xf numFmtId="0" fontId="2" fillId="2" borderId="1" xfId="0" applyFont="1" applyFill="1" applyBorder="1" applyAlignment="1" applyProtection="1">
      <alignment horizontal="center" vertical="center"/>
      <protection hidden="1"/>
    </xf>
    <xf numFmtId="0" fontId="2" fillId="2" borderId="2" xfId="0" applyFont="1" applyFill="1" applyBorder="1" applyAlignment="1" applyProtection="1">
      <alignment horizontal="center" vertical="center" wrapText="1"/>
      <protection hidden="1"/>
    </xf>
    <xf numFmtId="0" fontId="2" fillId="2" borderId="3" xfId="0" applyFont="1" applyFill="1" applyBorder="1" applyAlignment="1" applyProtection="1">
      <alignment horizontal="center" vertical="center" wrapText="1"/>
      <protection hidden="1"/>
    </xf>
    <xf numFmtId="0" fontId="2" fillId="2" borderId="4" xfId="0" applyFont="1" applyFill="1" applyBorder="1" applyAlignment="1" applyProtection="1">
      <alignment horizontal="center" vertical="center" wrapText="1"/>
      <protection hidden="1"/>
    </xf>
    <xf numFmtId="0" fontId="2" fillId="2" borderId="5" xfId="0" applyFont="1" applyFill="1" applyBorder="1" applyAlignment="1" applyProtection="1">
      <alignment horizontal="center" vertical="center"/>
      <protection hidden="1"/>
    </xf>
    <xf numFmtId="0" fontId="2" fillId="2" borderId="4" xfId="0" applyFont="1" applyFill="1" applyBorder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center" vertical="center" wrapText="1"/>
      <protection hidden="1"/>
    </xf>
    <xf numFmtId="0" fontId="10" fillId="0" borderId="0" xfId="0" applyFont="1" applyAlignment="1" applyProtection="1">
      <alignment horizontal="center" vertical="center" wrapText="1"/>
      <protection hidden="1"/>
    </xf>
    <xf numFmtId="0" fontId="9" fillId="0" borderId="0" xfId="0" applyFont="1" applyAlignment="1" applyProtection="1">
      <alignment horizontal="center" vertical="center" wrapText="1"/>
      <protection hidden="1"/>
    </xf>
    <xf numFmtId="0" fontId="2" fillId="2" borderId="6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Alignment="1" applyProtection="1">
      <alignment horizontal="center" vertical="center" textRotation="255"/>
      <protection hidden="1"/>
    </xf>
    <xf numFmtId="0" fontId="6" fillId="0" borderId="0" xfId="0" applyFont="1" applyAlignment="1" applyProtection="1">
      <alignment horizontal="center" vertical="center" textRotation="255" wrapText="1"/>
      <protection hidden="1"/>
    </xf>
    <xf numFmtId="0" fontId="10" fillId="0" borderId="0" xfId="0" applyFont="1" applyAlignment="1" applyProtection="1">
      <alignment horizontal="center" vertical="center" textRotation="255" wrapText="1"/>
      <protection hidden="1"/>
    </xf>
    <xf numFmtId="0" fontId="2" fillId="3" borderId="4" xfId="0" applyFont="1" applyFill="1" applyBorder="1" applyAlignment="1" applyProtection="1">
      <alignment horizontal="center" vertical="center"/>
      <protection hidden="1"/>
    </xf>
    <xf numFmtId="0" fontId="2" fillId="3" borderId="3" xfId="0" applyFont="1" applyFill="1" applyBorder="1" applyAlignment="1" applyProtection="1">
      <alignment horizontal="center" vertical="center"/>
      <protection hidden="1"/>
    </xf>
    <xf numFmtId="0" fontId="2" fillId="3" borderId="3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7" fillId="0" borderId="0" xfId="0" applyFont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0" fontId="12" fillId="3" borderId="4" xfId="0" applyFont="1" applyFill="1" applyBorder="1" applyAlignment="1" applyProtection="1">
      <alignment horizontal="center" vertical="center"/>
      <protection hidden="1"/>
    </xf>
    <xf numFmtId="0" fontId="2" fillId="0" borderId="4" xfId="0" applyFont="1" applyBorder="1" applyAlignment="1" applyProtection="1">
      <alignment horizontal="center" vertical="center" wrapText="1"/>
      <protection locked="0"/>
    </xf>
    <xf numFmtId="14" fontId="2" fillId="0" borderId="0" xfId="0" applyNumberFormat="1" applyFont="1" applyAlignment="1" applyProtection="1">
      <alignment horizontal="center" vertical="center"/>
      <protection hidden="1"/>
    </xf>
    <xf numFmtId="0" fontId="3" fillId="5" borderId="10" xfId="0" applyFont="1" applyFill="1" applyBorder="1" applyAlignment="1" applyProtection="1">
      <alignment horizontal="center" vertical="center"/>
      <protection hidden="1"/>
    </xf>
    <xf numFmtId="0" fontId="5" fillId="2" borderId="2" xfId="0" applyFont="1" applyFill="1" applyBorder="1" applyAlignment="1" applyProtection="1">
      <alignment horizontal="center" vertical="center" wrapText="1"/>
      <protection hidden="1"/>
    </xf>
    <xf numFmtId="0" fontId="18" fillId="5" borderId="10" xfId="0" applyFont="1" applyFill="1" applyBorder="1" applyAlignment="1" applyProtection="1">
      <alignment horizontal="right" vertical="top"/>
      <protection hidden="1"/>
    </xf>
    <xf numFmtId="0" fontId="18" fillId="5" borderId="10" xfId="0" applyFont="1" applyFill="1" applyBorder="1" applyAlignment="1" applyProtection="1">
      <alignment horizontal="left" vertical="top"/>
      <protection hidden="1"/>
    </xf>
    <xf numFmtId="0" fontId="0" fillId="6" borderId="0" xfId="0" applyFill="1" applyAlignment="1" applyProtection="1">
      <alignment vertical="center"/>
      <protection hidden="1"/>
    </xf>
    <xf numFmtId="0" fontId="2" fillId="2" borderId="11" xfId="0" applyFont="1" applyFill="1" applyBorder="1" applyAlignment="1" applyProtection="1">
      <alignment horizontal="center" vertical="center" wrapText="1"/>
      <protection hidden="1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0" fillId="3" borderId="2" xfId="0" applyFont="1" applyFill="1" applyBorder="1" applyAlignment="1" applyProtection="1">
      <alignment horizontal="center" vertical="center"/>
      <protection hidden="1"/>
    </xf>
    <xf numFmtId="0" fontId="20" fillId="3" borderId="12" xfId="0" applyFont="1" applyFill="1" applyBorder="1" applyAlignment="1" applyProtection="1">
      <alignment horizontal="center" vertical="center"/>
      <protection hidden="1"/>
    </xf>
    <xf numFmtId="0" fontId="20" fillId="3" borderId="13" xfId="0" applyFont="1" applyFill="1" applyBorder="1" applyAlignment="1" applyProtection="1">
      <alignment horizontal="center" vertical="center"/>
      <protection hidden="1"/>
    </xf>
    <xf numFmtId="0" fontId="5" fillId="2" borderId="3" xfId="0" applyFont="1" applyFill="1" applyBorder="1" applyAlignment="1" applyProtection="1">
      <alignment horizontal="center" vertical="center" wrapText="1"/>
      <protection hidden="1"/>
    </xf>
    <xf numFmtId="0" fontId="6" fillId="3" borderId="3" xfId="0" applyFont="1" applyFill="1" applyBorder="1" applyAlignment="1" applyProtection="1">
      <alignment horizontal="center" vertical="center" wrapText="1"/>
      <protection hidden="1"/>
    </xf>
    <xf numFmtId="0" fontId="16" fillId="7" borderId="10" xfId="0" applyFont="1" applyFill="1" applyBorder="1" applyAlignment="1" applyProtection="1">
      <alignment horizontal="center" vertical="center"/>
      <protection locked="0"/>
    </xf>
    <xf numFmtId="177" fontId="20" fillId="3" borderId="1" xfId="0" applyNumberFormat="1" applyFont="1" applyFill="1" applyBorder="1" applyAlignment="1" applyProtection="1">
      <alignment horizontal="center" vertical="center" wrapText="1"/>
      <protection hidden="1"/>
    </xf>
    <xf numFmtId="0" fontId="5" fillId="4" borderId="0" xfId="0" applyFont="1" applyFill="1" applyAlignment="1" applyProtection="1">
      <alignment horizontal="center" vertical="center" wrapText="1"/>
      <protection hidden="1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3" fillId="0" borderId="17" xfId="0" applyFont="1" applyBorder="1">
      <alignment vertical="center"/>
    </xf>
    <xf numFmtId="0" fontId="3" fillId="0" borderId="15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18" xfId="0" applyFont="1" applyBorder="1">
      <alignment vertical="center"/>
    </xf>
    <xf numFmtId="0" fontId="0" fillId="0" borderId="2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176" fontId="0" fillId="0" borderId="17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176" fontId="3" fillId="0" borderId="7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7" xfId="0" applyNumberFormat="1" applyFont="1" applyBorder="1" applyAlignment="1">
      <alignment horizontal="center" vertical="center"/>
    </xf>
    <xf numFmtId="0" fontId="3" fillId="0" borderId="8" xfId="0" applyNumberFormat="1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0" fillId="0" borderId="17" xfId="0" applyBorder="1">
      <alignment vertical="center"/>
    </xf>
    <xf numFmtId="0" fontId="0" fillId="0" borderId="15" xfId="0" applyBorder="1">
      <alignment vertical="center"/>
    </xf>
    <xf numFmtId="0" fontId="0" fillId="0" borderId="7" xfId="0" applyBorder="1">
      <alignment vertical="center"/>
    </xf>
    <xf numFmtId="0" fontId="0" fillId="0" borderId="11" xfId="0" applyBorder="1">
      <alignment vertical="center"/>
    </xf>
    <xf numFmtId="0" fontId="0" fillId="0" borderId="8" xfId="0" applyBorder="1">
      <alignment vertical="center"/>
    </xf>
    <xf numFmtId="0" fontId="0" fillId="0" borderId="18" xfId="0" applyBorder="1">
      <alignment vertical="center"/>
    </xf>
    <xf numFmtId="0" fontId="1" fillId="0" borderId="2" xfId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49" fontId="1" fillId="0" borderId="2" xfId="1" applyNumberFormat="1" applyBorder="1" applyAlignment="1">
      <alignment horizontal="center" vertical="center"/>
    </xf>
    <xf numFmtId="0" fontId="1" fillId="0" borderId="2" xfId="1" applyFont="1" applyBorder="1" applyAlignment="1">
      <alignment horizontal="center" vertical="center"/>
    </xf>
    <xf numFmtId="49" fontId="21" fillId="0" borderId="2" xfId="0" applyNumberFormat="1" applyFont="1" applyBorder="1" applyAlignment="1">
      <alignment horizontal="center" vertical="center"/>
    </xf>
    <xf numFmtId="0" fontId="22" fillId="0" borderId="2" xfId="1" applyFont="1" applyBorder="1" applyAlignment="1">
      <alignment horizontal="center" vertical="center"/>
    </xf>
    <xf numFmtId="0" fontId="0" fillId="0" borderId="2" xfId="1" applyFont="1" applyBorder="1" applyAlignment="1">
      <alignment horizontal="center" vertical="center"/>
    </xf>
    <xf numFmtId="0" fontId="23" fillId="0" borderId="17" xfId="0" applyFont="1" applyBorder="1">
      <alignment vertical="center"/>
    </xf>
    <xf numFmtId="0" fontId="23" fillId="0" borderId="14" xfId="0" applyFont="1" applyBorder="1">
      <alignment vertical="center"/>
    </xf>
    <xf numFmtId="0" fontId="23" fillId="0" borderId="15" xfId="0" applyFont="1" applyBorder="1">
      <alignment vertical="center"/>
    </xf>
    <xf numFmtId="0" fontId="1" fillId="0" borderId="7" xfId="1" applyBorder="1" applyAlignment="1">
      <alignment horizontal="center" vertical="center"/>
    </xf>
    <xf numFmtId="0" fontId="1" fillId="0" borderId="11" xfId="1" applyBorder="1">
      <alignment vertical="center"/>
    </xf>
    <xf numFmtId="0" fontId="24" fillId="0" borderId="11" xfId="0" applyFont="1" applyBorder="1">
      <alignment vertical="center"/>
    </xf>
    <xf numFmtId="0" fontId="25" fillId="0" borderId="11" xfId="1" applyFont="1" applyBorder="1">
      <alignment vertical="center"/>
    </xf>
    <xf numFmtId="0" fontId="1" fillId="0" borderId="11" xfId="1" applyFont="1" applyBorder="1">
      <alignment vertical="center"/>
    </xf>
    <xf numFmtId="0" fontId="25" fillId="0" borderId="11" xfId="0" applyFont="1" applyBorder="1">
      <alignment vertical="center"/>
    </xf>
    <xf numFmtId="0" fontId="26" fillId="0" borderId="11" xfId="0" applyFont="1" applyBorder="1">
      <alignment vertical="center"/>
    </xf>
    <xf numFmtId="0" fontId="1" fillId="0" borderId="8" xfId="1" applyBorder="1" applyAlignment="1">
      <alignment horizontal="center" vertical="center"/>
    </xf>
    <xf numFmtId="0" fontId="1" fillId="0" borderId="9" xfId="1" applyBorder="1" applyAlignment="1">
      <alignment horizontal="center" vertical="center"/>
    </xf>
    <xf numFmtId="0" fontId="1" fillId="0" borderId="18" xfId="1" applyBorder="1">
      <alignment vertical="center"/>
    </xf>
    <xf numFmtId="0" fontId="2" fillId="2" borderId="1" xfId="0" applyFont="1" applyFill="1" applyBorder="1" applyAlignment="1" applyProtection="1">
      <alignment horizontal="center" vertical="center"/>
      <protection hidden="1"/>
    </xf>
    <xf numFmtId="0" fontId="2" fillId="2" borderId="3" xfId="0" applyFont="1" applyFill="1" applyBorder="1" applyAlignment="1" applyProtection="1">
      <alignment horizontal="center" vertical="center" wrapText="1"/>
      <protection hidden="1"/>
    </xf>
    <xf numFmtId="0" fontId="2" fillId="2" borderId="2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18" fillId="5" borderId="10" xfId="0" applyFont="1" applyFill="1" applyBorder="1" applyAlignment="1" applyProtection="1">
      <alignment horizontal="right" vertical="top"/>
      <protection hidden="1"/>
    </xf>
    <xf numFmtId="0" fontId="2" fillId="2" borderId="4" xfId="0" applyFont="1" applyFill="1" applyBorder="1" applyAlignment="1" applyProtection="1">
      <alignment horizontal="center" vertical="center" wrapText="1"/>
      <protection hidden="1"/>
    </xf>
    <xf numFmtId="0" fontId="16" fillId="7" borderId="10" xfId="0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  <protection hidden="1"/>
    </xf>
    <xf numFmtId="0" fontId="3" fillId="11" borderId="10" xfId="0" applyFont="1" applyFill="1" applyBorder="1" applyAlignment="1" applyProtection="1">
      <alignment horizontal="center" vertical="center"/>
      <protection hidden="1"/>
    </xf>
    <xf numFmtId="0" fontId="41" fillId="4" borderId="0" xfId="0" applyFont="1" applyFill="1" applyAlignment="1" applyProtection="1">
      <alignment horizontal="left" vertical="top" wrapText="1"/>
      <protection hidden="1"/>
    </xf>
    <xf numFmtId="0" fontId="2" fillId="12" borderId="1" xfId="0" applyFont="1" applyFill="1" applyBorder="1" applyAlignment="1" applyProtection="1">
      <alignment horizontal="left" vertical="center" wrapText="1"/>
      <protection locked="0"/>
    </xf>
    <xf numFmtId="0" fontId="5" fillId="12" borderId="6" xfId="0" applyFont="1" applyFill="1" applyBorder="1" applyAlignment="1" applyProtection="1">
      <alignment horizontal="center" vertical="center"/>
      <protection locked="0"/>
    </xf>
    <xf numFmtId="0" fontId="41" fillId="13" borderId="0" xfId="0" applyFont="1" applyFill="1" applyAlignment="1" applyProtection="1">
      <alignment horizontal="left" vertical="top" wrapText="1"/>
      <protection hidden="1"/>
    </xf>
    <xf numFmtId="0" fontId="40" fillId="13" borderId="1" xfId="0" applyFont="1" applyFill="1" applyBorder="1" applyAlignment="1" applyProtection="1">
      <alignment horizontal="left" vertical="center" wrapText="1"/>
      <protection locked="0"/>
    </xf>
    <xf numFmtId="0" fontId="5" fillId="13" borderId="6" xfId="0" applyFont="1" applyFill="1" applyBorder="1" applyAlignment="1" applyProtection="1">
      <alignment horizontal="center" vertical="center"/>
      <protection locked="0"/>
    </xf>
    <xf numFmtId="0" fontId="2" fillId="15" borderId="1" xfId="0" applyFont="1" applyFill="1" applyBorder="1" applyAlignment="1" applyProtection="1">
      <alignment horizontal="left" vertical="center" wrapText="1"/>
      <protection locked="0"/>
    </xf>
    <xf numFmtId="0" fontId="5" fillId="15" borderId="6" xfId="0" applyFont="1" applyFill="1" applyBorder="1" applyAlignment="1" applyProtection="1">
      <alignment horizontal="center" vertical="center"/>
      <protection locked="0"/>
    </xf>
    <xf numFmtId="0" fontId="41" fillId="14" borderId="0" xfId="0" applyFont="1" applyFill="1" applyAlignment="1" applyProtection="1">
      <alignment horizontal="left" vertical="top" wrapText="1"/>
      <protection hidden="1"/>
    </xf>
    <xf numFmtId="0" fontId="2" fillId="2" borderId="1" xfId="0" applyFont="1" applyFill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44" fillId="0" borderId="0" xfId="0" applyFont="1" applyAlignment="1" applyProtection="1">
      <alignment horizontal="center" vertical="center"/>
      <protection hidden="1"/>
    </xf>
    <xf numFmtId="0" fontId="44" fillId="0" borderId="0" xfId="0" applyFont="1" applyAlignment="1" applyProtection="1">
      <alignment horizontal="center" vertical="center" wrapText="1"/>
      <protection hidden="1"/>
    </xf>
    <xf numFmtId="0" fontId="18" fillId="5" borderId="10" xfId="0" applyFont="1" applyFill="1" applyBorder="1" applyAlignment="1" applyProtection="1">
      <alignment horizontal="right" vertical="top"/>
      <protection hidden="1"/>
    </xf>
    <xf numFmtId="0" fontId="2" fillId="2" borderId="1" xfId="0" applyFont="1" applyFill="1" applyBorder="1" applyAlignment="1" applyProtection="1">
      <alignment horizontal="center" vertical="center"/>
      <protection hidden="1"/>
    </xf>
    <xf numFmtId="0" fontId="2" fillId="2" borderId="2" xfId="0" applyFont="1" applyFill="1" applyBorder="1" applyAlignment="1" applyProtection="1">
      <alignment horizontal="center" vertical="center" wrapText="1"/>
      <protection hidden="1"/>
    </xf>
    <xf numFmtId="0" fontId="2" fillId="2" borderId="3" xfId="0" applyFont="1" applyFill="1" applyBorder="1" applyAlignment="1" applyProtection="1">
      <alignment horizontal="center" vertical="center" wrapText="1"/>
      <protection hidden="1"/>
    </xf>
    <xf numFmtId="0" fontId="2" fillId="2" borderId="4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10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center" vertical="center" wrapText="1"/>
      <protection hidden="1"/>
    </xf>
    <xf numFmtId="0" fontId="2" fillId="0" borderId="2" xfId="0" applyFont="1" applyBorder="1" applyAlignment="1" applyProtection="1">
      <alignment horizontal="center" vertical="center"/>
      <protection hidden="1"/>
    </xf>
    <xf numFmtId="0" fontId="0" fillId="0" borderId="0" xfId="0" applyAlignment="1">
      <alignment vertical="top" wrapText="1"/>
    </xf>
    <xf numFmtId="0" fontId="27" fillId="10" borderId="0" xfId="0" applyFont="1" applyFill="1" applyAlignment="1">
      <alignment horizontal="center" vertical="center"/>
    </xf>
    <xf numFmtId="0" fontId="35" fillId="0" borderId="19" xfId="0" applyFont="1" applyBorder="1" applyAlignment="1">
      <alignment horizontal="left" vertical="center" wrapText="1"/>
    </xf>
    <xf numFmtId="0" fontId="18" fillId="5" borderId="10" xfId="0" applyFont="1" applyFill="1" applyBorder="1" applyAlignment="1" applyProtection="1">
      <alignment horizontal="right" vertical="top"/>
      <protection hidden="1"/>
    </xf>
    <xf numFmtId="0" fontId="19" fillId="5" borderId="10" xfId="0" applyFont="1" applyFill="1" applyBorder="1" applyAlignment="1">
      <alignment vertical="top"/>
    </xf>
    <xf numFmtId="49" fontId="17" fillId="7" borderId="10" xfId="0" applyNumberFormat="1" applyFont="1" applyFill="1" applyBorder="1" applyAlignment="1" applyProtection="1">
      <alignment horizontal="left" vertical="center" indent="1"/>
      <protection locked="0"/>
    </xf>
    <xf numFmtId="0" fontId="0" fillId="9" borderId="10" xfId="0" applyFill="1" applyBorder="1" applyAlignment="1">
      <alignment horizontal="left" vertical="center" indent="1"/>
    </xf>
    <xf numFmtId="0" fontId="0" fillId="0" borderId="0" xfId="0" applyAlignment="1">
      <alignment horizontal="left" vertical="top" wrapText="1"/>
    </xf>
    <xf numFmtId="0" fontId="2" fillId="2" borderId="23" xfId="0" applyFont="1" applyFill="1" applyBorder="1" applyAlignment="1" applyProtection="1">
      <alignment horizontal="center" vertical="center" wrapText="1"/>
      <protection hidden="1"/>
    </xf>
    <xf numFmtId="0" fontId="2" fillId="2" borderId="1" xfId="0" applyFont="1" applyFill="1" applyBorder="1" applyAlignment="1" applyProtection="1">
      <alignment horizontal="center" vertical="center"/>
      <protection hidden="1"/>
    </xf>
    <xf numFmtId="0" fontId="2" fillId="2" borderId="24" xfId="0" applyFont="1" applyFill="1" applyBorder="1" applyAlignment="1" applyProtection="1">
      <alignment horizontal="center" vertical="center"/>
      <protection hidden="1"/>
    </xf>
    <xf numFmtId="0" fontId="0" fillId="0" borderId="25" xfId="0" applyBorder="1" applyAlignment="1" applyProtection="1">
      <alignment horizontal="center" vertical="center"/>
      <protection hidden="1"/>
    </xf>
    <xf numFmtId="0" fontId="2" fillId="2" borderId="30" xfId="0" applyFont="1" applyFill="1" applyBorder="1" applyAlignment="1" applyProtection="1">
      <alignment horizontal="center" vertical="center" wrapText="1"/>
      <protection hidden="1"/>
    </xf>
    <xf numFmtId="0" fontId="0" fillId="0" borderId="31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2" fillId="2" borderId="33" xfId="0" applyFont="1" applyFill="1" applyBorder="1" applyAlignment="1" applyProtection="1">
      <alignment horizontal="center" vertical="center" wrapText="1"/>
      <protection hidden="1"/>
    </xf>
    <xf numFmtId="0" fontId="0" fillId="0" borderId="34" xfId="0" applyBorder="1" applyAlignment="1" applyProtection="1">
      <alignment horizontal="center" vertical="center"/>
      <protection hidden="1"/>
    </xf>
    <xf numFmtId="0" fontId="0" fillId="0" borderId="35" xfId="0" applyBorder="1" applyAlignment="1" applyProtection="1">
      <alignment horizontal="center" vertical="center"/>
      <protection hidden="1"/>
    </xf>
    <xf numFmtId="0" fontId="2" fillId="2" borderId="24" xfId="0" applyFont="1" applyFill="1" applyBorder="1" applyAlignment="1" applyProtection="1">
      <alignment horizontal="left" vertical="center"/>
      <protection hidden="1"/>
    </xf>
    <xf numFmtId="0" fontId="0" fillId="0" borderId="25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2" fillId="2" borderId="20" xfId="0" applyFont="1" applyFill="1" applyBorder="1" applyAlignment="1" applyProtection="1">
      <alignment horizontal="center" vertical="center"/>
      <protection hidden="1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" fillId="2" borderId="21" xfId="0" applyFont="1" applyFill="1" applyBorder="1" applyAlignment="1" applyProtection="1">
      <alignment horizontal="center" vertical="center"/>
      <protection hidden="1"/>
    </xf>
    <xf numFmtId="0" fontId="2" fillId="2" borderId="20" xfId="0" applyFont="1" applyFill="1" applyBorder="1" applyAlignment="1" applyProtection="1">
      <alignment horizontal="center" vertical="center" wrapText="1"/>
      <protection hidden="1"/>
    </xf>
    <xf numFmtId="0" fontId="2" fillId="0" borderId="21" xfId="0" applyFont="1" applyBorder="1" applyAlignment="1" applyProtection="1">
      <alignment horizontal="center" vertical="center"/>
      <protection hidden="1"/>
    </xf>
    <xf numFmtId="0" fontId="0" fillId="0" borderId="13" xfId="0" applyBorder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/>
      <protection hidden="1"/>
    </xf>
    <xf numFmtId="0" fontId="42" fillId="11" borderId="27" xfId="0" applyFont="1" applyFill="1" applyBorder="1" applyAlignment="1" applyProtection="1">
      <alignment horizontal="center" vertical="center" wrapText="1"/>
      <protection hidden="1"/>
    </xf>
    <xf numFmtId="0" fontId="5" fillId="11" borderId="28" xfId="0" applyFont="1" applyFill="1" applyBorder="1" applyAlignment="1" applyProtection="1">
      <alignment horizontal="center" vertical="center"/>
      <protection hidden="1"/>
    </xf>
    <xf numFmtId="0" fontId="2" fillId="2" borderId="7" xfId="0" applyFont="1" applyFill="1" applyBorder="1" applyAlignment="1" applyProtection="1">
      <alignment horizontal="center" vertical="center"/>
      <protection hidden="1"/>
    </xf>
    <xf numFmtId="0" fontId="2" fillId="2" borderId="2" xfId="0" applyFont="1" applyFill="1" applyBorder="1" applyAlignment="1" applyProtection="1">
      <alignment horizontal="center" vertical="center" wrapText="1"/>
      <protection hidden="1"/>
    </xf>
    <xf numFmtId="0" fontId="2" fillId="2" borderId="2" xfId="0" applyFont="1" applyFill="1" applyBorder="1" applyAlignment="1" applyProtection="1">
      <alignment horizontal="center" vertical="center"/>
      <protection hidden="1"/>
    </xf>
    <xf numFmtId="0" fontId="2" fillId="2" borderId="3" xfId="0" applyFont="1" applyFill="1" applyBorder="1" applyAlignment="1" applyProtection="1">
      <alignment horizontal="center" vertical="center" wrapText="1"/>
      <protection hidden="1"/>
    </xf>
    <xf numFmtId="0" fontId="2" fillId="2" borderId="3" xfId="0" applyFont="1" applyFill="1" applyBorder="1" applyAlignment="1" applyProtection="1">
      <alignment horizontal="center" vertical="center"/>
      <protection hidden="1"/>
    </xf>
    <xf numFmtId="0" fontId="2" fillId="2" borderId="16" xfId="0" applyFont="1" applyFill="1" applyBorder="1" applyAlignment="1" applyProtection="1">
      <alignment horizontal="center" vertical="center" wrapText="1"/>
      <protection hidden="1"/>
    </xf>
    <xf numFmtId="0" fontId="2" fillId="0" borderId="29" xfId="0" applyFont="1" applyBorder="1" applyAlignment="1" applyProtection="1">
      <alignment horizontal="center" vertical="center" wrapText="1"/>
      <protection hidden="1"/>
    </xf>
    <xf numFmtId="0" fontId="0" fillId="0" borderId="29" xfId="0" applyBorder="1" applyAlignment="1" applyProtection="1">
      <alignment horizontal="center" vertical="center"/>
      <protection hidden="1"/>
    </xf>
    <xf numFmtId="0" fontId="2" fillId="2" borderId="4" xfId="0" applyFont="1" applyFill="1" applyBorder="1" applyAlignment="1" applyProtection="1">
      <alignment horizontal="center" vertical="center" wrapText="1"/>
      <protection hidden="1"/>
    </xf>
    <xf numFmtId="0" fontId="2" fillId="0" borderId="3" xfId="0" applyFont="1" applyBorder="1" applyAlignment="1" applyProtection="1">
      <alignment horizontal="center" vertical="center" wrapText="1"/>
      <protection hidden="1"/>
    </xf>
    <xf numFmtId="0" fontId="45" fillId="0" borderId="36" xfId="0" applyFont="1" applyBorder="1" applyAlignment="1" applyProtection="1">
      <alignment horizontal="center" vertical="center"/>
      <protection hidden="1"/>
    </xf>
    <xf numFmtId="0" fontId="44" fillId="0" borderId="36" xfId="0" applyFont="1" applyBorder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10" fillId="0" borderId="0" xfId="0" applyFont="1" applyAlignment="1" applyProtection="1">
      <alignment horizontal="center" vertical="center" wrapText="1"/>
      <protection hidden="1"/>
    </xf>
    <xf numFmtId="0" fontId="2" fillId="2" borderId="0" xfId="0" applyFont="1" applyFill="1" applyAlignment="1" applyProtection="1">
      <alignment horizontal="center" vertical="center"/>
      <protection hidden="1"/>
    </xf>
    <xf numFmtId="0" fontId="5" fillId="4" borderId="27" xfId="0" applyFont="1" applyFill="1" applyBorder="1" applyAlignment="1" applyProtection="1">
      <alignment horizontal="center" vertical="center" wrapText="1"/>
      <protection hidden="1"/>
    </xf>
    <xf numFmtId="0" fontId="5" fillId="4" borderId="28" xfId="0" applyFont="1" applyFill="1" applyBorder="1" applyAlignment="1" applyProtection="1">
      <alignment horizontal="center" vertical="center"/>
      <protection hidden="1"/>
    </xf>
    <xf numFmtId="0" fontId="0" fillId="8" borderId="0" xfId="0" applyFill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2" fillId="8" borderId="0" xfId="0" applyFont="1" applyFill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center" vertical="center" wrapText="1"/>
      <protection hidden="1"/>
    </xf>
    <xf numFmtId="0" fontId="0" fillId="0" borderId="0" xfId="0" applyAlignment="1">
      <alignment horizontal="center" vertical="center"/>
    </xf>
    <xf numFmtId="0" fontId="13" fillId="8" borderId="19" xfId="0" applyFont="1" applyFill="1" applyBorder="1" applyAlignment="1" applyProtection="1">
      <alignment horizontal="left" vertical="top" wrapText="1"/>
      <protection hidden="1"/>
    </xf>
    <xf numFmtId="0" fontId="0" fillId="8" borderId="19" xfId="0" applyFill="1" applyBorder="1" applyAlignment="1">
      <alignment vertical="top"/>
    </xf>
    <xf numFmtId="0" fontId="3" fillId="0" borderId="14" xfId="0" applyFont="1" applyBorder="1" applyAlignment="1">
      <alignment horizontal="center" vertical="center"/>
    </xf>
  </cellXfs>
  <cellStyles count="2">
    <cellStyle name="一般" xfId="0" builtinId="0"/>
    <cellStyle name="一般 2" xfId="1"/>
  </cellStyles>
  <dxfs count="297">
    <dxf>
      <font>
        <condense val="0"/>
        <extend val="0"/>
        <color indexed="22"/>
      </font>
      <fill>
        <patternFill patternType="none">
          <bgColor indexed="65"/>
        </patternFill>
      </fill>
    </dxf>
    <dxf>
      <font>
        <b val="0"/>
        <i val="0"/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b val="0"/>
        <i val="0"/>
        <condense val="0"/>
        <extend val="0"/>
        <color indexed="22"/>
      </font>
    </dxf>
    <dxf>
      <font>
        <b val="0"/>
        <i val="0"/>
        <condense val="0"/>
        <extend val="0"/>
        <color indexed="22"/>
      </font>
    </dxf>
    <dxf>
      <font>
        <b val="0"/>
        <i val="0"/>
        <condense val="0"/>
        <extend val="0"/>
        <color indexed="22"/>
      </font>
    </dxf>
    <dxf>
      <font>
        <b val="0"/>
        <i val="0"/>
        <condense val="0"/>
        <extend val="0"/>
        <color indexed="22"/>
      </font>
    </dxf>
    <dxf>
      <font>
        <b val="0"/>
        <i val="0"/>
        <condense val="0"/>
        <extend val="0"/>
        <color indexed="22"/>
      </font>
    </dxf>
    <dxf>
      <font>
        <b val="0"/>
        <i val="0"/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9"/>
      </font>
      <fill>
        <patternFill>
          <bgColor indexed="14"/>
        </patternFill>
      </fill>
    </dxf>
    <dxf>
      <font>
        <condense val="0"/>
        <extend val="0"/>
        <color indexed="9"/>
      </font>
      <fill>
        <patternFill>
          <bgColor indexed="14"/>
        </patternFill>
      </fill>
    </dxf>
    <dxf>
      <font>
        <condense val="0"/>
        <extend val="0"/>
        <color indexed="10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4"/>
        </patternFill>
      </fill>
    </dxf>
    <dxf>
      <font>
        <condense val="0"/>
        <extend val="0"/>
        <color indexed="22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b val="0"/>
        <i val="0"/>
        <condense val="0"/>
        <extend val="0"/>
        <color indexed="22"/>
      </font>
    </dxf>
    <dxf>
      <font>
        <b val="0"/>
        <i val="0"/>
        <condense val="0"/>
        <extend val="0"/>
        <color indexed="22"/>
      </font>
    </dxf>
    <dxf>
      <font>
        <b val="0"/>
        <i val="0"/>
        <condense val="0"/>
        <extend val="0"/>
        <color indexed="22"/>
      </font>
    </dxf>
    <dxf>
      <font>
        <b val="0"/>
        <i val="0"/>
        <condense val="0"/>
        <extend val="0"/>
        <color indexed="22"/>
      </font>
    </dxf>
    <dxf>
      <font>
        <b val="0"/>
        <i val="0"/>
        <condense val="0"/>
        <extend val="0"/>
        <color indexed="22"/>
      </font>
    </dxf>
    <dxf>
      <font>
        <b val="0"/>
        <i val="0"/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9"/>
      </font>
      <fill>
        <patternFill>
          <bgColor indexed="14"/>
        </patternFill>
      </fill>
    </dxf>
    <dxf>
      <font>
        <condense val="0"/>
        <extend val="0"/>
        <color indexed="9"/>
      </font>
      <fill>
        <patternFill>
          <bgColor indexed="14"/>
        </patternFill>
      </fill>
    </dxf>
    <dxf>
      <font>
        <condense val="0"/>
        <extend val="0"/>
        <color indexed="10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4"/>
        </patternFill>
      </fill>
    </dxf>
    <dxf>
      <font>
        <condense val="0"/>
        <extend val="0"/>
        <color indexed="22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b val="0"/>
        <i val="0"/>
        <condense val="0"/>
        <extend val="0"/>
        <color indexed="22"/>
      </font>
    </dxf>
    <dxf>
      <font>
        <b val="0"/>
        <i val="0"/>
        <condense val="0"/>
        <extend val="0"/>
        <color indexed="22"/>
      </font>
    </dxf>
    <dxf>
      <font>
        <b val="0"/>
        <i val="0"/>
        <condense val="0"/>
        <extend val="0"/>
        <color indexed="22"/>
      </font>
    </dxf>
    <dxf>
      <font>
        <b val="0"/>
        <i val="0"/>
        <condense val="0"/>
        <extend val="0"/>
        <color indexed="22"/>
      </font>
    </dxf>
    <dxf>
      <font>
        <b val="0"/>
        <i val="0"/>
        <condense val="0"/>
        <extend val="0"/>
        <color indexed="22"/>
      </font>
    </dxf>
    <dxf>
      <font>
        <b val="0"/>
        <i val="0"/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9"/>
      </font>
      <fill>
        <patternFill>
          <bgColor indexed="14"/>
        </patternFill>
      </fill>
    </dxf>
    <dxf>
      <font>
        <condense val="0"/>
        <extend val="0"/>
        <color indexed="9"/>
      </font>
      <fill>
        <patternFill>
          <bgColor indexed="14"/>
        </patternFill>
      </fill>
    </dxf>
    <dxf>
      <font>
        <condense val="0"/>
        <extend val="0"/>
        <color indexed="10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4"/>
        </patternFill>
      </fill>
    </dxf>
    <dxf>
      <font>
        <condense val="0"/>
        <extend val="0"/>
        <color indexed="22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b val="0"/>
        <i val="0"/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22"/>
      </font>
      <fill>
        <patternFill patternType="none">
          <bgColor indexed="65"/>
        </patternFill>
      </fill>
    </dxf>
    <dxf>
      <font>
        <b val="0"/>
        <i val="0"/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b val="0"/>
        <i val="0"/>
        <condense val="0"/>
        <extend val="0"/>
        <color indexed="22"/>
      </font>
    </dxf>
    <dxf>
      <font>
        <b val="0"/>
        <i val="0"/>
        <condense val="0"/>
        <extend val="0"/>
        <color indexed="22"/>
      </font>
    </dxf>
    <dxf>
      <font>
        <b val="0"/>
        <i val="0"/>
        <condense val="0"/>
        <extend val="0"/>
        <color indexed="22"/>
      </font>
    </dxf>
    <dxf>
      <font>
        <b val="0"/>
        <i val="0"/>
        <condense val="0"/>
        <extend val="0"/>
        <color indexed="22"/>
      </font>
    </dxf>
    <dxf>
      <font>
        <b val="0"/>
        <i val="0"/>
        <condense val="0"/>
        <extend val="0"/>
        <color indexed="22"/>
      </font>
    </dxf>
    <dxf>
      <font>
        <b val="0"/>
        <i val="0"/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9"/>
      </font>
      <fill>
        <patternFill>
          <bgColor indexed="14"/>
        </patternFill>
      </fill>
    </dxf>
    <dxf>
      <font>
        <condense val="0"/>
        <extend val="0"/>
        <color indexed="9"/>
      </font>
      <fill>
        <patternFill>
          <bgColor indexed="14"/>
        </patternFill>
      </fill>
    </dxf>
    <dxf>
      <font>
        <condense val="0"/>
        <extend val="0"/>
        <color indexed="10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4"/>
        </patternFill>
      </fill>
    </dxf>
    <dxf>
      <font>
        <condense val="0"/>
        <extend val="0"/>
        <color indexed="22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b val="0"/>
        <i val="0"/>
        <condense val="0"/>
        <extend val="0"/>
        <color indexed="22"/>
      </font>
    </dxf>
    <dxf>
      <font>
        <b val="0"/>
        <i val="0"/>
        <condense val="0"/>
        <extend val="0"/>
        <color indexed="22"/>
      </font>
    </dxf>
    <dxf>
      <font>
        <b val="0"/>
        <i val="0"/>
        <condense val="0"/>
        <extend val="0"/>
        <color indexed="22"/>
      </font>
    </dxf>
    <dxf>
      <font>
        <b val="0"/>
        <i val="0"/>
        <condense val="0"/>
        <extend val="0"/>
        <color indexed="22"/>
      </font>
    </dxf>
    <dxf>
      <font>
        <b val="0"/>
        <i val="0"/>
        <condense val="0"/>
        <extend val="0"/>
        <color indexed="22"/>
      </font>
    </dxf>
    <dxf>
      <font>
        <b val="0"/>
        <i val="0"/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9"/>
      </font>
      <fill>
        <patternFill>
          <bgColor indexed="14"/>
        </patternFill>
      </fill>
    </dxf>
    <dxf>
      <font>
        <condense val="0"/>
        <extend val="0"/>
        <color indexed="9"/>
      </font>
      <fill>
        <patternFill>
          <bgColor indexed="14"/>
        </patternFill>
      </fill>
    </dxf>
    <dxf>
      <font>
        <condense val="0"/>
        <extend val="0"/>
        <color indexed="10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4"/>
        </patternFill>
      </fill>
    </dxf>
    <dxf>
      <font>
        <condense val="0"/>
        <extend val="0"/>
        <color indexed="22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b val="0"/>
        <i val="0"/>
        <condense val="0"/>
        <extend val="0"/>
        <color indexed="22"/>
      </font>
    </dxf>
    <dxf>
      <font>
        <b val="0"/>
        <i val="0"/>
        <condense val="0"/>
        <extend val="0"/>
        <color indexed="22"/>
      </font>
    </dxf>
    <dxf>
      <font>
        <b val="0"/>
        <i val="0"/>
        <condense val="0"/>
        <extend val="0"/>
        <color indexed="22"/>
      </font>
    </dxf>
    <dxf>
      <font>
        <b val="0"/>
        <i val="0"/>
        <condense val="0"/>
        <extend val="0"/>
        <color indexed="22"/>
      </font>
    </dxf>
    <dxf>
      <font>
        <b val="0"/>
        <i val="0"/>
        <condense val="0"/>
        <extend val="0"/>
        <color indexed="22"/>
      </font>
    </dxf>
    <dxf>
      <font>
        <b val="0"/>
        <i val="0"/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9"/>
      </font>
      <fill>
        <patternFill>
          <bgColor indexed="14"/>
        </patternFill>
      </fill>
    </dxf>
    <dxf>
      <font>
        <condense val="0"/>
        <extend val="0"/>
        <color indexed="9"/>
      </font>
      <fill>
        <patternFill>
          <bgColor indexed="14"/>
        </patternFill>
      </fill>
    </dxf>
    <dxf>
      <font>
        <condense val="0"/>
        <extend val="0"/>
        <color indexed="10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4"/>
        </patternFill>
      </fill>
    </dxf>
    <dxf>
      <font>
        <condense val="0"/>
        <extend val="0"/>
        <color indexed="22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b val="0"/>
        <i val="0"/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b val="0"/>
        <i val="0"/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22"/>
      </font>
      <fill>
        <patternFill patternType="none">
          <bgColor indexed="65"/>
        </patternFill>
      </fill>
    </dxf>
    <dxf>
      <font>
        <b val="0"/>
        <i val="0"/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b val="0"/>
        <i val="0"/>
        <condense val="0"/>
        <extend val="0"/>
        <color indexed="22"/>
      </font>
    </dxf>
    <dxf>
      <font>
        <b val="0"/>
        <i val="0"/>
        <condense val="0"/>
        <extend val="0"/>
        <color indexed="22"/>
      </font>
    </dxf>
    <dxf>
      <font>
        <b val="0"/>
        <i val="0"/>
        <condense val="0"/>
        <extend val="0"/>
        <color indexed="22"/>
      </font>
    </dxf>
    <dxf>
      <font>
        <b val="0"/>
        <i val="0"/>
        <condense val="0"/>
        <extend val="0"/>
        <color indexed="22"/>
      </font>
    </dxf>
    <dxf>
      <font>
        <b val="0"/>
        <i val="0"/>
        <condense val="0"/>
        <extend val="0"/>
        <color indexed="22"/>
      </font>
    </dxf>
    <dxf>
      <font>
        <b val="0"/>
        <i val="0"/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9"/>
      </font>
      <fill>
        <patternFill>
          <bgColor indexed="14"/>
        </patternFill>
      </fill>
    </dxf>
    <dxf>
      <font>
        <condense val="0"/>
        <extend val="0"/>
        <color indexed="9"/>
      </font>
      <fill>
        <patternFill>
          <bgColor indexed="14"/>
        </patternFill>
      </fill>
    </dxf>
    <dxf>
      <font>
        <condense val="0"/>
        <extend val="0"/>
        <color indexed="10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4"/>
        </patternFill>
      </fill>
    </dxf>
    <dxf>
      <font>
        <condense val="0"/>
        <extend val="0"/>
        <color indexed="22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b val="0"/>
        <i val="0"/>
        <condense val="0"/>
        <extend val="0"/>
        <color indexed="22"/>
      </font>
    </dxf>
    <dxf>
      <font>
        <b val="0"/>
        <i val="0"/>
        <condense val="0"/>
        <extend val="0"/>
        <color indexed="22"/>
      </font>
    </dxf>
    <dxf>
      <font>
        <b val="0"/>
        <i val="0"/>
        <condense val="0"/>
        <extend val="0"/>
        <color indexed="22"/>
      </font>
    </dxf>
    <dxf>
      <font>
        <b val="0"/>
        <i val="0"/>
        <condense val="0"/>
        <extend val="0"/>
        <color indexed="22"/>
      </font>
    </dxf>
    <dxf>
      <font>
        <b val="0"/>
        <i val="0"/>
        <condense val="0"/>
        <extend val="0"/>
        <color indexed="22"/>
      </font>
    </dxf>
    <dxf>
      <font>
        <b val="0"/>
        <i val="0"/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9"/>
      </font>
      <fill>
        <patternFill>
          <bgColor indexed="14"/>
        </patternFill>
      </fill>
    </dxf>
    <dxf>
      <font>
        <condense val="0"/>
        <extend val="0"/>
        <color indexed="9"/>
      </font>
      <fill>
        <patternFill>
          <bgColor indexed="14"/>
        </patternFill>
      </fill>
    </dxf>
    <dxf>
      <font>
        <condense val="0"/>
        <extend val="0"/>
        <color indexed="10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4"/>
        </patternFill>
      </fill>
    </dxf>
    <dxf>
      <font>
        <condense val="0"/>
        <extend val="0"/>
        <color indexed="22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b val="0"/>
        <i val="0"/>
        <condense val="0"/>
        <extend val="0"/>
        <color indexed="22"/>
      </font>
    </dxf>
    <dxf>
      <font>
        <b val="0"/>
        <i val="0"/>
        <condense val="0"/>
        <extend val="0"/>
        <color indexed="22"/>
      </font>
    </dxf>
    <dxf>
      <font>
        <b val="0"/>
        <i val="0"/>
        <condense val="0"/>
        <extend val="0"/>
        <color indexed="22"/>
      </font>
    </dxf>
    <dxf>
      <font>
        <b val="0"/>
        <i val="0"/>
        <condense val="0"/>
        <extend val="0"/>
        <color indexed="22"/>
      </font>
    </dxf>
    <dxf>
      <font>
        <b val="0"/>
        <i val="0"/>
        <condense val="0"/>
        <extend val="0"/>
        <color indexed="22"/>
      </font>
    </dxf>
    <dxf>
      <font>
        <b val="0"/>
        <i val="0"/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9"/>
      </font>
      <fill>
        <patternFill>
          <bgColor indexed="14"/>
        </patternFill>
      </fill>
    </dxf>
    <dxf>
      <font>
        <condense val="0"/>
        <extend val="0"/>
        <color indexed="9"/>
      </font>
      <fill>
        <patternFill>
          <bgColor indexed="14"/>
        </patternFill>
      </fill>
    </dxf>
    <dxf>
      <font>
        <condense val="0"/>
        <extend val="0"/>
        <color indexed="10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4"/>
        </patternFill>
      </fill>
    </dxf>
    <dxf>
      <font>
        <condense val="0"/>
        <extend val="0"/>
        <color indexed="22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b val="0"/>
        <i val="0"/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22"/>
      </font>
      <fill>
        <patternFill patternType="none">
          <bgColor indexed="65"/>
        </patternFill>
      </fill>
    </dxf>
    <dxf>
      <font>
        <b val="0"/>
        <i val="0"/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b val="0"/>
        <i val="0"/>
        <condense val="0"/>
        <extend val="0"/>
        <color indexed="22"/>
      </font>
    </dxf>
    <dxf>
      <font>
        <b val="0"/>
        <i val="0"/>
        <condense val="0"/>
        <extend val="0"/>
        <color indexed="22"/>
      </font>
    </dxf>
    <dxf>
      <font>
        <b val="0"/>
        <i val="0"/>
        <condense val="0"/>
        <extend val="0"/>
        <color indexed="22"/>
      </font>
    </dxf>
    <dxf>
      <font>
        <b val="0"/>
        <i val="0"/>
        <condense val="0"/>
        <extend val="0"/>
        <color indexed="22"/>
      </font>
    </dxf>
    <dxf>
      <font>
        <b val="0"/>
        <i val="0"/>
        <condense val="0"/>
        <extend val="0"/>
        <color indexed="22"/>
      </font>
    </dxf>
    <dxf>
      <font>
        <b val="0"/>
        <i val="0"/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9"/>
      </font>
      <fill>
        <patternFill>
          <bgColor indexed="14"/>
        </patternFill>
      </fill>
    </dxf>
    <dxf>
      <font>
        <condense val="0"/>
        <extend val="0"/>
        <color indexed="9"/>
      </font>
      <fill>
        <patternFill>
          <bgColor indexed="14"/>
        </patternFill>
      </fill>
    </dxf>
    <dxf>
      <font>
        <condense val="0"/>
        <extend val="0"/>
        <color indexed="10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4"/>
        </patternFill>
      </fill>
    </dxf>
    <dxf>
      <font>
        <condense val="0"/>
        <extend val="0"/>
        <color indexed="22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b val="0"/>
        <i val="0"/>
        <condense val="0"/>
        <extend val="0"/>
        <color indexed="22"/>
      </font>
    </dxf>
    <dxf>
      <font>
        <b val="0"/>
        <i val="0"/>
        <condense val="0"/>
        <extend val="0"/>
        <color indexed="22"/>
      </font>
    </dxf>
    <dxf>
      <font>
        <b val="0"/>
        <i val="0"/>
        <condense val="0"/>
        <extend val="0"/>
        <color indexed="22"/>
      </font>
    </dxf>
    <dxf>
      <font>
        <b val="0"/>
        <i val="0"/>
        <condense val="0"/>
        <extend val="0"/>
        <color indexed="22"/>
      </font>
    </dxf>
    <dxf>
      <font>
        <b val="0"/>
        <i val="0"/>
        <condense val="0"/>
        <extend val="0"/>
        <color indexed="22"/>
      </font>
    </dxf>
    <dxf>
      <font>
        <b val="0"/>
        <i val="0"/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9"/>
      </font>
      <fill>
        <patternFill>
          <bgColor indexed="14"/>
        </patternFill>
      </fill>
    </dxf>
    <dxf>
      <font>
        <condense val="0"/>
        <extend val="0"/>
        <color indexed="9"/>
      </font>
      <fill>
        <patternFill>
          <bgColor indexed="14"/>
        </patternFill>
      </fill>
    </dxf>
    <dxf>
      <font>
        <condense val="0"/>
        <extend val="0"/>
        <color indexed="10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4"/>
        </patternFill>
      </fill>
    </dxf>
    <dxf>
      <font>
        <condense val="0"/>
        <extend val="0"/>
        <color indexed="22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b val="0"/>
        <i val="0"/>
        <condense val="0"/>
        <extend val="0"/>
        <color indexed="22"/>
      </font>
    </dxf>
    <dxf>
      <font>
        <b val="0"/>
        <i val="0"/>
        <condense val="0"/>
        <extend val="0"/>
        <color indexed="22"/>
      </font>
    </dxf>
    <dxf>
      <font>
        <b val="0"/>
        <i val="0"/>
        <condense val="0"/>
        <extend val="0"/>
        <color indexed="22"/>
      </font>
    </dxf>
    <dxf>
      <font>
        <b val="0"/>
        <i val="0"/>
        <condense val="0"/>
        <extend val="0"/>
        <color indexed="22"/>
      </font>
    </dxf>
    <dxf>
      <font>
        <b val="0"/>
        <i val="0"/>
        <condense val="0"/>
        <extend val="0"/>
        <color indexed="22"/>
      </font>
    </dxf>
    <dxf>
      <font>
        <b val="0"/>
        <i val="0"/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9"/>
      </font>
      <fill>
        <patternFill>
          <bgColor indexed="14"/>
        </patternFill>
      </fill>
    </dxf>
    <dxf>
      <font>
        <condense val="0"/>
        <extend val="0"/>
        <color indexed="9"/>
      </font>
      <fill>
        <patternFill>
          <bgColor indexed="14"/>
        </patternFill>
      </fill>
    </dxf>
    <dxf>
      <font>
        <condense val="0"/>
        <extend val="0"/>
        <color indexed="10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4"/>
        </patternFill>
      </fill>
    </dxf>
    <dxf>
      <font>
        <condense val="0"/>
        <extend val="0"/>
        <color indexed="22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b val="0"/>
        <i val="0"/>
        <condense val="0"/>
        <extend val="0"/>
        <color indexed="22"/>
      </font>
    </dxf>
    <dxf>
      <font>
        <b val="0"/>
        <i val="0"/>
        <condense val="0"/>
        <extend val="0"/>
        <color indexed="22"/>
      </font>
    </dxf>
    <dxf>
      <font>
        <b val="0"/>
        <i val="0"/>
        <condense val="0"/>
        <extend val="0"/>
        <color indexed="22"/>
      </font>
    </dxf>
    <dxf>
      <font>
        <b val="0"/>
        <i val="0"/>
        <condense val="0"/>
        <extend val="0"/>
        <color indexed="22"/>
      </font>
    </dxf>
    <dxf>
      <font>
        <b val="0"/>
        <i val="0"/>
        <condense val="0"/>
        <extend val="0"/>
        <color indexed="22"/>
      </font>
    </dxf>
    <dxf>
      <font>
        <b val="0"/>
        <i val="0"/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9"/>
      </font>
      <fill>
        <patternFill>
          <bgColor indexed="14"/>
        </patternFill>
      </fill>
    </dxf>
    <dxf>
      <font>
        <condense val="0"/>
        <extend val="0"/>
        <color indexed="9"/>
      </font>
      <fill>
        <patternFill>
          <bgColor indexed="14"/>
        </patternFill>
      </fill>
    </dxf>
    <dxf>
      <font>
        <condense val="0"/>
        <extend val="0"/>
        <color indexed="10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4"/>
        </patternFill>
      </fill>
    </dxf>
    <dxf>
      <font>
        <condense val="0"/>
        <extend val="0"/>
        <color indexed="22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b val="0"/>
        <i val="0"/>
        <condense val="0"/>
        <extend val="0"/>
        <color indexed="22"/>
      </font>
    </dxf>
    <dxf>
      <font>
        <b val="0"/>
        <i val="0"/>
        <condense val="0"/>
        <extend val="0"/>
        <color indexed="22"/>
      </font>
    </dxf>
    <dxf>
      <font>
        <condense val="0"/>
        <extend val="0"/>
        <color indexed="22"/>
      </font>
      <fill>
        <patternFill patternType="none">
          <bgColor indexed="65"/>
        </patternFill>
      </fill>
    </dxf>
    <dxf>
      <font>
        <b val="0"/>
        <i val="0"/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b val="0"/>
        <i val="0"/>
        <condense val="0"/>
        <extend val="0"/>
        <color indexed="22"/>
      </font>
    </dxf>
    <dxf>
      <font>
        <b val="0"/>
        <i val="0"/>
        <condense val="0"/>
        <extend val="0"/>
        <color indexed="22"/>
      </font>
    </dxf>
    <dxf>
      <font>
        <b val="0"/>
        <i val="0"/>
        <condense val="0"/>
        <extend val="0"/>
        <color indexed="22"/>
      </font>
    </dxf>
    <dxf>
      <font>
        <b val="0"/>
        <i val="0"/>
        <condense val="0"/>
        <extend val="0"/>
        <color indexed="22"/>
      </font>
    </dxf>
    <dxf>
      <font>
        <b val="0"/>
        <i val="0"/>
        <condense val="0"/>
        <extend val="0"/>
        <color indexed="22"/>
      </font>
    </dxf>
    <dxf>
      <font>
        <b val="0"/>
        <i val="0"/>
        <condense val="0"/>
        <extend val="0"/>
        <color indexed="22"/>
      </font>
    </dxf>
    <dxf>
      <font>
        <condense val="0"/>
        <extend val="0"/>
        <color indexed="9"/>
      </font>
      <fill>
        <patternFill>
          <bgColor indexed="14"/>
        </patternFill>
      </fill>
    </dxf>
    <dxf>
      <font>
        <condense val="0"/>
        <extend val="0"/>
        <color indexed="9"/>
      </font>
      <fill>
        <patternFill>
          <bgColor indexed="14"/>
        </patternFill>
      </fill>
    </dxf>
    <dxf>
      <font>
        <condense val="0"/>
        <extend val="0"/>
        <color indexed="10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4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b val="0"/>
        <i val="0"/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9"/>
      </font>
      <fill>
        <patternFill>
          <bgColor indexed="14"/>
        </patternFill>
      </fill>
    </dxf>
    <dxf>
      <font>
        <condense val="0"/>
        <extend val="0"/>
        <color indexed="9"/>
      </font>
      <fill>
        <patternFill>
          <bgColor indexed="14"/>
        </patternFill>
      </fill>
    </dxf>
    <dxf>
      <font>
        <condense val="0"/>
        <extend val="0"/>
        <color indexed="10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4"/>
        </patternFill>
      </fill>
    </dxf>
    <dxf>
      <font>
        <condense val="0"/>
        <extend val="0"/>
        <color indexed="22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</dxfs>
  <tableStyles count="0" defaultTableStyle="TableStyleMedium9" defaultPivotStyle="PivotStyleLight16"/>
  <colors>
    <mruColors>
      <color rgb="FF0000FF"/>
      <color rgb="FFFFCC99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microsoft.com/office/2006/relationships/vbaProject" Target="vbaProject.bin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5</xdr:row>
      <xdr:rowOff>238125</xdr:rowOff>
    </xdr:from>
    <xdr:to>
      <xdr:col>14</xdr:col>
      <xdr:colOff>0</xdr:colOff>
      <xdr:row>6</xdr:row>
      <xdr:rowOff>9525</xdr:rowOff>
    </xdr:to>
    <xdr:sp macro="" textlink="">
      <xdr:nvSpPr>
        <xdr:cNvPr id="2" name="Rectangle 26"/>
        <xdr:cNvSpPr>
          <a:spLocks noChangeArrowheads="1"/>
        </xdr:cNvSpPr>
      </xdr:nvSpPr>
      <xdr:spPr bwMode="auto">
        <a:xfrm>
          <a:off x="28575" y="6686550"/>
          <a:ext cx="5838825" cy="9525"/>
        </a:xfrm>
        <a:prstGeom prst="rect">
          <a:avLst/>
        </a:prstGeom>
        <a:solidFill>
          <a:srgbClr val="66669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</xdr:row>
      <xdr:rowOff>238125</xdr:rowOff>
    </xdr:from>
    <xdr:to>
      <xdr:col>14</xdr:col>
      <xdr:colOff>0</xdr:colOff>
      <xdr:row>2</xdr:row>
      <xdr:rowOff>9525</xdr:rowOff>
    </xdr:to>
    <xdr:sp macro="" textlink="">
      <xdr:nvSpPr>
        <xdr:cNvPr id="1355" name="Rectangle 26"/>
        <xdr:cNvSpPr>
          <a:spLocks noChangeArrowheads="1"/>
        </xdr:cNvSpPr>
      </xdr:nvSpPr>
      <xdr:spPr bwMode="auto">
        <a:xfrm>
          <a:off x="28575" y="1009650"/>
          <a:ext cx="5543550" cy="9525"/>
        </a:xfrm>
        <a:prstGeom prst="rect">
          <a:avLst/>
        </a:prstGeom>
        <a:solidFill>
          <a:srgbClr val="66669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33194</xdr:colOff>
      <xdr:row>0</xdr:row>
      <xdr:rowOff>396587</xdr:rowOff>
    </xdr:from>
    <xdr:to>
      <xdr:col>5</xdr:col>
      <xdr:colOff>843978</xdr:colOff>
      <xdr:row>0</xdr:row>
      <xdr:rowOff>596612</xdr:rowOff>
    </xdr:to>
    <xdr:sp macro="[0]!Macro4" textlink="">
      <xdr:nvSpPr>
        <xdr:cNvPr id="1045" name="AutoShape 21"/>
        <xdr:cNvSpPr>
          <a:spLocks noChangeArrowheads="1"/>
        </xdr:cNvSpPr>
      </xdr:nvSpPr>
      <xdr:spPr bwMode="auto">
        <a:xfrm>
          <a:off x="1868921" y="396587"/>
          <a:ext cx="810784" cy="200025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99CCFF"/>
            </a:gs>
            <a:gs pos="50000">
              <a:srgbClr val="FFFFFF"/>
            </a:gs>
            <a:gs pos="100000">
              <a:srgbClr val="99CCFF"/>
            </a:gs>
          </a:gsLst>
          <a:lin ang="5400000" scaled="1"/>
        </a:gradFill>
        <a:ln w="9525">
          <a:noFill/>
          <a:round/>
          <a:headEnd/>
          <a:tailEnd/>
        </a:ln>
        <a:effectLst>
          <a:outerShdw dist="28398" dir="3806097" algn="ctr" rotWithShape="0">
            <a:srgbClr val="000000"/>
          </a:outerShdw>
        </a:effectLst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800" b="0" i="0" u="none" strike="noStrike" baseline="0">
              <a:solidFill>
                <a:srgbClr val="993366"/>
              </a:solidFill>
              <a:latin typeface="新細明體"/>
              <a:ea typeface="新細明體"/>
            </a:rPr>
            <a:t>依初任日排序</a:t>
          </a:r>
        </a:p>
      </xdr:txBody>
    </xdr:sp>
    <xdr:clientData/>
  </xdr:twoCellAnchor>
  <xdr:twoCellAnchor>
    <xdr:from>
      <xdr:col>0</xdr:col>
      <xdr:colOff>111125</xdr:colOff>
      <xdr:row>0</xdr:row>
      <xdr:rowOff>399712</xdr:rowOff>
    </xdr:from>
    <xdr:to>
      <xdr:col>2</xdr:col>
      <xdr:colOff>298454</xdr:colOff>
      <xdr:row>0</xdr:row>
      <xdr:rowOff>593486</xdr:rowOff>
    </xdr:to>
    <xdr:sp macro="[0]!Macro2" textlink="">
      <xdr:nvSpPr>
        <xdr:cNvPr id="1073" name="AutoShape 49"/>
        <xdr:cNvSpPr>
          <a:spLocks noChangeArrowheads="1"/>
        </xdr:cNvSpPr>
      </xdr:nvSpPr>
      <xdr:spPr bwMode="auto">
        <a:xfrm>
          <a:off x="111125" y="399712"/>
          <a:ext cx="810784" cy="193774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99CCFF"/>
            </a:gs>
            <a:gs pos="50000">
              <a:srgbClr val="FFFFFF"/>
            </a:gs>
            <a:gs pos="100000">
              <a:srgbClr val="99CCFF"/>
            </a:gs>
          </a:gsLst>
          <a:lin ang="5400000" scaled="1"/>
        </a:gradFill>
        <a:ln w="9525">
          <a:noFill/>
          <a:round/>
          <a:headEnd/>
          <a:tailEnd/>
        </a:ln>
        <a:effectLst>
          <a:outerShdw dist="28398" dir="3806097" algn="ctr" rotWithShape="0">
            <a:srgbClr val="000000"/>
          </a:outerShdw>
        </a:effectLst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800" b="0" i="0" u="none" strike="noStrike" baseline="0">
              <a:solidFill>
                <a:srgbClr val="993366"/>
              </a:solidFill>
              <a:latin typeface="新細明體"/>
              <a:ea typeface="新細明體"/>
            </a:rPr>
            <a:t>依姓名排序</a:t>
          </a:r>
        </a:p>
      </xdr:txBody>
    </xdr:sp>
    <xdr:clientData/>
  </xdr:twoCellAnchor>
  <xdr:twoCellAnchor>
    <xdr:from>
      <xdr:col>2</xdr:col>
      <xdr:colOff>368300</xdr:colOff>
      <xdr:row>0</xdr:row>
      <xdr:rowOff>399712</xdr:rowOff>
    </xdr:from>
    <xdr:to>
      <xdr:col>4</xdr:col>
      <xdr:colOff>266758</xdr:colOff>
      <xdr:row>0</xdr:row>
      <xdr:rowOff>593486</xdr:rowOff>
    </xdr:to>
    <xdr:sp macro="[0]!Macro1" textlink="">
      <xdr:nvSpPr>
        <xdr:cNvPr id="1074" name="AutoShape 50"/>
        <xdr:cNvSpPr>
          <a:spLocks noChangeArrowheads="1"/>
        </xdr:cNvSpPr>
      </xdr:nvSpPr>
      <xdr:spPr bwMode="auto">
        <a:xfrm>
          <a:off x="991755" y="399712"/>
          <a:ext cx="816321" cy="193774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99CCFF"/>
            </a:gs>
            <a:gs pos="50000">
              <a:srgbClr val="FFFFFF"/>
            </a:gs>
            <a:gs pos="100000">
              <a:srgbClr val="99CCFF"/>
            </a:gs>
          </a:gsLst>
          <a:lin ang="5400000" scaled="1"/>
        </a:gradFill>
        <a:ln w="9525">
          <a:noFill/>
          <a:round/>
          <a:headEnd/>
          <a:tailEnd/>
        </a:ln>
        <a:effectLst>
          <a:outerShdw dist="28398" dir="3806097" algn="ctr" rotWithShape="0">
            <a:srgbClr val="000000"/>
          </a:outerShdw>
        </a:effectLst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800" b="0" i="0" u="none" strike="noStrike" baseline="0">
              <a:solidFill>
                <a:srgbClr val="993366"/>
              </a:solidFill>
              <a:latin typeface="新細明體"/>
              <a:ea typeface="新細明體"/>
            </a:rPr>
            <a:t>依身分證排序</a:t>
          </a:r>
        </a:p>
      </xdr:txBody>
    </xdr:sp>
    <xdr:clientData/>
  </xdr:twoCellAnchor>
  <xdr:twoCellAnchor editAs="oneCell">
    <xdr:from>
      <xdr:col>8</xdr:col>
      <xdr:colOff>48481</xdr:colOff>
      <xdr:row>0</xdr:row>
      <xdr:rowOff>285750</xdr:rowOff>
    </xdr:from>
    <xdr:to>
      <xdr:col>38</xdr:col>
      <xdr:colOff>303059</xdr:colOff>
      <xdr:row>0</xdr:row>
      <xdr:rowOff>742950</xdr:rowOff>
    </xdr:to>
    <xdr:sp macro="" textlink="">
      <xdr:nvSpPr>
        <xdr:cNvPr id="1124" name="Rectangle 100"/>
        <xdr:cNvSpPr>
          <a:spLocks noChangeArrowheads="1"/>
        </xdr:cNvSpPr>
      </xdr:nvSpPr>
      <xdr:spPr bwMode="auto">
        <a:xfrm>
          <a:off x="3624686" y="285750"/>
          <a:ext cx="9641032" cy="457200"/>
        </a:xfrm>
        <a:prstGeom prst="rect">
          <a:avLst/>
        </a:prstGeom>
        <a:gradFill rotWithShape="1">
          <a:gsLst>
            <a:gs pos="0">
              <a:srgbClr val="FFCCFF"/>
            </a:gs>
            <a:gs pos="50000">
              <a:srgbClr val="FFFFFF"/>
            </a:gs>
            <a:gs pos="100000">
              <a:srgbClr val="FFCCFF"/>
            </a:gs>
          </a:gsLst>
          <a:lin ang="5400000" scaled="1"/>
        </a:gradFill>
        <a:ln w="9525">
          <a:noFill/>
          <a:prstDash val="sysDot"/>
          <a:miter lim="800000"/>
          <a:headEnd/>
          <a:tailEnd/>
        </a:ln>
        <a:effectLst>
          <a:prstShdw prst="shdw18" dist="17961" dir="13500000">
            <a:srgbClr val="FFCCFF">
              <a:gamma/>
              <a:shade val="60000"/>
              <a:invGamma/>
            </a:srgbClr>
          </a:prstShdw>
        </a:effectLst>
      </xdr:spPr>
      <xdr:txBody>
        <a:bodyPr vertOverflow="clip" wrap="square" lIns="72000" tIns="0" rIns="72000" bIns="0" anchor="ctr" upright="1"/>
        <a:lstStyle/>
        <a:p>
          <a:pPr algn="l" rtl="0">
            <a:defRPr sz="1000"/>
          </a:pPr>
          <a:r>
            <a:rPr lang="zh-TW" altLang="en-US" sz="800" b="0" i="0" u="none" strike="noStrike" baseline="0">
              <a:solidFill>
                <a:srgbClr val="993366"/>
              </a:solidFill>
              <a:latin typeface="新細明體"/>
              <a:ea typeface="新細明體"/>
            </a:rPr>
            <a:t>請注意：</a:t>
          </a:r>
          <a:r>
            <a:rPr lang="en-US" altLang="zh-TW" sz="800" b="0" i="0" u="none" strike="noStrike" baseline="0">
              <a:solidFill>
                <a:srgbClr val="666699"/>
              </a:solidFill>
              <a:latin typeface="新細明體"/>
              <a:ea typeface="+mn-ea"/>
            </a:rPr>
            <a:t>1. </a:t>
          </a:r>
          <a:r>
            <a:rPr lang="zh-TW" altLang="en-US" sz="800" b="0" i="0" u="none" strike="noStrike" baseline="0">
              <a:solidFill>
                <a:srgbClr val="666699"/>
              </a:solidFill>
              <a:latin typeface="新細明體"/>
              <a:ea typeface="+mn-ea"/>
            </a:rPr>
            <a:t>本程式可自動計算及管制填報口數是否逾限；上傳檔案名稱：「校碼</a:t>
          </a:r>
          <a:r>
            <a:rPr lang="en-US" altLang="zh-TW" sz="800" b="0" i="0" u="none" strike="noStrike" baseline="0">
              <a:solidFill>
                <a:srgbClr val="666699"/>
              </a:solidFill>
              <a:latin typeface="新細明體"/>
              <a:ea typeface="+mn-ea"/>
            </a:rPr>
            <a:t>+</a:t>
          </a:r>
          <a:r>
            <a:rPr lang="zh-TW" altLang="en-US" sz="800" b="0" i="0" u="none" strike="noStrike" baseline="0">
              <a:solidFill>
                <a:srgbClr val="666699"/>
              </a:solidFill>
              <a:latin typeface="新細明體"/>
              <a:ea typeface="+mn-ea"/>
            </a:rPr>
            <a:t>實物代金管制表</a:t>
          </a:r>
          <a:r>
            <a:rPr lang="en-US" altLang="zh-TW" sz="800" b="0" i="0" u="none" strike="noStrike" baseline="0">
              <a:solidFill>
                <a:srgbClr val="666699"/>
              </a:solidFill>
              <a:latin typeface="新細明體"/>
              <a:ea typeface="+mn-ea"/>
            </a:rPr>
            <a:t>+</a:t>
          </a:r>
          <a:r>
            <a:rPr lang="zh-TW" altLang="en-US" sz="800" b="0" i="0" u="none" strike="noStrike" baseline="0">
              <a:solidFill>
                <a:srgbClr val="666699"/>
              </a:solidFill>
              <a:latin typeface="新細明體"/>
              <a:ea typeface="+mn-ea"/>
            </a:rPr>
            <a:t>上傳日期」，例：淡江大學</a:t>
          </a:r>
          <a:r>
            <a:rPr lang="en-US" altLang="zh-TW" sz="800" b="0" i="0" u="none" strike="noStrike" baseline="0">
              <a:solidFill>
                <a:srgbClr val="666699"/>
              </a:solidFill>
              <a:latin typeface="新細明體"/>
              <a:ea typeface="+mn-ea"/>
            </a:rPr>
            <a:t>10</a:t>
          </a:r>
          <a:r>
            <a:rPr lang="zh-TW" altLang="en-US" sz="800" b="0" i="0" u="none" strike="noStrike" baseline="0">
              <a:solidFill>
                <a:srgbClr val="666699"/>
              </a:solidFill>
              <a:latin typeface="新細明體"/>
              <a:ea typeface="+mn-ea"/>
            </a:rPr>
            <a:t>月 </a:t>
          </a:r>
          <a:r>
            <a:rPr lang="en-US" altLang="zh-TW" sz="800" b="0" i="0" u="none" strike="noStrike" baseline="0">
              <a:solidFill>
                <a:srgbClr val="666699"/>
              </a:solidFill>
              <a:latin typeface="新細明體"/>
              <a:ea typeface="+mn-ea"/>
            </a:rPr>
            <a:t>20</a:t>
          </a:r>
          <a:r>
            <a:rPr lang="zh-TW" altLang="en-US" sz="800" b="0" i="0" u="none" strike="noStrike" baseline="0">
              <a:solidFill>
                <a:srgbClr val="666699"/>
              </a:solidFill>
              <a:latin typeface="新細明體"/>
              <a:ea typeface="+mn-ea"/>
            </a:rPr>
            <a:t>日上傳的資料檔名為「</a:t>
          </a:r>
          <a:r>
            <a:rPr lang="en-US" altLang="zh-TW" sz="800" b="0" i="0" u="none" strike="noStrike" baseline="0">
              <a:solidFill>
                <a:srgbClr val="666699"/>
              </a:solidFill>
              <a:latin typeface="新細明體"/>
              <a:ea typeface="+mn-ea"/>
            </a:rPr>
            <a:t>0473K</a:t>
          </a:r>
          <a:r>
            <a:rPr lang="zh-TW" altLang="en-US" sz="800" b="0" i="0" u="none" strike="noStrike" baseline="0">
              <a:solidFill>
                <a:srgbClr val="666699"/>
              </a:solidFill>
              <a:latin typeface="新細明體"/>
              <a:ea typeface="+mn-ea"/>
            </a:rPr>
            <a:t>實物代金管制表 </a:t>
          </a:r>
          <a:r>
            <a:rPr lang="en-US" altLang="zh-TW" sz="800" b="0" i="0" u="none" strike="noStrike" baseline="0">
              <a:solidFill>
                <a:srgbClr val="666699"/>
              </a:solidFill>
              <a:latin typeface="新細明體"/>
              <a:ea typeface="+mn-ea"/>
            </a:rPr>
            <a:t>1020</a:t>
          </a:r>
          <a:r>
            <a:rPr lang="zh-TW" altLang="en-US" sz="800" b="0" i="0" u="none" strike="noStrike" baseline="0">
              <a:solidFill>
                <a:srgbClr val="666699"/>
              </a:solidFill>
              <a:latin typeface="新細明體"/>
              <a:ea typeface="+mn-ea"/>
            </a:rPr>
            <a:t>」。</a:t>
          </a:r>
          <a:endParaRPr lang="en-US" altLang="zh-TW" sz="800" b="0" i="0" u="none" strike="noStrike" baseline="0">
            <a:solidFill>
              <a:srgbClr val="666699"/>
            </a:solidFill>
            <a:latin typeface="新細明體"/>
            <a:ea typeface="+mn-ea"/>
          </a:endParaRPr>
        </a:p>
        <a:p>
          <a:pPr algn="l" rtl="0">
            <a:defRPr sz="1000"/>
          </a:pPr>
          <a:r>
            <a:rPr lang="zh-TW" altLang="en-US" sz="800" b="0" i="0" u="none" strike="noStrike" baseline="0">
              <a:solidFill>
                <a:srgbClr val="666699"/>
              </a:solidFill>
              <a:latin typeface="新細明體"/>
              <a:ea typeface="+mn-ea"/>
            </a:rPr>
            <a:t>                </a:t>
          </a:r>
          <a:r>
            <a:rPr lang="en-US" altLang="zh-TW" sz="800" b="0" i="0" u="none" strike="noStrike" baseline="0">
              <a:solidFill>
                <a:srgbClr val="666699"/>
              </a:solidFill>
              <a:latin typeface="新細明體"/>
              <a:ea typeface="新細明體"/>
            </a:rPr>
            <a:t>2. </a:t>
          </a:r>
          <a:r>
            <a:rPr lang="zh-TW" altLang="en-US" sz="800" b="0" i="0" u="none" strike="noStrike" baseline="0">
              <a:solidFill>
                <a:srgbClr val="666699"/>
              </a:solidFill>
              <a:latin typeface="新細明體"/>
              <a:ea typeface="新細明體"/>
            </a:rPr>
            <a:t>若顯示填報之合格眷屬超過上限時，請徵詢當事人意願，以人工刪除多餘之眷屬（建議</a:t>
          </a:r>
          <a:r>
            <a:rPr lang="zh-TW" altLang="en-US" sz="800" b="0" i="0" u="none" strike="noStrike" baseline="0">
              <a:solidFill>
                <a:srgbClr val="800080"/>
              </a:solidFill>
              <a:latin typeface="新細明體"/>
              <a:ea typeface="新細明體"/>
            </a:rPr>
            <a:t>以較晚取得資格者優先刪除），直至口數符合為止。</a:t>
          </a:r>
        </a:p>
        <a:p>
          <a:pPr algn="l" rtl="0">
            <a:lnSpc>
              <a:spcPts val="900"/>
            </a:lnSpc>
            <a:defRPr sz="1000"/>
          </a:pPr>
          <a:r>
            <a:rPr lang="zh-TW" altLang="en-US" sz="800" b="0" i="0" u="none" strike="noStrike" baseline="0">
              <a:solidFill>
                <a:srgbClr val="800080"/>
              </a:solidFill>
              <a:latin typeface="新細明體"/>
              <a:ea typeface="新細明體"/>
            </a:rPr>
            <a:t>                </a:t>
          </a:r>
          <a:r>
            <a:rPr lang="en-US" altLang="zh-TW" sz="800" b="0" i="0" u="none" strike="noStrike" baseline="0">
              <a:solidFill>
                <a:srgbClr val="800080"/>
              </a:solidFill>
              <a:latin typeface="新細明體"/>
              <a:ea typeface="新細明體"/>
            </a:rPr>
            <a:t>3. </a:t>
          </a:r>
          <a:r>
            <a:rPr lang="zh-TW" altLang="en-US" sz="800" b="0" i="0" u="none" strike="noStrike" baseline="0">
              <a:solidFill>
                <a:srgbClr val="FF0000"/>
              </a:solidFill>
              <a:latin typeface="新細明體"/>
              <a:ea typeface="新細明體"/>
            </a:rPr>
            <a:t>核發月數包含年終獎金</a:t>
          </a:r>
          <a:r>
            <a:rPr lang="en-US" altLang="zh-TW" sz="800" b="0" i="0" u="none" strike="noStrike" baseline="0">
              <a:solidFill>
                <a:srgbClr val="FF0000"/>
              </a:solidFill>
              <a:latin typeface="新細明體"/>
              <a:ea typeface="新細明體"/>
            </a:rPr>
            <a:t>1.5</a:t>
          </a:r>
          <a:r>
            <a:rPr lang="zh-TW" altLang="en-US" sz="800" b="0" i="0" u="none" strike="noStrike" baseline="0">
              <a:solidFill>
                <a:srgbClr val="FF0000"/>
              </a:solidFill>
              <a:latin typeface="新細明體"/>
              <a:ea typeface="新細明體"/>
            </a:rPr>
            <a:t>個月，考績獎金</a:t>
          </a:r>
          <a:r>
            <a:rPr lang="en-US" altLang="zh-TW" sz="800" b="0" i="0" u="none" strike="noStrike" baseline="0">
              <a:solidFill>
                <a:srgbClr val="FF0000"/>
              </a:solidFill>
              <a:latin typeface="新細明體"/>
              <a:ea typeface="新細明體"/>
            </a:rPr>
            <a:t>2</a:t>
          </a:r>
          <a:r>
            <a:rPr lang="zh-TW" altLang="en-US" sz="800" b="0" i="0" u="none" strike="noStrike" baseline="0">
              <a:solidFill>
                <a:srgbClr val="FF0000"/>
              </a:solidFill>
              <a:latin typeface="新細明體"/>
              <a:ea typeface="新細明體"/>
            </a:rPr>
            <a:t>個月，合計</a:t>
          </a:r>
          <a:r>
            <a:rPr lang="en-US" altLang="zh-TW" sz="800" b="0" i="0" u="none" strike="noStrike" baseline="0">
              <a:solidFill>
                <a:srgbClr val="FF0000"/>
              </a:solidFill>
              <a:latin typeface="新細明體"/>
              <a:ea typeface="新細明體"/>
            </a:rPr>
            <a:t>15.5</a:t>
          </a:r>
          <a:r>
            <a:rPr lang="zh-TW" altLang="en-US" sz="800" b="0" i="0" u="none" strike="noStrike" baseline="0">
              <a:solidFill>
                <a:srgbClr val="FF0000"/>
              </a:solidFill>
              <a:latin typeface="新細明體"/>
              <a:ea typeface="新細明體"/>
            </a:rPr>
            <a:t>個月；若年終獎金、考績獎金核發月數與預設不同者，請務必自行修正。</a:t>
          </a:r>
        </a:p>
      </xdr:txBody>
    </xdr:sp>
    <xdr:clientData/>
  </xdr:twoCellAnchor>
  <xdr:twoCellAnchor>
    <xdr:from>
      <xdr:col>5</xdr:col>
      <xdr:colOff>912950</xdr:colOff>
      <xdr:row>0</xdr:row>
      <xdr:rowOff>410443</xdr:rowOff>
    </xdr:from>
    <xdr:to>
      <xdr:col>7</xdr:col>
      <xdr:colOff>277666</xdr:colOff>
      <xdr:row>0</xdr:row>
      <xdr:rowOff>610468</xdr:rowOff>
    </xdr:to>
    <xdr:sp macro="[0]!MacroaDJUST" textlink="">
      <xdr:nvSpPr>
        <xdr:cNvPr id="7" name="AutoShape 21"/>
        <xdr:cNvSpPr>
          <a:spLocks noChangeArrowheads="1"/>
        </xdr:cNvSpPr>
      </xdr:nvSpPr>
      <xdr:spPr bwMode="auto">
        <a:xfrm>
          <a:off x="2748677" y="410443"/>
          <a:ext cx="810784" cy="200025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99CCFF"/>
            </a:gs>
            <a:gs pos="50000">
              <a:srgbClr val="FFFFFF"/>
            </a:gs>
            <a:gs pos="100000">
              <a:srgbClr val="99CCFF"/>
            </a:gs>
          </a:gsLst>
          <a:lin ang="5400000" scaled="1"/>
        </a:gradFill>
        <a:ln w="9525">
          <a:noFill/>
          <a:round/>
          <a:headEnd/>
          <a:tailEnd/>
        </a:ln>
        <a:effectLst>
          <a:outerShdw dist="28398" dir="3806097" algn="ctr" rotWithShape="0">
            <a:srgbClr val="000000"/>
          </a:outerShdw>
        </a:effectLst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800" b="0" i="0" u="none" strike="noStrike" baseline="0">
              <a:solidFill>
                <a:srgbClr val="993366"/>
              </a:solidFill>
              <a:latin typeface="新細明體"/>
              <a:ea typeface="新細明體"/>
            </a:rPr>
            <a:t>調整印表頁數</a:t>
          </a:r>
          <a:endParaRPr lang="en-US" altLang="zh-TW" sz="800" b="0" i="0" u="none" strike="noStrike" baseline="0">
            <a:solidFill>
              <a:srgbClr val="993366"/>
            </a:solidFill>
            <a:latin typeface="新細明體"/>
            <a:ea typeface="新細明體"/>
          </a:endParaRPr>
        </a:p>
      </xdr:txBody>
    </xdr:sp>
    <xdr:clientData/>
  </xdr:twoCellAnchor>
  <xdr:twoCellAnchor>
    <xdr:from>
      <xdr:col>38</xdr:col>
      <xdr:colOff>514350</xdr:colOff>
      <xdr:row>0</xdr:row>
      <xdr:rowOff>85724</xdr:rowOff>
    </xdr:from>
    <xdr:to>
      <xdr:col>38</xdr:col>
      <xdr:colOff>1133475</xdr:colOff>
      <xdr:row>0</xdr:row>
      <xdr:rowOff>342899</xdr:rowOff>
    </xdr:to>
    <xdr:sp macro="" textlink="">
      <xdr:nvSpPr>
        <xdr:cNvPr id="2" name="文字方塊 1"/>
        <xdr:cNvSpPr txBox="1"/>
      </xdr:nvSpPr>
      <xdr:spPr>
        <a:xfrm>
          <a:off x="13458825" y="85724"/>
          <a:ext cx="619125" cy="257175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zh-TW" altLang="en-US" sz="1100"/>
            <a:t>附表</a:t>
          </a:r>
          <a:r>
            <a:rPr lang="en-US" altLang="zh-TW" sz="1100"/>
            <a:t>3</a:t>
          </a:r>
          <a:endParaRPr lang="zh-TW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</xdr:row>
      <xdr:rowOff>238125</xdr:rowOff>
    </xdr:from>
    <xdr:to>
      <xdr:col>14</xdr:col>
      <xdr:colOff>0</xdr:colOff>
      <xdr:row>2</xdr:row>
      <xdr:rowOff>9525</xdr:rowOff>
    </xdr:to>
    <xdr:sp macro="" textlink="">
      <xdr:nvSpPr>
        <xdr:cNvPr id="2" name="Rectangle 26"/>
        <xdr:cNvSpPr>
          <a:spLocks noChangeArrowheads="1"/>
        </xdr:cNvSpPr>
      </xdr:nvSpPr>
      <xdr:spPr bwMode="auto">
        <a:xfrm>
          <a:off x="28575" y="1009650"/>
          <a:ext cx="4781550" cy="9525"/>
        </a:xfrm>
        <a:prstGeom prst="rect">
          <a:avLst/>
        </a:prstGeom>
        <a:solidFill>
          <a:srgbClr val="66669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33194</xdr:colOff>
      <xdr:row>0</xdr:row>
      <xdr:rowOff>396587</xdr:rowOff>
    </xdr:from>
    <xdr:to>
      <xdr:col>5</xdr:col>
      <xdr:colOff>843978</xdr:colOff>
      <xdr:row>0</xdr:row>
      <xdr:rowOff>596612</xdr:rowOff>
    </xdr:to>
    <xdr:sp macro="[0]!Macro4" textlink="">
      <xdr:nvSpPr>
        <xdr:cNvPr id="3" name="AutoShape 21"/>
        <xdr:cNvSpPr>
          <a:spLocks noChangeArrowheads="1"/>
        </xdr:cNvSpPr>
      </xdr:nvSpPr>
      <xdr:spPr bwMode="auto">
        <a:xfrm>
          <a:off x="1861994" y="396587"/>
          <a:ext cx="810784" cy="200025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99CCFF"/>
            </a:gs>
            <a:gs pos="50000">
              <a:srgbClr val="FFFFFF"/>
            </a:gs>
            <a:gs pos="100000">
              <a:srgbClr val="99CCFF"/>
            </a:gs>
          </a:gsLst>
          <a:lin ang="5400000" scaled="1"/>
        </a:gradFill>
        <a:ln w="9525">
          <a:noFill/>
          <a:round/>
          <a:headEnd/>
          <a:tailEnd/>
        </a:ln>
        <a:effectLst>
          <a:outerShdw dist="28398" dir="3806097" algn="ctr" rotWithShape="0">
            <a:srgbClr val="000000"/>
          </a:outerShdw>
        </a:effectLst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800" b="0" i="0" u="none" strike="noStrike" baseline="0">
              <a:solidFill>
                <a:srgbClr val="993366"/>
              </a:solidFill>
              <a:latin typeface="新細明體"/>
              <a:ea typeface="新細明體"/>
            </a:rPr>
            <a:t>依初任日排序</a:t>
          </a:r>
        </a:p>
      </xdr:txBody>
    </xdr:sp>
    <xdr:clientData/>
  </xdr:twoCellAnchor>
  <xdr:twoCellAnchor>
    <xdr:from>
      <xdr:col>0</xdr:col>
      <xdr:colOff>111125</xdr:colOff>
      <xdr:row>0</xdr:row>
      <xdr:rowOff>399712</xdr:rowOff>
    </xdr:from>
    <xdr:to>
      <xdr:col>2</xdr:col>
      <xdr:colOff>298454</xdr:colOff>
      <xdr:row>0</xdr:row>
      <xdr:rowOff>593486</xdr:rowOff>
    </xdr:to>
    <xdr:sp macro="[0]!Macro2" textlink="">
      <xdr:nvSpPr>
        <xdr:cNvPr id="4" name="AutoShape 49"/>
        <xdr:cNvSpPr>
          <a:spLocks noChangeArrowheads="1"/>
        </xdr:cNvSpPr>
      </xdr:nvSpPr>
      <xdr:spPr bwMode="auto">
        <a:xfrm>
          <a:off x="111125" y="399712"/>
          <a:ext cx="806454" cy="193774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99CCFF"/>
            </a:gs>
            <a:gs pos="50000">
              <a:srgbClr val="FFFFFF"/>
            </a:gs>
            <a:gs pos="100000">
              <a:srgbClr val="99CCFF"/>
            </a:gs>
          </a:gsLst>
          <a:lin ang="5400000" scaled="1"/>
        </a:gradFill>
        <a:ln w="9525">
          <a:noFill/>
          <a:round/>
          <a:headEnd/>
          <a:tailEnd/>
        </a:ln>
        <a:effectLst>
          <a:outerShdw dist="28398" dir="3806097" algn="ctr" rotWithShape="0">
            <a:srgbClr val="000000"/>
          </a:outerShdw>
        </a:effectLst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800" b="0" i="0" u="none" strike="noStrike" baseline="0">
              <a:solidFill>
                <a:srgbClr val="993366"/>
              </a:solidFill>
              <a:latin typeface="新細明體"/>
              <a:ea typeface="新細明體"/>
            </a:rPr>
            <a:t>依姓名排序</a:t>
          </a:r>
        </a:p>
      </xdr:txBody>
    </xdr:sp>
    <xdr:clientData/>
  </xdr:twoCellAnchor>
  <xdr:twoCellAnchor>
    <xdr:from>
      <xdr:col>2</xdr:col>
      <xdr:colOff>368300</xdr:colOff>
      <xdr:row>0</xdr:row>
      <xdr:rowOff>399712</xdr:rowOff>
    </xdr:from>
    <xdr:to>
      <xdr:col>4</xdr:col>
      <xdr:colOff>266758</xdr:colOff>
      <xdr:row>0</xdr:row>
      <xdr:rowOff>593486</xdr:rowOff>
    </xdr:to>
    <xdr:sp macro="[0]!Macro1" textlink="">
      <xdr:nvSpPr>
        <xdr:cNvPr id="5" name="AutoShape 50"/>
        <xdr:cNvSpPr>
          <a:spLocks noChangeArrowheads="1"/>
        </xdr:cNvSpPr>
      </xdr:nvSpPr>
      <xdr:spPr bwMode="auto">
        <a:xfrm>
          <a:off x="987425" y="399712"/>
          <a:ext cx="812858" cy="193774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99CCFF"/>
            </a:gs>
            <a:gs pos="50000">
              <a:srgbClr val="FFFFFF"/>
            </a:gs>
            <a:gs pos="100000">
              <a:srgbClr val="99CCFF"/>
            </a:gs>
          </a:gsLst>
          <a:lin ang="5400000" scaled="1"/>
        </a:gradFill>
        <a:ln w="9525">
          <a:noFill/>
          <a:round/>
          <a:headEnd/>
          <a:tailEnd/>
        </a:ln>
        <a:effectLst>
          <a:outerShdw dist="28398" dir="3806097" algn="ctr" rotWithShape="0">
            <a:srgbClr val="000000"/>
          </a:outerShdw>
        </a:effectLst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800" b="0" i="0" u="none" strike="noStrike" baseline="0">
              <a:solidFill>
                <a:srgbClr val="993366"/>
              </a:solidFill>
              <a:latin typeface="新細明體"/>
              <a:ea typeface="新細明體"/>
            </a:rPr>
            <a:t>依身分證排序</a:t>
          </a:r>
        </a:p>
      </xdr:txBody>
    </xdr:sp>
    <xdr:clientData/>
  </xdr:twoCellAnchor>
  <xdr:twoCellAnchor editAs="oneCell">
    <xdr:from>
      <xdr:col>8</xdr:col>
      <xdr:colOff>48481</xdr:colOff>
      <xdr:row>0</xdr:row>
      <xdr:rowOff>285750</xdr:rowOff>
    </xdr:from>
    <xdr:to>
      <xdr:col>38</xdr:col>
      <xdr:colOff>303059</xdr:colOff>
      <xdr:row>0</xdr:row>
      <xdr:rowOff>742950</xdr:rowOff>
    </xdr:to>
    <xdr:sp macro="" textlink="">
      <xdr:nvSpPr>
        <xdr:cNvPr id="6" name="Rectangle 100"/>
        <xdr:cNvSpPr>
          <a:spLocks noChangeArrowheads="1"/>
        </xdr:cNvSpPr>
      </xdr:nvSpPr>
      <xdr:spPr bwMode="auto">
        <a:xfrm>
          <a:off x="3620356" y="285750"/>
          <a:ext cx="9627178" cy="457200"/>
        </a:xfrm>
        <a:prstGeom prst="rect">
          <a:avLst/>
        </a:prstGeom>
        <a:gradFill rotWithShape="1">
          <a:gsLst>
            <a:gs pos="0">
              <a:srgbClr val="FFCCFF"/>
            </a:gs>
            <a:gs pos="50000">
              <a:srgbClr val="FFFFFF"/>
            </a:gs>
            <a:gs pos="100000">
              <a:srgbClr val="FFCCFF"/>
            </a:gs>
          </a:gsLst>
          <a:lin ang="5400000" scaled="1"/>
        </a:gradFill>
        <a:ln w="9525">
          <a:noFill/>
          <a:prstDash val="sysDot"/>
          <a:miter lim="800000"/>
          <a:headEnd/>
          <a:tailEnd/>
        </a:ln>
        <a:effectLst>
          <a:prstShdw prst="shdw18" dist="17961" dir="13500000">
            <a:srgbClr val="FFCCFF">
              <a:gamma/>
              <a:shade val="60000"/>
              <a:invGamma/>
            </a:srgbClr>
          </a:prstShdw>
        </a:effectLst>
      </xdr:spPr>
      <xdr:txBody>
        <a:bodyPr vertOverflow="clip" wrap="square" lIns="72000" tIns="0" rIns="72000" bIns="0" anchor="ctr" upright="1"/>
        <a:lstStyle/>
        <a:p>
          <a:pPr algn="l" rtl="0">
            <a:defRPr sz="1000"/>
          </a:pPr>
          <a:r>
            <a:rPr lang="zh-TW" altLang="en-US" sz="800" b="0" i="0" u="none" strike="noStrike" baseline="0">
              <a:solidFill>
                <a:srgbClr val="993366"/>
              </a:solidFill>
              <a:latin typeface="新細明體"/>
              <a:ea typeface="新細明體"/>
            </a:rPr>
            <a:t>請注意：</a:t>
          </a:r>
          <a:r>
            <a:rPr lang="en-US" altLang="zh-TW" sz="800" b="0" i="0" u="none" strike="noStrike" baseline="0">
              <a:solidFill>
                <a:srgbClr val="666699"/>
              </a:solidFill>
              <a:latin typeface="新細明體"/>
              <a:ea typeface="+mn-ea"/>
            </a:rPr>
            <a:t>1. </a:t>
          </a:r>
          <a:r>
            <a:rPr lang="zh-TW" altLang="en-US" sz="800" b="0" i="0" u="none" strike="noStrike" baseline="0">
              <a:solidFill>
                <a:srgbClr val="666699"/>
              </a:solidFill>
              <a:latin typeface="新細明體"/>
              <a:ea typeface="+mn-ea"/>
            </a:rPr>
            <a:t>本程式可自動計算及管制填報口數是否逾限；上傳檔案名稱：「校碼</a:t>
          </a:r>
          <a:r>
            <a:rPr lang="en-US" altLang="zh-TW" sz="800" b="0" i="0" u="none" strike="noStrike" baseline="0">
              <a:solidFill>
                <a:srgbClr val="666699"/>
              </a:solidFill>
              <a:latin typeface="新細明體"/>
              <a:ea typeface="+mn-ea"/>
            </a:rPr>
            <a:t>+</a:t>
          </a:r>
          <a:r>
            <a:rPr lang="zh-TW" altLang="en-US" sz="800" b="0" i="0" u="none" strike="noStrike" baseline="0">
              <a:solidFill>
                <a:srgbClr val="666699"/>
              </a:solidFill>
              <a:latin typeface="新細明體"/>
              <a:ea typeface="+mn-ea"/>
            </a:rPr>
            <a:t>實物代金管制表</a:t>
          </a:r>
          <a:r>
            <a:rPr lang="en-US" altLang="zh-TW" sz="800" b="0" i="0" u="none" strike="noStrike" baseline="0">
              <a:solidFill>
                <a:srgbClr val="666699"/>
              </a:solidFill>
              <a:latin typeface="新細明體"/>
              <a:ea typeface="+mn-ea"/>
            </a:rPr>
            <a:t>+</a:t>
          </a:r>
          <a:r>
            <a:rPr lang="zh-TW" altLang="en-US" sz="800" b="0" i="0" u="none" strike="noStrike" baseline="0">
              <a:solidFill>
                <a:srgbClr val="666699"/>
              </a:solidFill>
              <a:latin typeface="新細明體"/>
              <a:ea typeface="+mn-ea"/>
            </a:rPr>
            <a:t>上傳日期」，例：淡江大學</a:t>
          </a:r>
          <a:r>
            <a:rPr lang="en-US" altLang="zh-TW" sz="800" b="0" i="0" u="none" strike="noStrike" baseline="0">
              <a:solidFill>
                <a:srgbClr val="666699"/>
              </a:solidFill>
              <a:latin typeface="新細明體"/>
              <a:ea typeface="+mn-ea"/>
            </a:rPr>
            <a:t>10</a:t>
          </a:r>
          <a:r>
            <a:rPr lang="zh-TW" altLang="en-US" sz="800" b="0" i="0" u="none" strike="noStrike" baseline="0">
              <a:solidFill>
                <a:srgbClr val="666699"/>
              </a:solidFill>
              <a:latin typeface="新細明體"/>
              <a:ea typeface="+mn-ea"/>
            </a:rPr>
            <a:t>月 </a:t>
          </a:r>
          <a:r>
            <a:rPr lang="en-US" altLang="zh-TW" sz="800" b="0" i="0" u="none" strike="noStrike" baseline="0">
              <a:solidFill>
                <a:srgbClr val="666699"/>
              </a:solidFill>
              <a:latin typeface="新細明體"/>
              <a:ea typeface="+mn-ea"/>
            </a:rPr>
            <a:t>20</a:t>
          </a:r>
          <a:r>
            <a:rPr lang="zh-TW" altLang="en-US" sz="800" b="0" i="0" u="none" strike="noStrike" baseline="0">
              <a:solidFill>
                <a:srgbClr val="666699"/>
              </a:solidFill>
              <a:latin typeface="新細明體"/>
              <a:ea typeface="+mn-ea"/>
            </a:rPr>
            <a:t>日上傳的資料檔名為「</a:t>
          </a:r>
          <a:r>
            <a:rPr lang="en-US" altLang="zh-TW" sz="800" b="0" i="0" u="none" strike="noStrike" baseline="0">
              <a:solidFill>
                <a:srgbClr val="666699"/>
              </a:solidFill>
              <a:latin typeface="新細明體"/>
              <a:ea typeface="+mn-ea"/>
            </a:rPr>
            <a:t>0473K</a:t>
          </a:r>
          <a:r>
            <a:rPr lang="zh-TW" altLang="en-US" sz="800" b="0" i="0" u="none" strike="noStrike" baseline="0">
              <a:solidFill>
                <a:srgbClr val="666699"/>
              </a:solidFill>
              <a:latin typeface="新細明體"/>
              <a:ea typeface="+mn-ea"/>
            </a:rPr>
            <a:t>實物代金管制表 </a:t>
          </a:r>
          <a:r>
            <a:rPr lang="en-US" altLang="zh-TW" sz="800" b="0" i="0" u="none" strike="noStrike" baseline="0">
              <a:solidFill>
                <a:srgbClr val="666699"/>
              </a:solidFill>
              <a:latin typeface="新細明體"/>
              <a:ea typeface="+mn-ea"/>
            </a:rPr>
            <a:t>1020</a:t>
          </a:r>
          <a:r>
            <a:rPr lang="zh-TW" altLang="en-US" sz="800" b="0" i="0" u="none" strike="noStrike" baseline="0">
              <a:solidFill>
                <a:srgbClr val="666699"/>
              </a:solidFill>
              <a:latin typeface="新細明體"/>
              <a:ea typeface="+mn-ea"/>
            </a:rPr>
            <a:t>」。</a:t>
          </a:r>
          <a:endParaRPr lang="en-US" altLang="zh-TW" sz="800" b="0" i="0" u="none" strike="noStrike" baseline="0">
            <a:solidFill>
              <a:srgbClr val="666699"/>
            </a:solidFill>
            <a:latin typeface="新細明體"/>
            <a:ea typeface="+mn-ea"/>
          </a:endParaRPr>
        </a:p>
        <a:p>
          <a:pPr algn="l" rtl="0">
            <a:defRPr sz="1000"/>
          </a:pPr>
          <a:r>
            <a:rPr lang="zh-TW" altLang="en-US" sz="800" b="0" i="0" u="none" strike="noStrike" baseline="0">
              <a:solidFill>
                <a:srgbClr val="666699"/>
              </a:solidFill>
              <a:latin typeface="新細明體"/>
              <a:ea typeface="+mn-ea"/>
            </a:rPr>
            <a:t>                </a:t>
          </a:r>
          <a:r>
            <a:rPr lang="en-US" altLang="zh-TW" sz="800" b="0" i="0" u="none" strike="noStrike" baseline="0">
              <a:solidFill>
                <a:srgbClr val="666699"/>
              </a:solidFill>
              <a:latin typeface="新細明體"/>
              <a:ea typeface="新細明體"/>
            </a:rPr>
            <a:t>2. </a:t>
          </a:r>
          <a:r>
            <a:rPr lang="zh-TW" altLang="en-US" sz="800" b="0" i="0" u="none" strike="noStrike" baseline="0">
              <a:solidFill>
                <a:srgbClr val="666699"/>
              </a:solidFill>
              <a:latin typeface="新細明體"/>
              <a:ea typeface="新細明體"/>
            </a:rPr>
            <a:t>若顯示填報之合格眷屬超過上限時，請徵詢當事人意願，以人工刪除多餘之眷屬（建議</a:t>
          </a:r>
          <a:r>
            <a:rPr lang="zh-TW" altLang="en-US" sz="800" b="0" i="0" u="none" strike="noStrike" baseline="0">
              <a:solidFill>
                <a:srgbClr val="800080"/>
              </a:solidFill>
              <a:latin typeface="新細明體"/>
              <a:ea typeface="新細明體"/>
            </a:rPr>
            <a:t>以較晚取得資格者優先刪除），直至口數符合為止。</a:t>
          </a:r>
        </a:p>
        <a:p>
          <a:pPr algn="l" rtl="0">
            <a:lnSpc>
              <a:spcPts val="900"/>
            </a:lnSpc>
            <a:defRPr sz="1000"/>
          </a:pPr>
          <a:r>
            <a:rPr lang="zh-TW" altLang="en-US" sz="800" b="0" i="0" u="none" strike="noStrike" baseline="0">
              <a:solidFill>
                <a:srgbClr val="800080"/>
              </a:solidFill>
              <a:latin typeface="新細明體"/>
              <a:ea typeface="新細明體"/>
            </a:rPr>
            <a:t>                </a:t>
          </a:r>
          <a:r>
            <a:rPr lang="en-US" altLang="zh-TW" sz="800" b="0" i="0" u="none" strike="noStrike" baseline="0">
              <a:solidFill>
                <a:srgbClr val="800080"/>
              </a:solidFill>
              <a:latin typeface="新細明體"/>
              <a:ea typeface="新細明體"/>
            </a:rPr>
            <a:t>3. </a:t>
          </a:r>
          <a:r>
            <a:rPr lang="zh-TW" altLang="en-US" sz="800" b="0" i="0" u="none" strike="noStrike" baseline="0">
              <a:solidFill>
                <a:srgbClr val="FF0000"/>
              </a:solidFill>
              <a:latin typeface="新細明體"/>
              <a:ea typeface="新細明體"/>
            </a:rPr>
            <a:t>核發月數包含年終獎金</a:t>
          </a:r>
          <a:r>
            <a:rPr lang="en-US" altLang="zh-TW" sz="800" b="0" i="0" u="none" strike="noStrike" baseline="0">
              <a:solidFill>
                <a:srgbClr val="FF0000"/>
              </a:solidFill>
              <a:latin typeface="新細明體"/>
              <a:ea typeface="新細明體"/>
            </a:rPr>
            <a:t>1.5</a:t>
          </a:r>
          <a:r>
            <a:rPr lang="zh-TW" altLang="en-US" sz="800" b="0" i="0" u="none" strike="noStrike" baseline="0">
              <a:solidFill>
                <a:srgbClr val="FF0000"/>
              </a:solidFill>
              <a:latin typeface="新細明體"/>
              <a:ea typeface="新細明體"/>
            </a:rPr>
            <a:t>個月，考績獎金</a:t>
          </a:r>
          <a:r>
            <a:rPr lang="en-US" altLang="zh-TW" sz="800" b="0" i="0" u="none" strike="noStrike" baseline="0">
              <a:solidFill>
                <a:srgbClr val="FF0000"/>
              </a:solidFill>
              <a:latin typeface="新細明體"/>
              <a:ea typeface="新細明體"/>
            </a:rPr>
            <a:t>2</a:t>
          </a:r>
          <a:r>
            <a:rPr lang="zh-TW" altLang="en-US" sz="800" b="0" i="0" u="none" strike="noStrike" baseline="0">
              <a:solidFill>
                <a:srgbClr val="FF0000"/>
              </a:solidFill>
              <a:latin typeface="新細明體"/>
              <a:ea typeface="新細明體"/>
            </a:rPr>
            <a:t>個月，合計</a:t>
          </a:r>
          <a:r>
            <a:rPr lang="en-US" altLang="zh-TW" sz="800" b="0" i="0" u="none" strike="noStrike" baseline="0">
              <a:solidFill>
                <a:srgbClr val="FF0000"/>
              </a:solidFill>
              <a:latin typeface="新細明體"/>
              <a:ea typeface="新細明體"/>
            </a:rPr>
            <a:t>15.5</a:t>
          </a:r>
          <a:r>
            <a:rPr lang="zh-TW" altLang="en-US" sz="800" b="0" i="0" u="none" strike="noStrike" baseline="0">
              <a:solidFill>
                <a:srgbClr val="FF0000"/>
              </a:solidFill>
              <a:latin typeface="新細明體"/>
              <a:ea typeface="新細明體"/>
            </a:rPr>
            <a:t>個月；若年終獎金、考績獎金核發月數與預設不同者，請務必自行修正。</a:t>
          </a:r>
        </a:p>
      </xdr:txBody>
    </xdr:sp>
    <xdr:clientData/>
  </xdr:twoCellAnchor>
  <xdr:twoCellAnchor>
    <xdr:from>
      <xdr:col>5</xdr:col>
      <xdr:colOff>912950</xdr:colOff>
      <xdr:row>0</xdr:row>
      <xdr:rowOff>410443</xdr:rowOff>
    </xdr:from>
    <xdr:to>
      <xdr:col>7</xdr:col>
      <xdr:colOff>277666</xdr:colOff>
      <xdr:row>0</xdr:row>
      <xdr:rowOff>610468</xdr:rowOff>
    </xdr:to>
    <xdr:sp macro="[0]!MacroaDJUST" textlink="">
      <xdr:nvSpPr>
        <xdr:cNvPr id="7" name="AutoShape 21"/>
        <xdr:cNvSpPr>
          <a:spLocks noChangeArrowheads="1"/>
        </xdr:cNvSpPr>
      </xdr:nvSpPr>
      <xdr:spPr bwMode="auto">
        <a:xfrm>
          <a:off x="2741750" y="410443"/>
          <a:ext cx="812516" cy="200025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99CCFF"/>
            </a:gs>
            <a:gs pos="50000">
              <a:srgbClr val="FFFFFF"/>
            </a:gs>
            <a:gs pos="100000">
              <a:srgbClr val="99CCFF"/>
            </a:gs>
          </a:gsLst>
          <a:lin ang="5400000" scaled="1"/>
        </a:gradFill>
        <a:ln w="9525">
          <a:noFill/>
          <a:round/>
          <a:headEnd/>
          <a:tailEnd/>
        </a:ln>
        <a:effectLst>
          <a:outerShdw dist="28398" dir="3806097" algn="ctr" rotWithShape="0">
            <a:srgbClr val="000000"/>
          </a:outerShdw>
        </a:effectLst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800" b="0" i="0" u="none" strike="noStrike" baseline="0">
              <a:solidFill>
                <a:srgbClr val="993366"/>
              </a:solidFill>
              <a:latin typeface="新細明體"/>
              <a:ea typeface="新細明體"/>
            </a:rPr>
            <a:t>調整印表頁數</a:t>
          </a:r>
          <a:endParaRPr lang="en-US" altLang="zh-TW" sz="800" b="0" i="0" u="none" strike="noStrike" baseline="0">
            <a:solidFill>
              <a:srgbClr val="993366"/>
            </a:solidFill>
            <a:latin typeface="新細明體"/>
            <a:ea typeface="新細明體"/>
          </a:endParaRPr>
        </a:p>
      </xdr:txBody>
    </xdr:sp>
    <xdr:clientData/>
  </xdr:twoCellAnchor>
  <xdr:twoCellAnchor>
    <xdr:from>
      <xdr:col>38</xdr:col>
      <xdr:colOff>514350</xdr:colOff>
      <xdr:row>0</xdr:row>
      <xdr:rowOff>76200</xdr:rowOff>
    </xdr:from>
    <xdr:to>
      <xdr:col>38</xdr:col>
      <xdr:colOff>1133475</xdr:colOff>
      <xdr:row>0</xdr:row>
      <xdr:rowOff>333375</xdr:rowOff>
    </xdr:to>
    <xdr:sp macro="" textlink="">
      <xdr:nvSpPr>
        <xdr:cNvPr id="8" name="文字方塊 7"/>
        <xdr:cNvSpPr txBox="1"/>
      </xdr:nvSpPr>
      <xdr:spPr>
        <a:xfrm>
          <a:off x="13458825" y="76200"/>
          <a:ext cx="619125" cy="257175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zh-TW" altLang="en-US" sz="1100"/>
            <a:t>附表</a:t>
          </a:r>
          <a:r>
            <a:rPr lang="en-US" altLang="zh-TW" sz="1100"/>
            <a:t>3</a:t>
          </a:r>
          <a:endParaRPr lang="zh-TW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</xdr:row>
      <xdr:rowOff>238125</xdr:rowOff>
    </xdr:from>
    <xdr:to>
      <xdr:col>14</xdr:col>
      <xdr:colOff>0</xdr:colOff>
      <xdr:row>2</xdr:row>
      <xdr:rowOff>9525</xdr:rowOff>
    </xdr:to>
    <xdr:sp macro="" textlink="">
      <xdr:nvSpPr>
        <xdr:cNvPr id="2" name="Rectangle 26"/>
        <xdr:cNvSpPr>
          <a:spLocks noChangeArrowheads="1"/>
        </xdr:cNvSpPr>
      </xdr:nvSpPr>
      <xdr:spPr bwMode="auto">
        <a:xfrm>
          <a:off x="28575" y="1009650"/>
          <a:ext cx="4781550" cy="9525"/>
        </a:xfrm>
        <a:prstGeom prst="rect">
          <a:avLst/>
        </a:prstGeom>
        <a:solidFill>
          <a:srgbClr val="66669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33194</xdr:colOff>
      <xdr:row>0</xdr:row>
      <xdr:rowOff>396587</xdr:rowOff>
    </xdr:from>
    <xdr:to>
      <xdr:col>5</xdr:col>
      <xdr:colOff>843978</xdr:colOff>
      <xdr:row>0</xdr:row>
      <xdr:rowOff>596612</xdr:rowOff>
    </xdr:to>
    <xdr:sp macro="[0]!Macro4" textlink="">
      <xdr:nvSpPr>
        <xdr:cNvPr id="3" name="AutoShape 21"/>
        <xdr:cNvSpPr>
          <a:spLocks noChangeArrowheads="1"/>
        </xdr:cNvSpPr>
      </xdr:nvSpPr>
      <xdr:spPr bwMode="auto">
        <a:xfrm>
          <a:off x="1861994" y="396587"/>
          <a:ext cx="810784" cy="200025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99CCFF"/>
            </a:gs>
            <a:gs pos="50000">
              <a:srgbClr val="FFFFFF"/>
            </a:gs>
            <a:gs pos="100000">
              <a:srgbClr val="99CCFF"/>
            </a:gs>
          </a:gsLst>
          <a:lin ang="5400000" scaled="1"/>
        </a:gradFill>
        <a:ln w="9525">
          <a:noFill/>
          <a:round/>
          <a:headEnd/>
          <a:tailEnd/>
        </a:ln>
        <a:effectLst>
          <a:outerShdw dist="28398" dir="3806097" algn="ctr" rotWithShape="0">
            <a:srgbClr val="000000"/>
          </a:outerShdw>
        </a:effectLst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800" b="0" i="0" u="none" strike="noStrike" baseline="0">
              <a:solidFill>
                <a:srgbClr val="993366"/>
              </a:solidFill>
              <a:latin typeface="新細明體"/>
              <a:ea typeface="新細明體"/>
            </a:rPr>
            <a:t>依初任日排序</a:t>
          </a:r>
        </a:p>
      </xdr:txBody>
    </xdr:sp>
    <xdr:clientData/>
  </xdr:twoCellAnchor>
  <xdr:twoCellAnchor>
    <xdr:from>
      <xdr:col>0</xdr:col>
      <xdr:colOff>111125</xdr:colOff>
      <xdr:row>0</xdr:row>
      <xdr:rowOff>399712</xdr:rowOff>
    </xdr:from>
    <xdr:to>
      <xdr:col>2</xdr:col>
      <xdr:colOff>298454</xdr:colOff>
      <xdr:row>0</xdr:row>
      <xdr:rowOff>593486</xdr:rowOff>
    </xdr:to>
    <xdr:sp macro="[0]!Macro2" textlink="">
      <xdr:nvSpPr>
        <xdr:cNvPr id="4" name="AutoShape 49"/>
        <xdr:cNvSpPr>
          <a:spLocks noChangeArrowheads="1"/>
        </xdr:cNvSpPr>
      </xdr:nvSpPr>
      <xdr:spPr bwMode="auto">
        <a:xfrm>
          <a:off x="111125" y="399712"/>
          <a:ext cx="806454" cy="193774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99CCFF"/>
            </a:gs>
            <a:gs pos="50000">
              <a:srgbClr val="FFFFFF"/>
            </a:gs>
            <a:gs pos="100000">
              <a:srgbClr val="99CCFF"/>
            </a:gs>
          </a:gsLst>
          <a:lin ang="5400000" scaled="1"/>
        </a:gradFill>
        <a:ln w="9525">
          <a:noFill/>
          <a:round/>
          <a:headEnd/>
          <a:tailEnd/>
        </a:ln>
        <a:effectLst>
          <a:outerShdw dist="28398" dir="3806097" algn="ctr" rotWithShape="0">
            <a:srgbClr val="000000"/>
          </a:outerShdw>
        </a:effectLst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800" b="0" i="0" u="none" strike="noStrike" baseline="0">
              <a:solidFill>
                <a:srgbClr val="993366"/>
              </a:solidFill>
              <a:latin typeface="新細明體"/>
              <a:ea typeface="新細明體"/>
            </a:rPr>
            <a:t>依姓名排序</a:t>
          </a:r>
        </a:p>
      </xdr:txBody>
    </xdr:sp>
    <xdr:clientData/>
  </xdr:twoCellAnchor>
  <xdr:twoCellAnchor>
    <xdr:from>
      <xdr:col>2</xdr:col>
      <xdr:colOff>368300</xdr:colOff>
      <xdr:row>0</xdr:row>
      <xdr:rowOff>399712</xdr:rowOff>
    </xdr:from>
    <xdr:to>
      <xdr:col>4</xdr:col>
      <xdr:colOff>266758</xdr:colOff>
      <xdr:row>0</xdr:row>
      <xdr:rowOff>593486</xdr:rowOff>
    </xdr:to>
    <xdr:sp macro="[0]!Macro1" textlink="">
      <xdr:nvSpPr>
        <xdr:cNvPr id="5" name="AutoShape 50"/>
        <xdr:cNvSpPr>
          <a:spLocks noChangeArrowheads="1"/>
        </xdr:cNvSpPr>
      </xdr:nvSpPr>
      <xdr:spPr bwMode="auto">
        <a:xfrm>
          <a:off x="987425" y="399712"/>
          <a:ext cx="812858" cy="193774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99CCFF"/>
            </a:gs>
            <a:gs pos="50000">
              <a:srgbClr val="FFFFFF"/>
            </a:gs>
            <a:gs pos="100000">
              <a:srgbClr val="99CCFF"/>
            </a:gs>
          </a:gsLst>
          <a:lin ang="5400000" scaled="1"/>
        </a:gradFill>
        <a:ln w="9525">
          <a:noFill/>
          <a:round/>
          <a:headEnd/>
          <a:tailEnd/>
        </a:ln>
        <a:effectLst>
          <a:outerShdw dist="28398" dir="3806097" algn="ctr" rotWithShape="0">
            <a:srgbClr val="000000"/>
          </a:outerShdw>
        </a:effectLst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800" b="0" i="0" u="none" strike="noStrike" baseline="0">
              <a:solidFill>
                <a:srgbClr val="993366"/>
              </a:solidFill>
              <a:latin typeface="新細明體"/>
              <a:ea typeface="新細明體"/>
            </a:rPr>
            <a:t>依身分證排序</a:t>
          </a:r>
        </a:p>
      </xdr:txBody>
    </xdr:sp>
    <xdr:clientData/>
  </xdr:twoCellAnchor>
  <xdr:twoCellAnchor editAs="oneCell">
    <xdr:from>
      <xdr:col>8</xdr:col>
      <xdr:colOff>48481</xdr:colOff>
      <xdr:row>0</xdr:row>
      <xdr:rowOff>285750</xdr:rowOff>
    </xdr:from>
    <xdr:to>
      <xdr:col>38</xdr:col>
      <xdr:colOff>303059</xdr:colOff>
      <xdr:row>0</xdr:row>
      <xdr:rowOff>742950</xdr:rowOff>
    </xdr:to>
    <xdr:sp macro="" textlink="">
      <xdr:nvSpPr>
        <xdr:cNvPr id="6" name="Rectangle 100"/>
        <xdr:cNvSpPr>
          <a:spLocks noChangeArrowheads="1"/>
        </xdr:cNvSpPr>
      </xdr:nvSpPr>
      <xdr:spPr bwMode="auto">
        <a:xfrm>
          <a:off x="3620356" y="285750"/>
          <a:ext cx="9627178" cy="457200"/>
        </a:xfrm>
        <a:prstGeom prst="rect">
          <a:avLst/>
        </a:prstGeom>
        <a:gradFill rotWithShape="1">
          <a:gsLst>
            <a:gs pos="0">
              <a:srgbClr val="FFCCFF"/>
            </a:gs>
            <a:gs pos="50000">
              <a:srgbClr val="FFFFFF"/>
            </a:gs>
            <a:gs pos="100000">
              <a:srgbClr val="FFCCFF"/>
            </a:gs>
          </a:gsLst>
          <a:lin ang="5400000" scaled="1"/>
        </a:gradFill>
        <a:ln w="9525">
          <a:noFill/>
          <a:prstDash val="sysDot"/>
          <a:miter lim="800000"/>
          <a:headEnd/>
          <a:tailEnd/>
        </a:ln>
        <a:effectLst>
          <a:prstShdw prst="shdw18" dist="17961" dir="13500000">
            <a:srgbClr val="FFCCFF">
              <a:gamma/>
              <a:shade val="60000"/>
              <a:invGamma/>
            </a:srgbClr>
          </a:prstShdw>
        </a:effectLst>
      </xdr:spPr>
      <xdr:txBody>
        <a:bodyPr vertOverflow="clip" wrap="square" lIns="72000" tIns="0" rIns="72000" bIns="0" anchor="ctr" upright="1"/>
        <a:lstStyle/>
        <a:p>
          <a:pPr algn="l" rtl="0">
            <a:defRPr sz="1000"/>
          </a:pPr>
          <a:r>
            <a:rPr lang="zh-TW" altLang="en-US" sz="800" b="0" i="0" u="none" strike="noStrike" baseline="0">
              <a:solidFill>
                <a:srgbClr val="993366"/>
              </a:solidFill>
              <a:latin typeface="新細明體"/>
              <a:ea typeface="新細明體"/>
            </a:rPr>
            <a:t>請注意：</a:t>
          </a:r>
          <a:r>
            <a:rPr lang="en-US" altLang="zh-TW" sz="800" b="0" i="0" u="none" strike="noStrike" baseline="0">
              <a:solidFill>
                <a:srgbClr val="666699"/>
              </a:solidFill>
              <a:latin typeface="新細明體"/>
              <a:ea typeface="+mn-ea"/>
            </a:rPr>
            <a:t>1. </a:t>
          </a:r>
          <a:r>
            <a:rPr lang="zh-TW" altLang="en-US" sz="800" b="0" i="0" u="none" strike="noStrike" baseline="0">
              <a:solidFill>
                <a:srgbClr val="666699"/>
              </a:solidFill>
              <a:latin typeface="新細明體"/>
              <a:ea typeface="+mn-ea"/>
            </a:rPr>
            <a:t>本程式可自動計算及管制填報口數是否逾限；上傳檔案名稱：「校碼</a:t>
          </a:r>
          <a:r>
            <a:rPr lang="en-US" altLang="zh-TW" sz="800" b="0" i="0" u="none" strike="noStrike" baseline="0">
              <a:solidFill>
                <a:srgbClr val="666699"/>
              </a:solidFill>
              <a:latin typeface="新細明體"/>
              <a:ea typeface="+mn-ea"/>
            </a:rPr>
            <a:t>+</a:t>
          </a:r>
          <a:r>
            <a:rPr lang="zh-TW" altLang="en-US" sz="800" b="0" i="0" u="none" strike="noStrike" baseline="0">
              <a:solidFill>
                <a:srgbClr val="666699"/>
              </a:solidFill>
              <a:latin typeface="新細明體"/>
              <a:ea typeface="+mn-ea"/>
            </a:rPr>
            <a:t>實物代金管制表</a:t>
          </a:r>
          <a:r>
            <a:rPr lang="en-US" altLang="zh-TW" sz="800" b="0" i="0" u="none" strike="noStrike" baseline="0">
              <a:solidFill>
                <a:srgbClr val="666699"/>
              </a:solidFill>
              <a:latin typeface="新細明體"/>
              <a:ea typeface="+mn-ea"/>
            </a:rPr>
            <a:t>+</a:t>
          </a:r>
          <a:r>
            <a:rPr lang="zh-TW" altLang="en-US" sz="800" b="0" i="0" u="none" strike="noStrike" baseline="0">
              <a:solidFill>
                <a:srgbClr val="666699"/>
              </a:solidFill>
              <a:latin typeface="新細明體"/>
              <a:ea typeface="+mn-ea"/>
            </a:rPr>
            <a:t>上傳日期」，例：淡江大學</a:t>
          </a:r>
          <a:r>
            <a:rPr lang="en-US" altLang="zh-TW" sz="800" b="0" i="0" u="none" strike="noStrike" baseline="0">
              <a:solidFill>
                <a:srgbClr val="666699"/>
              </a:solidFill>
              <a:latin typeface="新細明體"/>
              <a:ea typeface="+mn-ea"/>
            </a:rPr>
            <a:t>10</a:t>
          </a:r>
          <a:r>
            <a:rPr lang="zh-TW" altLang="en-US" sz="800" b="0" i="0" u="none" strike="noStrike" baseline="0">
              <a:solidFill>
                <a:srgbClr val="666699"/>
              </a:solidFill>
              <a:latin typeface="新細明體"/>
              <a:ea typeface="+mn-ea"/>
            </a:rPr>
            <a:t>月 </a:t>
          </a:r>
          <a:r>
            <a:rPr lang="en-US" altLang="zh-TW" sz="800" b="0" i="0" u="none" strike="noStrike" baseline="0">
              <a:solidFill>
                <a:srgbClr val="666699"/>
              </a:solidFill>
              <a:latin typeface="新細明體"/>
              <a:ea typeface="+mn-ea"/>
            </a:rPr>
            <a:t>20</a:t>
          </a:r>
          <a:r>
            <a:rPr lang="zh-TW" altLang="en-US" sz="800" b="0" i="0" u="none" strike="noStrike" baseline="0">
              <a:solidFill>
                <a:srgbClr val="666699"/>
              </a:solidFill>
              <a:latin typeface="新細明體"/>
              <a:ea typeface="+mn-ea"/>
            </a:rPr>
            <a:t>日上傳的資料檔名為「</a:t>
          </a:r>
          <a:r>
            <a:rPr lang="en-US" altLang="zh-TW" sz="800" b="0" i="0" u="none" strike="noStrike" baseline="0">
              <a:solidFill>
                <a:srgbClr val="666699"/>
              </a:solidFill>
              <a:latin typeface="新細明體"/>
              <a:ea typeface="+mn-ea"/>
            </a:rPr>
            <a:t>0473K</a:t>
          </a:r>
          <a:r>
            <a:rPr lang="zh-TW" altLang="en-US" sz="800" b="0" i="0" u="none" strike="noStrike" baseline="0">
              <a:solidFill>
                <a:srgbClr val="666699"/>
              </a:solidFill>
              <a:latin typeface="新細明體"/>
              <a:ea typeface="+mn-ea"/>
            </a:rPr>
            <a:t>實物代金管制表 </a:t>
          </a:r>
          <a:r>
            <a:rPr lang="en-US" altLang="zh-TW" sz="800" b="0" i="0" u="none" strike="noStrike" baseline="0">
              <a:solidFill>
                <a:srgbClr val="666699"/>
              </a:solidFill>
              <a:latin typeface="新細明體"/>
              <a:ea typeface="+mn-ea"/>
            </a:rPr>
            <a:t>1020</a:t>
          </a:r>
          <a:r>
            <a:rPr lang="zh-TW" altLang="en-US" sz="800" b="0" i="0" u="none" strike="noStrike" baseline="0">
              <a:solidFill>
                <a:srgbClr val="666699"/>
              </a:solidFill>
              <a:latin typeface="新細明體"/>
              <a:ea typeface="+mn-ea"/>
            </a:rPr>
            <a:t>」。</a:t>
          </a:r>
          <a:endParaRPr lang="en-US" altLang="zh-TW" sz="800" b="0" i="0" u="none" strike="noStrike" baseline="0">
            <a:solidFill>
              <a:srgbClr val="666699"/>
            </a:solidFill>
            <a:latin typeface="新細明體"/>
            <a:ea typeface="+mn-ea"/>
          </a:endParaRPr>
        </a:p>
        <a:p>
          <a:pPr algn="l" rtl="0">
            <a:defRPr sz="1000"/>
          </a:pPr>
          <a:r>
            <a:rPr lang="zh-TW" altLang="en-US" sz="800" b="0" i="0" u="none" strike="noStrike" baseline="0">
              <a:solidFill>
                <a:srgbClr val="666699"/>
              </a:solidFill>
              <a:latin typeface="新細明體"/>
              <a:ea typeface="+mn-ea"/>
            </a:rPr>
            <a:t>                </a:t>
          </a:r>
          <a:r>
            <a:rPr lang="en-US" altLang="zh-TW" sz="800" b="0" i="0" u="none" strike="noStrike" baseline="0">
              <a:solidFill>
                <a:srgbClr val="666699"/>
              </a:solidFill>
              <a:latin typeface="新細明體"/>
              <a:ea typeface="新細明體"/>
            </a:rPr>
            <a:t>2. </a:t>
          </a:r>
          <a:r>
            <a:rPr lang="zh-TW" altLang="en-US" sz="800" b="0" i="0" u="none" strike="noStrike" baseline="0">
              <a:solidFill>
                <a:srgbClr val="666699"/>
              </a:solidFill>
              <a:latin typeface="新細明體"/>
              <a:ea typeface="新細明體"/>
            </a:rPr>
            <a:t>若顯示填報之合格眷屬超過上限時，請徵詢當事人意願，以人工刪除多餘之眷屬（建議</a:t>
          </a:r>
          <a:r>
            <a:rPr lang="zh-TW" altLang="en-US" sz="800" b="0" i="0" u="none" strike="noStrike" baseline="0">
              <a:solidFill>
                <a:srgbClr val="800080"/>
              </a:solidFill>
              <a:latin typeface="新細明體"/>
              <a:ea typeface="新細明體"/>
            </a:rPr>
            <a:t>以較晚取得資格者優先刪除），直至口數符合為止。</a:t>
          </a:r>
        </a:p>
        <a:p>
          <a:pPr algn="l" rtl="0">
            <a:lnSpc>
              <a:spcPts val="900"/>
            </a:lnSpc>
            <a:defRPr sz="1000"/>
          </a:pPr>
          <a:r>
            <a:rPr lang="zh-TW" altLang="en-US" sz="800" b="0" i="0" u="none" strike="noStrike" baseline="0">
              <a:solidFill>
                <a:srgbClr val="800080"/>
              </a:solidFill>
              <a:latin typeface="新細明體"/>
              <a:ea typeface="新細明體"/>
            </a:rPr>
            <a:t>                </a:t>
          </a:r>
          <a:r>
            <a:rPr lang="en-US" altLang="zh-TW" sz="800" b="0" i="0" u="none" strike="noStrike" baseline="0">
              <a:solidFill>
                <a:srgbClr val="800080"/>
              </a:solidFill>
              <a:latin typeface="新細明體"/>
              <a:ea typeface="新細明體"/>
            </a:rPr>
            <a:t>3. </a:t>
          </a:r>
          <a:r>
            <a:rPr lang="zh-TW" altLang="en-US" sz="800" b="0" i="0" u="none" strike="noStrike" baseline="0">
              <a:solidFill>
                <a:srgbClr val="FF0000"/>
              </a:solidFill>
              <a:latin typeface="新細明體"/>
              <a:ea typeface="新細明體"/>
            </a:rPr>
            <a:t>核發月數包含年終獎金</a:t>
          </a:r>
          <a:r>
            <a:rPr lang="en-US" altLang="zh-TW" sz="800" b="0" i="0" u="none" strike="noStrike" baseline="0">
              <a:solidFill>
                <a:srgbClr val="FF0000"/>
              </a:solidFill>
              <a:latin typeface="新細明體"/>
              <a:ea typeface="新細明體"/>
            </a:rPr>
            <a:t>1.5</a:t>
          </a:r>
          <a:r>
            <a:rPr lang="zh-TW" altLang="en-US" sz="800" b="0" i="0" u="none" strike="noStrike" baseline="0">
              <a:solidFill>
                <a:srgbClr val="FF0000"/>
              </a:solidFill>
              <a:latin typeface="新細明體"/>
              <a:ea typeface="新細明體"/>
            </a:rPr>
            <a:t>個月，考績獎金</a:t>
          </a:r>
          <a:r>
            <a:rPr lang="en-US" altLang="zh-TW" sz="800" b="0" i="0" u="none" strike="noStrike" baseline="0">
              <a:solidFill>
                <a:srgbClr val="FF0000"/>
              </a:solidFill>
              <a:latin typeface="新細明體"/>
              <a:ea typeface="新細明體"/>
            </a:rPr>
            <a:t>2</a:t>
          </a:r>
          <a:r>
            <a:rPr lang="zh-TW" altLang="en-US" sz="800" b="0" i="0" u="none" strike="noStrike" baseline="0">
              <a:solidFill>
                <a:srgbClr val="FF0000"/>
              </a:solidFill>
              <a:latin typeface="新細明體"/>
              <a:ea typeface="新細明體"/>
            </a:rPr>
            <a:t>個月，合計</a:t>
          </a:r>
          <a:r>
            <a:rPr lang="en-US" altLang="zh-TW" sz="800" b="0" i="0" u="none" strike="noStrike" baseline="0">
              <a:solidFill>
                <a:srgbClr val="FF0000"/>
              </a:solidFill>
              <a:latin typeface="新細明體"/>
              <a:ea typeface="新細明體"/>
            </a:rPr>
            <a:t>15.5</a:t>
          </a:r>
          <a:r>
            <a:rPr lang="zh-TW" altLang="en-US" sz="800" b="0" i="0" u="none" strike="noStrike" baseline="0">
              <a:solidFill>
                <a:srgbClr val="FF0000"/>
              </a:solidFill>
              <a:latin typeface="新細明體"/>
              <a:ea typeface="新細明體"/>
            </a:rPr>
            <a:t>個月；若年終獎金、考績獎金核發月數與預設不同者，請務必自行修正。</a:t>
          </a:r>
        </a:p>
      </xdr:txBody>
    </xdr:sp>
    <xdr:clientData/>
  </xdr:twoCellAnchor>
  <xdr:twoCellAnchor>
    <xdr:from>
      <xdr:col>5</xdr:col>
      <xdr:colOff>912950</xdr:colOff>
      <xdr:row>0</xdr:row>
      <xdr:rowOff>410443</xdr:rowOff>
    </xdr:from>
    <xdr:to>
      <xdr:col>7</xdr:col>
      <xdr:colOff>277666</xdr:colOff>
      <xdr:row>0</xdr:row>
      <xdr:rowOff>610468</xdr:rowOff>
    </xdr:to>
    <xdr:sp macro="[0]!MacroaDJUST" textlink="">
      <xdr:nvSpPr>
        <xdr:cNvPr id="7" name="AutoShape 21"/>
        <xdr:cNvSpPr>
          <a:spLocks noChangeArrowheads="1"/>
        </xdr:cNvSpPr>
      </xdr:nvSpPr>
      <xdr:spPr bwMode="auto">
        <a:xfrm>
          <a:off x="2741750" y="410443"/>
          <a:ext cx="812516" cy="200025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99CCFF"/>
            </a:gs>
            <a:gs pos="50000">
              <a:srgbClr val="FFFFFF"/>
            </a:gs>
            <a:gs pos="100000">
              <a:srgbClr val="99CCFF"/>
            </a:gs>
          </a:gsLst>
          <a:lin ang="5400000" scaled="1"/>
        </a:gradFill>
        <a:ln w="9525">
          <a:noFill/>
          <a:round/>
          <a:headEnd/>
          <a:tailEnd/>
        </a:ln>
        <a:effectLst>
          <a:outerShdw dist="28398" dir="3806097" algn="ctr" rotWithShape="0">
            <a:srgbClr val="000000"/>
          </a:outerShdw>
        </a:effectLst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800" b="0" i="0" u="none" strike="noStrike" baseline="0">
              <a:solidFill>
                <a:srgbClr val="993366"/>
              </a:solidFill>
              <a:latin typeface="新細明體"/>
              <a:ea typeface="新細明體"/>
            </a:rPr>
            <a:t>調整印表頁數</a:t>
          </a:r>
          <a:endParaRPr lang="en-US" altLang="zh-TW" sz="800" b="0" i="0" u="none" strike="noStrike" baseline="0">
            <a:solidFill>
              <a:srgbClr val="993366"/>
            </a:solidFill>
            <a:latin typeface="新細明體"/>
            <a:ea typeface="新細明體"/>
          </a:endParaRPr>
        </a:p>
      </xdr:txBody>
    </xdr:sp>
    <xdr:clientData/>
  </xdr:twoCellAnchor>
  <xdr:twoCellAnchor>
    <xdr:from>
      <xdr:col>38</xdr:col>
      <xdr:colOff>495300</xdr:colOff>
      <xdr:row>0</xdr:row>
      <xdr:rowOff>57150</xdr:rowOff>
    </xdr:from>
    <xdr:to>
      <xdr:col>38</xdr:col>
      <xdr:colOff>1114425</xdr:colOff>
      <xdr:row>0</xdr:row>
      <xdr:rowOff>314325</xdr:rowOff>
    </xdr:to>
    <xdr:sp macro="" textlink="">
      <xdr:nvSpPr>
        <xdr:cNvPr id="8" name="文字方塊 7"/>
        <xdr:cNvSpPr txBox="1"/>
      </xdr:nvSpPr>
      <xdr:spPr>
        <a:xfrm>
          <a:off x="13439775" y="57150"/>
          <a:ext cx="619125" cy="257175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zh-TW" altLang="en-US" sz="1100"/>
            <a:t>附表</a:t>
          </a:r>
          <a:r>
            <a:rPr lang="en-US" altLang="zh-TW" sz="1100"/>
            <a:t>3</a:t>
          </a:r>
          <a:endParaRPr lang="zh-TW" altLang="en-U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</xdr:row>
      <xdr:rowOff>238125</xdr:rowOff>
    </xdr:from>
    <xdr:to>
      <xdr:col>14</xdr:col>
      <xdr:colOff>0</xdr:colOff>
      <xdr:row>2</xdr:row>
      <xdr:rowOff>9525</xdr:rowOff>
    </xdr:to>
    <xdr:sp macro="" textlink="">
      <xdr:nvSpPr>
        <xdr:cNvPr id="2" name="Rectangle 26"/>
        <xdr:cNvSpPr>
          <a:spLocks noChangeArrowheads="1"/>
        </xdr:cNvSpPr>
      </xdr:nvSpPr>
      <xdr:spPr bwMode="auto">
        <a:xfrm>
          <a:off x="28575" y="1009650"/>
          <a:ext cx="4781550" cy="9525"/>
        </a:xfrm>
        <a:prstGeom prst="rect">
          <a:avLst/>
        </a:prstGeom>
        <a:solidFill>
          <a:srgbClr val="66669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33194</xdr:colOff>
      <xdr:row>0</xdr:row>
      <xdr:rowOff>396587</xdr:rowOff>
    </xdr:from>
    <xdr:to>
      <xdr:col>5</xdr:col>
      <xdr:colOff>843978</xdr:colOff>
      <xdr:row>0</xdr:row>
      <xdr:rowOff>596612</xdr:rowOff>
    </xdr:to>
    <xdr:sp macro="[0]!Macro4" textlink="">
      <xdr:nvSpPr>
        <xdr:cNvPr id="3" name="AutoShape 21"/>
        <xdr:cNvSpPr>
          <a:spLocks noChangeArrowheads="1"/>
        </xdr:cNvSpPr>
      </xdr:nvSpPr>
      <xdr:spPr bwMode="auto">
        <a:xfrm>
          <a:off x="1861994" y="396587"/>
          <a:ext cx="810784" cy="200025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99CCFF"/>
            </a:gs>
            <a:gs pos="50000">
              <a:srgbClr val="FFFFFF"/>
            </a:gs>
            <a:gs pos="100000">
              <a:srgbClr val="99CCFF"/>
            </a:gs>
          </a:gsLst>
          <a:lin ang="5400000" scaled="1"/>
        </a:gradFill>
        <a:ln w="9525">
          <a:noFill/>
          <a:round/>
          <a:headEnd/>
          <a:tailEnd/>
        </a:ln>
        <a:effectLst>
          <a:outerShdw dist="28398" dir="3806097" algn="ctr" rotWithShape="0">
            <a:srgbClr val="000000"/>
          </a:outerShdw>
        </a:effectLst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800" b="0" i="0" u="none" strike="noStrike" baseline="0">
              <a:solidFill>
                <a:srgbClr val="993366"/>
              </a:solidFill>
              <a:latin typeface="新細明體"/>
              <a:ea typeface="新細明體"/>
            </a:rPr>
            <a:t>依初任日排序</a:t>
          </a:r>
        </a:p>
      </xdr:txBody>
    </xdr:sp>
    <xdr:clientData/>
  </xdr:twoCellAnchor>
  <xdr:twoCellAnchor>
    <xdr:from>
      <xdr:col>0</xdr:col>
      <xdr:colOff>111125</xdr:colOff>
      <xdr:row>0</xdr:row>
      <xdr:rowOff>399712</xdr:rowOff>
    </xdr:from>
    <xdr:to>
      <xdr:col>2</xdr:col>
      <xdr:colOff>298454</xdr:colOff>
      <xdr:row>0</xdr:row>
      <xdr:rowOff>593486</xdr:rowOff>
    </xdr:to>
    <xdr:sp macro="[0]!Macro2" textlink="">
      <xdr:nvSpPr>
        <xdr:cNvPr id="4" name="AutoShape 49"/>
        <xdr:cNvSpPr>
          <a:spLocks noChangeArrowheads="1"/>
        </xdr:cNvSpPr>
      </xdr:nvSpPr>
      <xdr:spPr bwMode="auto">
        <a:xfrm>
          <a:off x="111125" y="399712"/>
          <a:ext cx="806454" cy="193774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99CCFF"/>
            </a:gs>
            <a:gs pos="50000">
              <a:srgbClr val="FFFFFF"/>
            </a:gs>
            <a:gs pos="100000">
              <a:srgbClr val="99CCFF"/>
            </a:gs>
          </a:gsLst>
          <a:lin ang="5400000" scaled="1"/>
        </a:gradFill>
        <a:ln w="9525">
          <a:noFill/>
          <a:round/>
          <a:headEnd/>
          <a:tailEnd/>
        </a:ln>
        <a:effectLst>
          <a:outerShdw dist="28398" dir="3806097" algn="ctr" rotWithShape="0">
            <a:srgbClr val="000000"/>
          </a:outerShdw>
        </a:effectLst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800" b="0" i="0" u="none" strike="noStrike" baseline="0">
              <a:solidFill>
                <a:srgbClr val="993366"/>
              </a:solidFill>
              <a:latin typeface="新細明體"/>
              <a:ea typeface="新細明體"/>
            </a:rPr>
            <a:t>依姓名排序</a:t>
          </a:r>
        </a:p>
      </xdr:txBody>
    </xdr:sp>
    <xdr:clientData/>
  </xdr:twoCellAnchor>
  <xdr:twoCellAnchor>
    <xdr:from>
      <xdr:col>2</xdr:col>
      <xdr:colOff>368300</xdr:colOff>
      <xdr:row>0</xdr:row>
      <xdr:rowOff>399712</xdr:rowOff>
    </xdr:from>
    <xdr:to>
      <xdr:col>4</xdr:col>
      <xdr:colOff>266758</xdr:colOff>
      <xdr:row>0</xdr:row>
      <xdr:rowOff>593486</xdr:rowOff>
    </xdr:to>
    <xdr:sp macro="[0]!Macro1" textlink="">
      <xdr:nvSpPr>
        <xdr:cNvPr id="5" name="AutoShape 50"/>
        <xdr:cNvSpPr>
          <a:spLocks noChangeArrowheads="1"/>
        </xdr:cNvSpPr>
      </xdr:nvSpPr>
      <xdr:spPr bwMode="auto">
        <a:xfrm>
          <a:off x="987425" y="399712"/>
          <a:ext cx="812858" cy="193774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99CCFF"/>
            </a:gs>
            <a:gs pos="50000">
              <a:srgbClr val="FFFFFF"/>
            </a:gs>
            <a:gs pos="100000">
              <a:srgbClr val="99CCFF"/>
            </a:gs>
          </a:gsLst>
          <a:lin ang="5400000" scaled="1"/>
        </a:gradFill>
        <a:ln w="9525">
          <a:noFill/>
          <a:round/>
          <a:headEnd/>
          <a:tailEnd/>
        </a:ln>
        <a:effectLst>
          <a:outerShdw dist="28398" dir="3806097" algn="ctr" rotWithShape="0">
            <a:srgbClr val="000000"/>
          </a:outerShdw>
        </a:effectLst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800" b="0" i="0" u="none" strike="noStrike" baseline="0">
              <a:solidFill>
                <a:srgbClr val="993366"/>
              </a:solidFill>
              <a:latin typeface="新細明體"/>
              <a:ea typeface="新細明體"/>
            </a:rPr>
            <a:t>依身分證排序</a:t>
          </a:r>
        </a:p>
      </xdr:txBody>
    </xdr:sp>
    <xdr:clientData/>
  </xdr:twoCellAnchor>
  <xdr:twoCellAnchor editAs="oneCell">
    <xdr:from>
      <xdr:col>8</xdr:col>
      <xdr:colOff>48481</xdr:colOff>
      <xdr:row>0</xdr:row>
      <xdr:rowOff>285750</xdr:rowOff>
    </xdr:from>
    <xdr:to>
      <xdr:col>38</xdr:col>
      <xdr:colOff>303059</xdr:colOff>
      <xdr:row>0</xdr:row>
      <xdr:rowOff>742950</xdr:rowOff>
    </xdr:to>
    <xdr:sp macro="" textlink="">
      <xdr:nvSpPr>
        <xdr:cNvPr id="6" name="Rectangle 100"/>
        <xdr:cNvSpPr>
          <a:spLocks noChangeArrowheads="1"/>
        </xdr:cNvSpPr>
      </xdr:nvSpPr>
      <xdr:spPr bwMode="auto">
        <a:xfrm>
          <a:off x="3620356" y="285750"/>
          <a:ext cx="9627178" cy="457200"/>
        </a:xfrm>
        <a:prstGeom prst="rect">
          <a:avLst/>
        </a:prstGeom>
        <a:gradFill rotWithShape="1">
          <a:gsLst>
            <a:gs pos="0">
              <a:srgbClr val="FFCCFF"/>
            </a:gs>
            <a:gs pos="50000">
              <a:srgbClr val="FFFFFF"/>
            </a:gs>
            <a:gs pos="100000">
              <a:srgbClr val="FFCCFF"/>
            </a:gs>
          </a:gsLst>
          <a:lin ang="5400000" scaled="1"/>
        </a:gradFill>
        <a:ln w="9525">
          <a:noFill/>
          <a:prstDash val="sysDot"/>
          <a:miter lim="800000"/>
          <a:headEnd/>
          <a:tailEnd/>
        </a:ln>
        <a:effectLst>
          <a:prstShdw prst="shdw18" dist="17961" dir="13500000">
            <a:srgbClr val="FFCCFF">
              <a:gamma/>
              <a:shade val="60000"/>
              <a:invGamma/>
            </a:srgbClr>
          </a:prstShdw>
        </a:effectLst>
      </xdr:spPr>
      <xdr:txBody>
        <a:bodyPr vertOverflow="clip" wrap="square" lIns="72000" tIns="0" rIns="72000" bIns="0" anchor="ctr" upright="1"/>
        <a:lstStyle/>
        <a:p>
          <a:pPr algn="l" rtl="0">
            <a:defRPr sz="1000"/>
          </a:pPr>
          <a:r>
            <a:rPr lang="zh-TW" altLang="en-US" sz="800" b="0" i="0" u="none" strike="noStrike" baseline="0">
              <a:solidFill>
                <a:srgbClr val="993366"/>
              </a:solidFill>
              <a:latin typeface="新細明體"/>
              <a:ea typeface="新細明體"/>
            </a:rPr>
            <a:t>請注意：</a:t>
          </a:r>
          <a:r>
            <a:rPr lang="en-US" altLang="zh-TW" sz="800" b="0" i="0" u="none" strike="noStrike" baseline="0">
              <a:solidFill>
                <a:srgbClr val="666699"/>
              </a:solidFill>
              <a:latin typeface="新細明體"/>
              <a:ea typeface="+mn-ea"/>
            </a:rPr>
            <a:t>1. </a:t>
          </a:r>
          <a:r>
            <a:rPr lang="zh-TW" altLang="en-US" sz="800" b="0" i="0" u="none" strike="noStrike" baseline="0">
              <a:solidFill>
                <a:srgbClr val="666699"/>
              </a:solidFill>
              <a:latin typeface="新細明體"/>
              <a:ea typeface="+mn-ea"/>
            </a:rPr>
            <a:t>本程式可自動計算及管制填報口數是否逾限；上傳檔案名稱：「校碼</a:t>
          </a:r>
          <a:r>
            <a:rPr lang="en-US" altLang="zh-TW" sz="800" b="0" i="0" u="none" strike="noStrike" baseline="0">
              <a:solidFill>
                <a:srgbClr val="666699"/>
              </a:solidFill>
              <a:latin typeface="新細明體"/>
              <a:ea typeface="+mn-ea"/>
            </a:rPr>
            <a:t>+</a:t>
          </a:r>
          <a:r>
            <a:rPr lang="zh-TW" altLang="en-US" sz="800" b="0" i="0" u="none" strike="noStrike" baseline="0">
              <a:solidFill>
                <a:srgbClr val="666699"/>
              </a:solidFill>
              <a:latin typeface="新細明體"/>
              <a:ea typeface="+mn-ea"/>
            </a:rPr>
            <a:t>實物代金管制表</a:t>
          </a:r>
          <a:r>
            <a:rPr lang="en-US" altLang="zh-TW" sz="800" b="0" i="0" u="none" strike="noStrike" baseline="0">
              <a:solidFill>
                <a:srgbClr val="666699"/>
              </a:solidFill>
              <a:latin typeface="新細明體"/>
              <a:ea typeface="+mn-ea"/>
            </a:rPr>
            <a:t>+</a:t>
          </a:r>
          <a:r>
            <a:rPr lang="zh-TW" altLang="en-US" sz="800" b="0" i="0" u="none" strike="noStrike" baseline="0">
              <a:solidFill>
                <a:srgbClr val="666699"/>
              </a:solidFill>
              <a:latin typeface="新細明體"/>
              <a:ea typeface="+mn-ea"/>
            </a:rPr>
            <a:t>上傳日期」，例：淡江大學</a:t>
          </a:r>
          <a:r>
            <a:rPr lang="en-US" altLang="zh-TW" sz="800" b="0" i="0" u="none" strike="noStrike" baseline="0">
              <a:solidFill>
                <a:srgbClr val="666699"/>
              </a:solidFill>
              <a:latin typeface="新細明體"/>
              <a:ea typeface="+mn-ea"/>
            </a:rPr>
            <a:t>10</a:t>
          </a:r>
          <a:r>
            <a:rPr lang="zh-TW" altLang="en-US" sz="800" b="0" i="0" u="none" strike="noStrike" baseline="0">
              <a:solidFill>
                <a:srgbClr val="666699"/>
              </a:solidFill>
              <a:latin typeface="新細明體"/>
              <a:ea typeface="+mn-ea"/>
            </a:rPr>
            <a:t>月 </a:t>
          </a:r>
          <a:r>
            <a:rPr lang="en-US" altLang="zh-TW" sz="800" b="0" i="0" u="none" strike="noStrike" baseline="0">
              <a:solidFill>
                <a:srgbClr val="666699"/>
              </a:solidFill>
              <a:latin typeface="新細明體"/>
              <a:ea typeface="+mn-ea"/>
            </a:rPr>
            <a:t>20</a:t>
          </a:r>
          <a:r>
            <a:rPr lang="zh-TW" altLang="en-US" sz="800" b="0" i="0" u="none" strike="noStrike" baseline="0">
              <a:solidFill>
                <a:srgbClr val="666699"/>
              </a:solidFill>
              <a:latin typeface="新細明體"/>
              <a:ea typeface="+mn-ea"/>
            </a:rPr>
            <a:t>日上傳的資料檔名為「</a:t>
          </a:r>
          <a:r>
            <a:rPr lang="en-US" altLang="zh-TW" sz="800" b="0" i="0" u="none" strike="noStrike" baseline="0">
              <a:solidFill>
                <a:srgbClr val="666699"/>
              </a:solidFill>
              <a:latin typeface="新細明體"/>
              <a:ea typeface="+mn-ea"/>
            </a:rPr>
            <a:t>0473K</a:t>
          </a:r>
          <a:r>
            <a:rPr lang="zh-TW" altLang="en-US" sz="800" b="0" i="0" u="none" strike="noStrike" baseline="0">
              <a:solidFill>
                <a:srgbClr val="666699"/>
              </a:solidFill>
              <a:latin typeface="新細明體"/>
              <a:ea typeface="+mn-ea"/>
            </a:rPr>
            <a:t>實物代金管制表 </a:t>
          </a:r>
          <a:r>
            <a:rPr lang="en-US" altLang="zh-TW" sz="800" b="0" i="0" u="none" strike="noStrike" baseline="0">
              <a:solidFill>
                <a:srgbClr val="666699"/>
              </a:solidFill>
              <a:latin typeface="新細明體"/>
              <a:ea typeface="+mn-ea"/>
            </a:rPr>
            <a:t>1020</a:t>
          </a:r>
          <a:r>
            <a:rPr lang="zh-TW" altLang="en-US" sz="800" b="0" i="0" u="none" strike="noStrike" baseline="0">
              <a:solidFill>
                <a:srgbClr val="666699"/>
              </a:solidFill>
              <a:latin typeface="新細明體"/>
              <a:ea typeface="+mn-ea"/>
            </a:rPr>
            <a:t>」。</a:t>
          </a:r>
          <a:endParaRPr lang="en-US" altLang="zh-TW" sz="800" b="0" i="0" u="none" strike="noStrike" baseline="0">
            <a:solidFill>
              <a:srgbClr val="666699"/>
            </a:solidFill>
            <a:latin typeface="新細明體"/>
            <a:ea typeface="+mn-ea"/>
          </a:endParaRPr>
        </a:p>
        <a:p>
          <a:pPr algn="l" rtl="0">
            <a:defRPr sz="1000"/>
          </a:pPr>
          <a:r>
            <a:rPr lang="zh-TW" altLang="en-US" sz="800" b="0" i="0" u="none" strike="noStrike" baseline="0">
              <a:solidFill>
                <a:srgbClr val="666699"/>
              </a:solidFill>
              <a:latin typeface="新細明體"/>
              <a:ea typeface="+mn-ea"/>
            </a:rPr>
            <a:t>                </a:t>
          </a:r>
          <a:r>
            <a:rPr lang="en-US" altLang="zh-TW" sz="800" b="0" i="0" u="none" strike="noStrike" baseline="0">
              <a:solidFill>
                <a:srgbClr val="666699"/>
              </a:solidFill>
              <a:latin typeface="新細明體"/>
              <a:ea typeface="新細明體"/>
            </a:rPr>
            <a:t>2. </a:t>
          </a:r>
          <a:r>
            <a:rPr lang="zh-TW" altLang="en-US" sz="800" b="0" i="0" u="none" strike="noStrike" baseline="0">
              <a:solidFill>
                <a:srgbClr val="666699"/>
              </a:solidFill>
              <a:latin typeface="新細明體"/>
              <a:ea typeface="新細明體"/>
            </a:rPr>
            <a:t>若顯示填報之合格眷屬超過上限時，請徵詢當事人意願，以人工刪除多餘之眷屬（建議</a:t>
          </a:r>
          <a:r>
            <a:rPr lang="zh-TW" altLang="en-US" sz="800" b="0" i="0" u="none" strike="noStrike" baseline="0">
              <a:solidFill>
                <a:srgbClr val="800080"/>
              </a:solidFill>
              <a:latin typeface="新細明體"/>
              <a:ea typeface="新細明體"/>
            </a:rPr>
            <a:t>以較晚取得資格者優先刪除），直至口數符合為止。</a:t>
          </a:r>
        </a:p>
        <a:p>
          <a:pPr algn="l" rtl="0">
            <a:lnSpc>
              <a:spcPts val="900"/>
            </a:lnSpc>
            <a:defRPr sz="1000"/>
          </a:pPr>
          <a:r>
            <a:rPr lang="zh-TW" altLang="en-US" sz="800" b="0" i="0" u="none" strike="noStrike" baseline="0">
              <a:solidFill>
                <a:srgbClr val="800080"/>
              </a:solidFill>
              <a:latin typeface="新細明體"/>
              <a:ea typeface="新細明體"/>
            </a:rPr>
            <a:t>                </a:t>
          </a:r>
          <a:r>
            <a:rPr lang="en-US" altLang="zh-TW" sz="800" b="0" i="0" u="none" strike="noStrike" baseline="0">
              <a:solidFill>
                <a:srgbClr val="800080"/>
              </a:solidFill>
              <a:latin typeface="新細明體"/>
              <a:ea typeface="新細明體"/>
            </a:rPr>
            <a:t>3. </a:t>
          </a:r>
          <a:r>
            <a:rPr lang="zh-TW" altLang="en-US" sz="800" b="0" i="0" u="none" strike="noStrike" baseline="0">
              <a:solidFill>
                <a:srgbClr val="FF0000"/>
              </a:solidFill>
              <a:latin typeface="新細明體"/>
              <a:ea typeface="新細明體"/>
            </a:rPr>
            <a:t>核發月數包含年終獎金</a:t>
          </a:r>
          <a:r>
            <a:rPr lang="en-US" altLang="zh-TW" sz="800" b="0" i="0" u="none" strike="noStrike" baseline="0">
              <a:solidFill>
                <a:srgbClr val="FF0000"/>
              </a:solidFill>
              <a:latin typeface="新細明體"/>
              <a:ea typeface="新細明體"/>
            </a:rPr>
            <a:t>1.5</a:t>
          </a:r>
          <a:r>
            <a:rPr lang="zh-TW" altLang="en-US" sz="800" b="0" i="0" u="none" strike="noStrike" baseline="0">
              <a:solidFill>
                <a:srgbClr val="FF0000"/>
              </a:solidFill>
              <a:latin typeface="新細明體"/>
              <a:ea typeface="新細明體"/>
            </a:rPr>
            <a:t>個月，考績獎金</a:t>
          </a:r>
          <a:r>
            <a:rPr lang="en-US" altLang="zh-TW" sz="800" b="0" i="0" u="none" strike="noStrike" baseline="0">
              <a:solidFill>
                <a:srgbClr val="FF0000"/>
              </a:solidFill>
              <a:latin typeface="新細明體"/>
              <a:ea typeface="新細明體"/>
            </a:rPr>
            <a:t>2</a:t>
          </a:r>
          <a:r>
            <a:rPr lang="zh-TW" altLang="en-US" sz="800" b="0" i="0" u="none" strike="noStrike" baseline="0">
              <a:solidFill>
                <a:srgbClr val="FF0000"/>
              </a:solidFill>
              <a:latin typeface="新細明體"/>
              <a:ea typeface="新細明體"/>
            </a:rPr>
            <a:t>個月，合計</a:t>
          </a:r>
          <a:r>
            <a:rPr lang="en-US" altLang="zh-TW" sz="800" b="0" i="0" u="none" strike="noStrike" baseline="0">
              <a:solidFill>
                <a:srgbClr val="FF0000"/>
              </a:solidFill>
              <a:latin typeface="新細明體"/>
              <a:ea typeface="新細明體"/>
            </a:rPr>
            <a:t>15.5</a:t>
          </a:r>
          <a:r>
            <a:rPr lang="zh-TW" altLang="en-US" sz="800" b="0" i="0" u="none" strike="noStrike" baseline="0">
              <a:solidFill>
                <a:srgbClr val="FF0000"/>
              </a:solidFill>
              <a:latin typeface="新細明體"/>
              <a:ea typeface="新細明體"/>
            </a:rPr>
            <a:t>個月；若年終獎金、考績獎金核發月數與預設不同者，請務必自行修正。</a:t>
          </a:r>
        </a:p>
      </xdr:txBody>
    </xdr:sp>
    <xdr:clientData/>
  </xdr:twoCellAnchor>
  <xdr:twoCellAnchor>
    <xdr:from>
      <xdr:col>5</xdr:col>
      <xdr:colOff>912950</xdr:colOff>
      <xdr:row>0</xdr:row>
      <xdr:rowOff>410443</xdr:rowOff>
    </xdr:from>
    <xdr:to>
      <xdr:col>7</xdr:col>
      <xdr:colOff>277666</xdr:colOff>
      <xdr:row>0</xdr:row>
      <xdr:rowOff>610468</xdr:rowOff>
    </xdr:to>
    <xdr:sp macro="[0]!MacroaDJUST" textlink="">
      <xdr:nvSpPr>
        <xdr:cNvPr id="7" name="AutoShape 21"/>
        <xdr:cNvSpPr>
          <a:spLocks noChangeArrowheads="1"/>
        </xdr:cNvSpPr>
      </xdr:nvSpPr>
      <xdr:spPr bwMode="auto">
        <a:xfrm>
          <a:off x="2741750" y="410443"/>
          <a:ext cx="812516" cy="200025"/>
        </a:xfrm>
        <a:prstGeom prst="roundRect">
          <a:avLst>
            <a:gd name="adj" fmla="val 16667"/>
          </a:avLst>
        </a:prstGeom>
        <a:gradFill rotWithShape="1">
          <a:gsLst>
            <a:gs pos="0">
              <a:srgbClr val="99CCFF"/>
            </a:gs>
            <a:gs pos="50000">
              <a:srgbClr val="FFFFFF"/>
            </a:gs>
            <a:gs pos="100000">
              <a:srgbClr val="99CCFF"/>
            </a:gs>
          </a:gsLst>
          <a:lin ang="5400000" scaled="1"/>
        </a:gradFill>
        <a:ln w="9525">
          <a:noFill/>
          <a:round/>
          <a:headEnd/>
          <a:tailEnd/>
        </a:ln>
        <a:effectLst>
          <a:outerShdw dist="28398" dir="3806097" algn="ctr" rotWithShape="0">
            <a:srgbClr val="000000"/>
          </a:outerShdw>
        </a:effectLst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800" b="0" i="0" u="none" strike="noStrike" baseline="0">
              <a:solidFill>
                <a:srgbClr val="993366"/>
              </a:solidFill>
              <a:latin typeface="新細明體"/>
              <a:ea typeface="新細明體"/>
            </a:rPr>
            <a:t>調整印表頁數</a:t>
          </a:r>
          <a:endParaRPr lang="en-US" altLang="zh-TW" sz="800" b="0" i="0" u="none" strike="noStrike" baseline="0">
            <a:solidFill>
              <a:srgbClr val="993366"/>
            </a:solidFill>
            <a:latin typeface="新細明體"/>
            <a:ea typeface="新細明體"/>
          </a:endParaRPr>
        </a:p>
      </xdr:txBody>
    </xdr:sp>
    <xdr:clientData/>
  </xdr:twoCellAnchor>
  <xdr:twoCellAnchor>
    <xdr:from>
      <xdr:col>38</xdr:col>
      <xdr:colOff>495300</xdr:colOff>
      <xdr:row>0</xdr:row>
      <xdr:rowOff>76200</xdr:rowOff>
    </xdr:from>
    <xdr:to>
      <xdr:col>38</xdr:col>
      <xdr:colOff>1114425</xdr:colOff>
      <xdr:row>0</xdr:row>
      <xdr:rowOff>333375</xdr:rowOff>
    </xdr:to>
    <xdr:sp macro="" textlink="">
      <xdr:nvSpPr>
        <xdr:cNvPr id="8" name="文字方塊 7"/>
        <xdr:cNvSpPr txBox="1"/>
      </xdr:nvSpPr>
      <xdr:spPr>
        <a:xfrm>
          <a:off x="13439775" y="76200"/>
          <a:ext cx="619125" cy="257175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zh-TW" altLang="en-US" sz="1100"/>
            <a:t>附表</a:t>
          </a:r>
          <a:r>
            <a:rPr lang="en-US" altLang="zh-TW" sz="1100"/>
            <a:t>3</a:t>
          </a:r>
          <a:endParaRPr lang="zh-TW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>
          <a:prstShdw prst="shdw18" dist="17961" dir="13500000">
            <a:srgbClr xmlns:mc="http://schemas.openxmlformats.org/markup-compatibility/2006" xmlns:a14="http://schemas.microsoft.com/office/drawing/2010/main" val="400000" mc:Ignorable="a14" a14:legacySpreadsheetColorIndex="64">
              <a:gamma/>
              <a:shade val="60000"/>
              <a:invGamma/>
            </a:srgbClr>
          </a:prst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>
          <a:prstShdw prst="shdw18" dist="17961" dir="13500000">
            <a:srgbClr xmlns:mc="http://schemas.openxmlformats.org/markup-compatibility/2006" xmlns:a14="http://schemas.microsoft.com/office/drawing/2010/main" val="400000" mc:Ignorable="a14" a14:legacySpreadsheetColorIndex="64">
              <a:gamma/>
              <a:shade val="60000"/>
              <a:invGamma/>
            </a:srgbClr>
          </a:prst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工作表1"/>
  <dimension ref="A1:AN12"/>
  <sheetViews>
    <sheetView tabSelected="1" topLeftCell="A4" zoomScaleNormal="100" workbookViewId="0">
      <selection activeCell="A4" sqref="A4:W4"/>
    </sheetView>
  </sheetViews>
  <sheetFormatPr defaultRowHeight="16.5"/>
  <cols>
    <col min="1" max="5" width="5.875" customWidth="1"/>
    <col min="6" max="6" width="10.375" customWidth="1"/>
    <col min="7" max="10" width="5" customWidth="1"/>
    <col min="11" max="11" width="5.875" customWidth="1"/>
    <col min="12" max="12" width="5.875" hidden="1" customWidth="1"/>
    <col min="13" max="13" width="5" hidden="1" customWidth="1"/>
    <col min="14" max="14" width="5" customWidth="1"/>
    <col min="15" max="15" width="5.875" customWidth="1"/>
    <col min="16" max="16" width="5.875" hidden="1" customWidth="1"/>
    <col min="17" max="17" width="5" hidden="1" customWidth="1"/>
    <col min="18" max="18" width="5" customWidth="1"/>
    <col min="19" max="20" width="5.875" customWidth="1"/>
    <col min="21" max="22" width="5" customWidth="1"/>
    <col min="23" max="24" width="5.875" customWidth="1"/>
    <col min="25" max="25" width="8" customWidth="1"/>
    <col min="26" max="26" width="5" customWidth="1"/>
    <col min="27" max="28" width="5.875" customWidth="1"/>
    <col min="29" max="30" width="5" customWidth="1"/>
    <col min="31" max="32" width="5.875" customWidth="1"/>
    <col min="33" max="34" width="5" customWidth="1"/>
    <col min="35" max="37" width="5.875" customWidth="1"/>
    <col min="38" max="38" width="6.5" customWidth="1"/>
    <col min="39" max="39" width="7.875" customWidth="1"/>
    <col min="40" max="40" width="31.25" customWidth="1"/>
  </cols>
  <sheetData>
    <row r="1" spans="1:40" ht="34.5" customHeight="1">
      <c r="A1" s="135" t="s">
        <v>744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</row>
    <row r="2" spans="1:40" ht="409.5" customHeight="1">
      <c r="A2" s="141" t="s">
        <v>819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134"/>
    </row>
    <row r="3" spans="1:40" ht="255" customHeight="1">
      <c r="A3" s="141" t="s">
        <v>818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34"/>
      <c r="Y3" s="134"/>
      <c r="Z3" s="134"/>
      <c r="AA3" s="134"/>
      <c r="AB3" s="134"/>
      <c r="AC3" s="134"/>
      <c r="AD3" s="134"/>
      <c r="AE3" s="134"/>
      <c r="AF3" s="134"/>
      <c r="AG3" s="134"/>
      <c r="AH3" s="134"/>
      <c r="AI3" s="134"/>
      <c r="AJ3" s="134"/>
      <c r="AK3" s="134"/>
      <c r="AL3" s="134"/>
    </row>
    <row r="4" spans="1:40" ht="210.75" customHeight="1">
      <c r="A4" s="141" t="s">
        <v>820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34"/>
      <c r="Y4" s="134"/>
      <c r="Z4" s="134"/>
      <c r="AA4" s="134"/>
      <c r="AB4" s="134"/>
      <c r="AC4" s="134"/>
      <c r="AD4" s="134"/>
      <c r="AE4" s="134"/>
      <c r="AF4" s="134"/>
      <c r="AG4" s="134"/>
      <c r="AH4" s="134"/>
      <c r="AI4" s="134"/>
      <c r="AJ4" s="134"/>
      <c r="AK4" s="134"/>
      <c r="AL4" s="134"/>
    </row>
    <row r="5" spans="1:40" ht="24" customHeight="1" thickBot="1">
      <c r="A5" s="136" t="s">
        <v>816</v>
      </c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  <c r="W5" s="136"/>
      <c r="X5" s="136"/>
      <c r="Y5" s="136"/>
    </row>
    <row r="6" spans="1:40" s="6" customFormat="1" ht="16.5" customHeight="1" thickBot="1">
      <c r="A6" s="137" t="s">
        <v>745</v>
      </c>
      <c r="B6" s="138"/>
      <c r="C6" s="138"/>
      <c r="D6" s="52">
        <v>101</v>
      </c>
      <c r="E6" s="43" t="s">
        <v>746</v>
      </c>
      <c r="F6" s="106" t="s">
        <v>797</v>
      </c>
      <c r="G6" s="139" t="s">
        <v>782</v>
      </c>
      <c r="H6" s="139"/>
      <c r="I6" s="40"/>
      <c r="J6" s="140" t="str">
        <f>IF(TRIM(G6)="","",VLOOKUP(G6,Sheet2!P6:Q323,2,FALSE))</f>
        <v>臺中市私立衛道高級中學</v>
      </c>
      <c r="K6" s="140"/>
      <c r="L6" s="140"/>
      <c r="M6" s="140"/>
      <c r="N6" s="140"/>
      <c r="O6" s="140"/>
      <c r="P6" s="140"/>
      <c r="Q6" s="140"/>
      <c r="R6" s="1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110"/>
    </row>
    <row r="7" spans="1:40" s="105" customFormat="1" ht="18.75" customHeight="1">
      <c r="A7" s="142" t="s">
        <v>747</v>
      </c>
      <c r="B7" s="144" t="s">
        <v>748</v>
      </c>
      <c r="C7" s="145"/>
      <c r="D7" s="145"/>
      <c r="E7" s="145"/>
      <c r="F7" s="145"/>
      <c r="G7" s="146" t="s">
        <v>749</v>
      </c>
      <c r="H7" s="149" t="s">
        <v>750</v>
      </c>
      <c r="I7" s="152" t="s">
        <v>751</v>
      </c>
      <c r="J7" s="153"/>
      <c r="K7" s="153"/>
      <c r="L7" s="153"/>
      <c r="M7" s="153"/>
      <c r="N7" s="153"/>
      <c r="O7" s="153"/>
      <c r="P7" s="153"/>
      <c r="Q7" s="153"/>
      <c r="R7" s="153"/>
      <c r="S7" s="153"/>
      <c r="T7" s="153"/>
      <c r="U7" s="153"/>
      <c r="V7" s="153"/>
      <c r="W7" s="153"/>
      <c r="X7" s="153"/>
      <c r="Y7" s="153"/>
      <c r="Z7" s="153"/>
      <c r="AA7" s="153"/>
      <c r="AB7" s="153"/>
      <c r="AC7" s="153"/>
      <c r="AD7" s="153"/>
      <c r="AE7" s="153"/>
      <c r="AF7" s="153"/>
      <c r="AG7" s="153"/>
      <c r="AH7" s="153"/>
      <c r="AI7" s="153"/>
      <c r="AJ7" s="153"/>
      <c r="AK7" s="154"/>
      <c r="AL7" s="142" t="s">
        <v>752</v>
      </c>
      <c r="AM7" s="142" t="s">
        <v>753</v>
      </c>
      <c r="AN7" s="163" t="s">
        <v>790</v>
      </c>
    </row>
    <row r="8" spans="1:40" s="105" customFormat="1" ht="18.75" customHeight="1">
      <c r="A8" s="143"/>
      <c r="B8" s="165" t="s">
        <v>754</v>
      </c>
      <c r="C8" s="166" t="s">
        <v>755</v>
      </c>
      <c r="D8" s="168" t="s">
        <v>756</v>
      </c>
      <c r="E8" s="170" t="s">
        <v>757</v>
      </c>
      <c r="F8" s="170" t="s">
        <v>758</v>
      </c>
      <c r="G8" s="147"/>
      <c r="H8" s="150"/>
      <c r="I8" s="173" t="s">
        <v>759</v>
      </c>
      <c r="J8" s="174"/>
      <c r="K8" s="155" t="s">
        <v>760</v>
      </c>
      <c r="L8" s="156"/>
      <c r="M8" s="156"/>
      <c r="N8" s="157"/>
      <c r="O8" s="158" t="s">
        <v>761</v>
      </c>
      <c r="P8" s="156"/>
      <c r="Q8" s="156"/>
      <c r="R8" s="157"/>
      <c r="S8" s="155" t="s">
        <v>762</v>
      </c>
      <c r="T8" s="156"/>
      <c r="U8" s="156"/>
      <c r="V8" s="157"/>
      <c r="W8" s="158" t="s">
        <v>763</v>
      </c>
      <c r="X8" s="156"/>
      <c r="Y8" s="156"/>
      <c r="Z8" s="157"/>
      <c r="AA8" s="155" t="s">
        <v>764</v>
      </c>
      <c r="AB8" s="156"/>
      <c r="AC8" s="156"/>
      <c r="AD8" s="157"/>
      <c r="AE8" s="155" t="s">
        <v>765</v>
      </c>
      <c r="AF8" s="156"/>
      <c r="AG8" s="156"/>
      <c r="AH8" s="157"/>
      <c r="AI8" s="159" t="s">
        <v>766</v>
      </c>
      <c r="AJ8" s="160"/>
      <c r="AK8" s="161"/>
      <c r="AL8" s="162"/>
      <c r="AM8" s="162"/>
      <c r="AN8" s="164"/>
    </row>
    <row r="9" spans="1:40" s="105" customFormat="1" ht="35.25" customHeight="1">
      <c r="A9" s="143"/>
      <c r="B9" s="165"/>
      <c r="C9" s="167"/>
      <c r="D9" s="169"/>
      <c r="E9" s="171"/>
      <c r="F9" s="172"/>
      <c r="G9" s="148"/>
      <c r="H9" s="151"/>
      <c r="I9" s="107" t="s">
        <v>767</v>
      </c>
      <c r="J9" s="103" t="s">
        <v>768</v>
      </c>
      <c r="K9" s="14" t="s">
        <v>754</v>
      </c>
      <c r="L9" s="104" t="s">
        <v>769</v>
      </c>
      <c r="M9" s="103" t="s">
        <v>11</v>
      </c>
      <c r="N9" s="20" t="s">
        <v>757</v>
      </c>
      <c r="O9" s="15" t="s">
        <v>754</v>
      </c>
      <c r="P9" s="104" t="s">
        <v>769</v>
      </c>
      <c r="Q9" s="103" t="s">
        <v>11</v>
      </c>
      <c r="R9" s="103" t="s">
        <v>757</v>
      </c>
      <c r="S9" s="14" t="s">
        <v>754</v>
      </c>
      <c r="T9" s="41" t="s">
        <v>770</v>
      </c>
      <c r="U9" s="50" t="s">
        <v>771</v>
      </c>
      <c r="V9" s="20" t="s">
        <v>757</v>
      </c>
      <c r="W9" s="15" t="s">
        <v>754</v>
      </c>
      <c r="X9" s="104" t="s">
        <v>769</v>
      </c>
      <c r="Y9" s="103" t="s">
        <v>11</v>
      </c>
      <c r="Z9" s="20" t="s">
        <v>757</v>
      </c>
      <c r="AA9" s="14" t="s">
        <v>754</v>
      </c>
      <c r="AB9" s="104" t="s">
        <v>769</v>
      </c>
      <c r="AC9" s="103" t="s">
        <v>11</v>
      </c>
      <c r="AD9" s="20" t="s">
        <v>757</v>
      </c>
      <c r="AE9" s="15" t="s">
        <v>754</v>
      </c>
      <c r="AF9" s="104" t="s">
        <v>769</v>
      </c>
      <c r="AG9" s="103" t="s">
        <v>11</v>
      </c>
      <c r="AH9" s="20" t="s">
        <v>757</v>
      </c>
      <c r="AI9" s="107" t="s">
        <v>772</v>
      </c>
      <c r="AJ9" s="104" t="s">
        <v>773</v>
      </c>
      <c r="AK9" s="45" t="s">
        <v>774</v>
      </c>
      <c r="AL9" s="162"/>
      <c r="AM9" s="162"/>
      <c r="AN9" s="164"/>
    </row>
    <row r="10" spans="1:40" s="105" customFormat="1" ht="82.15" customHeight="1">
      <c r="A10" s="102">
        <v>1</v>
      </c>
      <c r="B10" s="32" t="s">
        <v>800</v>
      </c>
      <c r="C10" s="33" t="s">
        <v>801</v>
      </c>
      <c r="D10" s="34">
        <v>780612</v>
      </c>
      <c r="E10" s="55">
        <v>15.5</v>
      </c>
      <c r="F10" s="46" t="s">
        <v>99</v>
      </c>
      <c r="G10" s="48">
        <v>700</v>
      </c>
      <c r="H10" s="49">
        <v>930</v>
      </c>
      <c r="I10" s="24">
        <v>3</v>
      </c>
      <c r="J10" s="25">
        <v>1</v>
      </c>
      <c r="K10" s="35" t="s">
        <v>802</v>
      </c>
      <c r="L10" s="133">
        <v>220101</v>
      </c>
      <c r="M10" s="51" t="s">
        <v>775</v>
      </c>
      <c r="N10" s="56">
        <v>15.5</v>
      </c>
      <c r="O10" s="38" t="s">
        <v>803</v>
      </c>
      <c r="P10" s="133">
        <v>221018</v>
      </c>
      <c r="Q10" s="51" t="s">
        <v>775</v>
      </c>
      <c r="R10" s="56">
        <v>15.5</v>
      </c>
      <c r="S10" s="38" t="s">
        <v>804</v>
      </c>
      <c r="T10" s="34">
        <v>781010</v>
      </c>
      <c r="U10" s="51" t="s">
        <v>776</v>
      </c>
      <c r="V10" s="56">
        <v>15.5</v>
      </c>
      <c r="W10" s="38" t="s">
        <v>805</v>
      </c>
      <c r="X10" s="34">
        <v>790101</v>
      </c>
      <c r="Y10" s="51" t="s">
        <v>783</v>
      </c>
      <c r="Z10" s="116">
        <v>7.5</v>
      </c>
      <c r="AA10" s="35"/>
      <c r="AB10" s="34"/>
      <c r="AC10" s="51" t="s">
        <v>777</v>
      </c>
      <c r="AD10" s="56">
        <v>15.5</v>
      </c>
      <c r="AE10" s="38"/>
      <c r="AF10" s="34"/>
      <c r="AG10" s="51" t="s">
        <v>777</v>
      </c>
      <c r="AH10" s="56">
        <v>15.5</v>
      </c>
      <c r="AI10" s="37">
        <v>4</v>
      </c>
      <c r="AJ10" s="47">
        <v>2264</v>
      </c>
      <c r="AK10" s="26" t="s">
        <v>778</v>
      </c>
      <c r="AL10" s="53" t="s">
        <v>806</v>
      </c>
      <c r="AM10" s="115" t="s">
        <v>807</v>
      </c>
      <c r="AN10" s="114" t="s">
        <v>808</v>
      </c>
    </row>
    <row r="11" spans="1:40" ht="103.15" customHeight="1">
      <c r="A11" s="109">
        <v>2</v>
      </c>
      <c r="B11" s="32" t="s">
        <v>784</v>
      </c>
      <c r="C11" s="33" t="s">
        <v>809</v>
      </c>
      <c r="D11" s="34">
        <v>750404</v>
      </c>
      <c r="E11" s="55">
        <v>13.5</v>
      </c>
      <c r="F11" s="46" t="s">
        <v>104</v>
      </c>
      <c r="G11" s="48">
        <v>700</v>
      </c>
      <c r="H11" s="49">
        <v>930</v>
      </c>
      <c r="I11" s="24">
        <v>3</v>
      </c>
      <c r="J11" s="25">
        <v>1</v>
      </c>
      <c r="K11" s="35" t="s">
        <v>785</v>
      </c>
      <c r="L11" s="133">
        <v>180505</v>
      </c>
      <c r="M11" s="51" t="s">
        <v>786</v>
      </c>
      <c r="N11" s="56">
        <v>13.5</v>
      </c>
      <c r="O11" s="38" t="s">
        <v>787</v>
      </c>
      <c r="P11" s="133">
        <v>181205</v>
      </c>
      <c r="Q11" s="51" t="s">
        <v>786</v>
      </c>
      <c r="R11" s="113">
        <v>7.5</v>
      </c>
      <c r="S11" s="38" t="s">
        <v>788</v>
      </c>
      <c r="T11" s="34">
        <v>760420</v>
      </c>
      <c r="U11" s="51" t="s">
        <v>789</v>
      </c>
      <c r="V11" s="56">
        <v>13.5</v>
      </c>
      <c r="W11" s="38"/>
      <c r="X11" s="34"/>
      <c r="Y11" s="51" t="s">
        <v>777</v>
      </c>
      <c r="Z11" s="56">
        <v>15.5</v>
      </c>
      <c r="AA11" s="35"/>
      <c r="AB11" s="34"/>
      <c r="AC11" s="51" t="s">
        <v>777</v>
      </c>
      <c r="AD11" s="56">
        <v>15.5</v>
      </c>
      <c r="AE11" s="38"/>
      <c r="AF11" s="34"/>
      <c r="AG11" s="51" t="s">
        <v>777</v>
      </c>
      <c r="AH11" s="56">
        <v>15.5</v>
      </c>
      <c r="AI11" s="37">
        <v>3</v>
      </c>
      <c r="AJ11" s="47">
        <v>1698</v>
      </c>
      <c r="AK11" s="26" t="s">
        <v>778</v>
      </c>
      <c r="AL11" s="53" t="s">
        <v>810</v>
      </c>
      <c r="AM11" s="112" t="s">
        <v>811</v>
      </c>
      <c r="AN11" s="111" t="s">
        <v>812</v>
      </c>
    </row>
    <row r="12" spans="1:40" ht="122.45" customHeight="1">
      <c r="A12" s="109">
        <v>3</v>
      </c>
      <c r="B12" s="32" t="s">
        <v>791</v>
      </c>
      <c r="C12" s="33" t="s">
        <v>813</v>
      </c>
      <c r="D12" s="34">
        <v>831101</v>
      </c>
      <c r="E12" s="55">
        <v>14.5</v>
      </c>
      <c r="F12" s="46" t="s">
        <v>99</v>
      </c>
      <c r="G12" s="48">
        <v>0</v>
      </c>
      <c r="H12" s="49">
        <v>0</v>
      </c>
      <c r="I12" s="24">
        <v>1</v>
      </c>
      <c r="J12" s="25">
        <v>1</v>
      </c>
      <c r="K12" s="35"/>
      <c r="L12" s="133"/>
      <c r="M12" s="51" t="s">
        <v>777</v>
      </c>
      <c r="N12" s="56">
        <v>15.5</v>
      </c>
      <c r="O12" s="38"/>
      <c r="P12" s="133"/>
      <c r="Q12" s="51" t="s">
        <v>777</v>
      </c>
      <c r="R12" s="56">
        <v>15.5</v>
      </c>
      <c r="S12" s="38" t="s">
        <v>792</v>
      </c>
      <c r="T12" s="34">
        <v>840214</v>
      </c>
      <c r="U12" s="51" t="s">
        <v>793</v>
      </c>
      <c r="V12" s="118">
        <v>13.5</v>
      </c>
      <c r="W12" s="35"/>
      <c r="X12" s="34"/>
      <c r="Y12" s="51" t="s">
        <v>777</v>
      </c>
      <c r="Z12" s="56">
        <v>12.5</v>
      </c>
      <c r="AA12" s="35"/>
      <c r="AB12" s="34"/>
      <c r="AC12" s="51" t="s">
        <v>777</v>
      </c>
      <c r="AD12" s="56">
        <v>15.5</v>
      </c>
      <c r="AE12" s="38"/>
      <c r="AF12" s="34"/>
      <c r="AG12" s="51" t="s">
        <v>777</v>
      </c>
      <c r="AH12" s="56">
        <v>15.5</v>
      </c>
      <c r="AI12" s="37">
        <v>1</v>
      </c>
      <c r="AJ12" s="47">
        <v>566</v>
      </c>
      <c r="AK12" s="26" t="s">
        <v>778</v>
      </c>
      <c r="AL12" s="53" t="s">
        <v>814</v>
      </c>
      <c r="AM12" s="117" t="s">
        <v>794</v>
      </c>
      <c r="AN12" s="119" t="s">
        <v>815</v>
      </c>
    </row>
  </sheetData>
  <mergeCells count="29">
    <mergeCell ref="AM7:AM9"/>
    <mergeCell ref="AN7:AN9"/>
    <mergeCell ref="B8:B9"/>
    <mergeCell ref="C8:C9"/>
    <mergeCell ref="D8:D9"/>
    <mergeCell ref="E8:E9"/>
    <mergeCell ref="F8:F9"/>
    <mergeCell ref="I8:J8"/>
    <mergeCell ref="K8:N8"/>
    <mergeCell ref="O8:R8"/>
    <mergeCell ref="AL7:AL9"/>
    <mergeCell ref="A7:A9"/>
    <mergeCell ref="B7:F7"/>
    <mergeCell ref="G7:G9"/>
    <mergeCell ref="H7:H9"/>
    <mergeCell ref="I7:AK7"/>
    <mergeCell ref="S8:V8"/>
    <mergeCell ref="W8:Z8"/>
    <mergeCell ref="AA8:AD8"/>
    <mergeCell ref="AE8:AH8"/>
    <mergeCell ref="AI8:AK8"/>
    <mergeCell ref="A1:Y1"/>
    <mergeCell ref="A5:Y5"/>
    <mergeCell ref="A6:C6"/>
    <mergeCell ref="G6:H6"/>
    <mergeCell ref="J6:R6"/>
    <mergeCell ref="A2:W2"/>
    <mergeCell ref="A3:W3"/>
    <mergeCell ref="A4:W4"/>
  </mergeCells>
  <phoneticPr fontId="2" type="noConversion"/>
  <conditionalFormatting sqref="AK10">
    <cfRule type="cellIs" dxfId="296" priority="56" stopIfTrue="1" operator="equal">
      <formula>"申報總口數逾限，請刪減"</formula>
    </cfRule>
    <cfRule type="cellIs" dxfId="295" priority="57" stopIfTrue="1" operator="equal">
      <formula>"申報配偶子女逾限，請刪減"</formula>
    </cfRule>
  </conditionalFormatting>
  <conditionalFormatting sqref="AJ10 AL10">
    <cfRule type="cellIs" dxfId="294" priority="58" stopIfTrue="1" operator="equal">
      <formula>"＊"</formula>
    </cfRule>
  </conditionalFormatting>
  <conditionalFormatting sqref="AM10">
    <cfRule type="cellIs" dxfId="293" priority="59" stopIfTrue="1" operator="equal">
      <formula>"自填"</formula>
    </cfRule>
  </conditionalFormatting>
  <conditionalFormatting sqref="AG10 AC10 Y10">
    <cfRule type="cellIs" dxfId="292" priority="60" stopIfTrue="1" operator="equal">
      <formula>"制度取消後始出生"</formula>
    </cfRule>
    <cfRule type="cellIs" dxfId="291" priority="61" stopIfTrue="1" operator="equal">
      <formula>"提醒 : 滿20歲"</formula>
    </cfRule>
  </conditionalFormatting>
  <conditionalFormatting sqref="U10">
    <cfRule type="cellIs" dxfId="290" priority="62" stopIfTrue="1" operator="equal">
      <formula>"制度取消後始結婚"</formula>
    </cfRule>
  </conditionalFormatting>
  <conditionalFormatting sqref="Q10 M10">
    <cfRule type="cellIs" dxfId="289" priority="63" stopIfTrue="1" operator="equal">
      <formula>"84年以前未滿60歲"</formula>
    </cfRule>
  </conditionalFormatting>
  <conditionalFormatting sqref="F10">
    <cfRule type="cellIs" dxfId="288" priority="64" stopIfTrue="1" operator="equal">
      <formula>"請選擇"</formula>
    </cfRule>
  </conditionalFormatting>
  <conditionalFormatting sqref="E10 N10 R10 V10 Z10">
    <cfRule type="cellIs" dxfId="287" priority="65" stopIfTrue="1" operator="equal">
      <formula>"自填"</formula>
    </cfRule>
  </conditionalFormatting>
  <conditionalFormatting sqref="C10">
    <cfRule type="expression" dxfId="286" priority="66" stopIfTrue="1">
      <formula>OR(#REF!&gt;0,#REF!&lt;0)</formula>
    </cfRule>
    <cfRule type="expression" dxfId="285" priority="67" stopIfTrue="1">
      <formula>OR(AND(LEN(C10)&gt;0,LEN(C10)&lt;10),LEN(C10)&gt;10)</formula>
    </cfRule>
  </conditionalFormatting>
  <conditionalFormatting sqref="AK11">
    <cfRule type="cellIs" dxfId="284" priority="48" stopIfTrue="1" operator="equal">
      <formula>"申報總口數逾限，請刪減"</formula>
    </cfRule>
    <cfRule type="cellIs" dxfId="283" priority="49" stopIfTrue="1" operator="equal">
      <formula>"申報配偶子女逾限，請刪減"</formula>
    </cfRule>
  </conditionalFormatting>
  <conditionalFormatting sqref="AJ11 AL11">
    <cfRule type="cellIs" dxfId="282" priority="50" stopIfTrue="1" operator="equal">
      <formula>"＊"</formula>
    </cfRule>
  </conditionalFormatting>
  <conditionalFormatting sqref="AG11 AC11 Y11">
    <cfRule type="cellIs" dxfId="281" priority="51" stopIfTrue="1" operator="equal">
      <formula>"制度取消後始出生"</formula>
    </cfRule>
    <cfRule type="cellIs" dxfId="280" priority="52" stopIfTrue="1" operator="equal">
      <formula>"提醒 : 滿20歲"</formula>
    </cfRule>
  </conditionalFormatting>
  <conditionalFormatting sqref="U11">
    <cfRule type="cellIs" dxfId="279" priority="53" stopIfTrue="1" operator="equal">
      <formula>"制度取消後始結婚"</formula>
    </cfRule>
  </conditionalFormatting>
  <conditionalFormatting sqref="Q11 M11">
    <cfRule type="cellIs" dxfId="278" priority="54" stopIfTrue="1" operator="equal">
      <formula>"84年以前未滿60歲"</formula>
    </cfRule>
  </conditionalFormatting>
  <conditionalFormatting sqref="N11">
    <cfRule type="cellIs" dxfId="277" priority="55" stopIfTrue="1" operator="equal">
      <formula>"自填"</formula>
    </cfRule>
  </conditionalFormatting>
  <conditionalFormatting sqref="R11">
    <cfRule type="cellIs" dxfId="276" priority="47" stopIfTrue="1" operator="equal">
      <formula>"自填"</formula>
    </cfRule>
  </conditionalFormatting>
  <conditionalFormatting sqref="V11">
    <cfRule type="cellIs" dxfId="275" priority="46" stopIfTrue="1" operator="equal">
      <formula>"自填"</formula>
    </cfRule>
  </conditionalFormatting>
  <conditionalFormatting sqref="Z11">
    <cfRule type="cellIs" dxfId="274" priority="45" stopIfTrue="1" operator="equal">
      <formula>"自填"</formula>
    </cfRule>
  </conditionalFormatting>
  <conditionalFormatting sqref="AD11">
    <cfRule type="cellIs" dxfId="273" priority="44" stopIfTrue="1" operator="equal">
      <formula>"自填"</formula>
    </cfRule>
  </conditionalFormatting>
  <conditionalFormatting sqref="AH11">
    <cfRule type="cellIs" dxfId="272" priority="43" stopIfTrue="1" operator="equal">
      <formula>"自填"</formula>
    </cfRule>
  </conditionalFormatting>
  <conditionalFormatting sqref="C11">
    <cfRule type="expression" dxfId="271" priority="39" stopIfTrue="1">
      <formula>OR(AQ11&gt;0,AQ11&lt;0)</formula>
    </cfRule>
    <cfRule type="expression" dxfId="270" priority="40" stopIfTrue="1">
      <formula>OR(AND(LEN(C11)&gt;0,LEN(C11)&lt;10),LEN(C11)&gt;10)</formula>
    </cfRule>
  </conditionalFormatting>
  <conditionalFormatting sqref="F11">
    <cfRule type="cellIs" dxfId="269" priority="41" stopIfTrue="1" operator="equal">
      <formula>"請選擇"</formula>
    </cfRule>
  </conditionalFormatting>
  <conditionalFormatting sqref="E11">
    <cfRule type="cellIs" dxfId="268" priority="42" stopIfTrue="1" operator="equal">
      <formula>"自填"</formula>
    </cfRule>
  </conditionalFormatting>
  <conditionalFormatting sqref="AM11">
    <cfRule type="cellIs" dxfId="267" priority="38" stopIfTrue="1" operator="equal">
      <formula>"自填"</formula>
    </cfRule>
  </conditionalFormatting>
  <conditionalFormatting sqref="AD10">
    <cfRule type="cellIs" dxfId="266" priority="37" stopIfTrue="1" operator="equal">
      <formula>"自填"</formula>
    </cfRule>
  </conditionalFormatting>
  <conditionalFormatting sqref="AH10">
    <cfRule type="cellIs" dxfId="265" priority="36" stopIfTrue="1" operator="equal">
      <formula>"自填"</formula>
    </cfRule>
  </conditionalFormatting>
  <conditionalFormatting sqref="C12">
    <cfRule type="expression" dxfId="264" priority="24" stopIfTrue="1">
      <formula>OR(AQ12&gt;0,AQ12&lt;0)</formula>
    </cfRule>
    <cfRule type="expression" dxfId="263" priority="25" stopIfTrue="1">
      <formula>OR(AND(LEN(C12)&gt;0,LEN(C12)&lt;10),LEN(C12)&gt;10)</formula>
    </cfRule>
  </conditionalFormatting>
  <conditionalFormatting sqref="AK12">
    <cfRule type="cellIs" dxfId="262" priority="26" stopIfTrue="1" operator="equal">
      <formula>"申報總口數逾限，請刪減"</formula>
    </cfRule>
    <cfRule type="cellIs" dxfId="261" priority="27" stopIfTrue="1" operator="equal">
      <formula>"申報配偶子女逾限，請刪減"</formula>
    </cfRule>
  </conditionalFormatting>
  <conditionalFormatting sqref="AJ12 AL12">
    <cfRule type="cellIs" dxfId="260" priority="28" stopIfTrue="1" operator="equal">
      <formula>"＊"</formula>
    </cfRule>
  </conditionalFormatting>
  <conditionalFormatting sqref="AM12">
    <cfRule type="cellIs" dxfId="259" priority="29" stopIfTrue="1" operator="equal">
      <formula>"自填"</formula>
    </cfRule>
  </conditionalFormatting>
  <conditionalFormatting sqref="AG12 AC12 Y12">
    <cfRule type="cellIs" dxfId="258" priority="30" stopIfTrue="1" operator="equal">
      <formula>"制度取消後始出生"</formula>
    </cfRule>
    <cfRule type="cellIs" dxfId="257" priority="31" stopIfTrue="1" operator="equal">
      <formula>"提醒 : 滿20歲"</formula>
    </cfRule>
  </conditionalFormatting>
  <conditionalFormatting sqref="U12">
    <cfRule type="cellIs" dxfId="256" priority="32" stopIfTrue="1" operator="equal">
      <formula>"制度取消後始結婚"</formula>
    </cfRule>
  </conditionalFormatting>
  <conditionalFormatting sqref="Q12 M12">
    <cfRule type="cellIs" dxfId="255" priority="33" stopIfTrue="1" operator="equal">
      <formula>"84年以前未滿60歲"</formula>
    </cfRule>
  </conditionalFormatting>
  <conditionalFormatting sqref="F12">
    <cfRule type="cellIs" dxfId="254" priority="34" stopIfTrue="1" operator="equal">
      <formula>"請選擇"</formula>
    </cfRule>
  </conditionalFormatting>
  <conditionalFormatting sqref="E12 N12">
    <cfRule type="cellIs" dxfId="253" priority="35" stopIfTrue="1" operator="equal">
      <formula>"自填"</formula>
    </cfRule>
  </conditionalFormatting>
  <conditionalFormatting sqref="R12">
    <cfRule type="cellIs" dxfId="252" priority="23" stopIfTrue="1" operator="equal">
      <formula>"自填"</formula>
    </cfRule>
  </conditionalFormatting>
  <conditionalFormatting sqref="V12">
    <cfRule type="cellIs" dxfId="251" priority="22" stopIfTrue="1" operator="equal">
      <formula>"自填"</formula>
    </cfRule>
  </conditionalFormatting>
  <conditionalFormatting sqref="Z12">
    <cfRule type="cellIs" dxfId="250" priority="21" stopIfTrue="1" operator="equal">
      <formula>"自填"</formula>
    </cfRule>
  </conditionalFormatting>
  <conditionalFormatting sqref="AD12">
    <cfRule type="cellIs" dxfId="249" priority="20" stopIfTrue="1" operator="equal">
      <formula>"自填"</formula>
    </cfRule>
  </conditionalFormatting>
  <conditionalFormatting sqref="AH12">
    <cfRule type="cellIs" dxfId="248" priority="19" stopIfTrue="1" operator="equal">
      <formula>"自填"</formula>
    </cfRule>
  </conditionalFormatting>
  <pageMargins left="0.31496062992125984" right="0.31496062992125984" top="0.35433070866141736" bottom="0.35433070866141736" header="0.11811023622047245" footer="0.11811023622047245"/>
  <pageSetup paperSize="9" scale="60" orientation="landscape" r:id="rId1"/>
  <rowBreaks count="1" manualBreakCount="1">
    <brk id="4" max="16383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HR60"/>
  <sheetViews>
    <sheetView zoomScaleNormal="100" workbookViewId="0">
      <pane xSplit="10" ySplit="5" topLeftCell="K6" activePane="bottomRight" state="frozenSplit"/>
      <selection activeCell="B6" sqref="B6"/>
      <selection pane="topRight" activeCell="B6" sqref="B6"/>
      <selection pane="bottomLeft" activeCell="B6" sqref="B6"/>
      <selection pane="bottomRight" activeCell="X9" sqref="X9"/>
    </sheetView>
  </sheetViews>
  <sheetFormatPr defaultColWidth="9" defaultRowHeight="15.75" customHeight="1"/>
  <cols>
    <col min="1" max="1" width="3.5" style="6" customWidth="1"/>
    <col min="2" max="2" width="4.625" style="6" customWidth="1"/>
    <col min="3" max="3" width="5.875" style="6" customWidth="1"/>
    <col min="4" max="4" width="6.125" style="6" customWidth="1"/>
    <col min="5" max="5" width="3.875" style="6" customWidth="1"/>
    <col min="6" max="6" width="15.125" style="6" customWidth="1"/>
    <col min="7" max="10" width="3.875" style="6" customWidth="1"/>
    <col min="11" max="11" width="4.625" style="6" customWidth="1"/>
    <col min="12" max="12" width="6.125" style="6" hidden="1" customWidth="1"/>
    <col min="13" max="13" width="3.875" style="6" hidden="1" customWidth="1"/>
    <col min="14" max="14" width="3.875" style="6" customWidth="1"/>
    <col min="15" max="15" width="4.625" style="6" customWidth="1"/>
    <col min="16" max="16" width="6.125" style="6" hidden="1" customWidth="1"/>
    <col min="17" max="17" width="3.875" style="6" hidden="1" customWidth="1"/>
    <col min="18" max="18" width="3.875" style="6" customWidth="1"/>
    <col min="19" max="19" width="4.625" style="6" customWidth="1"/>
    <col min="20" max="20" width="6.125" style="6" customWidth="1"/>
    <col min="21" max="22" width="3.875" style="6" customWidth="1"/>
    <col min="23" max="23" width="4.625" style="6" customWidth="1"/>
    <col min="24" max="24" width="6.125" style="6" customWidth="1"/>
    <col min="25" max="26" width="3.875" style="6" customWidth="1"/>
    <col min="27" max="27" width="4.625" style="6" customWidth="1"/>
    <col min="28" max="28" width="6.125" style="6" customWidth="1"/>
    <col min="29" max="30" width="3.875" style="6" customWidth="1"/>
    <col min="31" max="31" width="4.625" style="6" customWidth="1"/>
    <col min="32" max="32" width="6.125" style="6" customWidth="1"/>
    <col min="33" max="34" width="3.875" style="6" customWidth="1"/>
    <col min="35" max="35" width="3.25" style="6" customWidth="1"/>
    <col min="36" max="36" width="5.125" style="6" customWidth="1"/>
    <col min="37" max="37" width="7" style="6" customWidth="1"/>
    <col min="38" max="38" width="8.875" style="6" customWidth="1"/>
    <col min="39" max="39" width="15.25" style="6" customWidth="1"/>
    <col min="40" max="40" width="14.375" style="6" customWidth="1"/>
    <col min="41" max="41" width="9.125" style="6" hidden="1" customWidth="1"/>
    <col min="42" max="42" width="4" style="6" hidden="1" customWidth="1"/>
    <col min="43" max="43" width="6.875" style="6" hidden="1" customWidth="1"/>
    <col min="44" max="44" width="3.25" style="6" hidden="1" customWidth="1"/>
    <col min="45" max="51" width="3.25" style="7" hidden="1" customWidth="1"/>
    <col min="52" max="53" width="3.75" style="7" hidden="1" customWidth="1"/>
    <col min="54" max="55" width="3.75" style="6" hidden="1" customWidth="1"/>
    <col min="56" max="56" width="7.875" style="6" hidden="1" customWidth="1"/>
    <col min="57" max="57" width="9" style="6" hidden="1" customWidth="1"/>
    <col min="58" max="58" width="3" style="6" hidden="1" customWidth="1"/>
    <col min="59" max="67" width="3" style="7" hidden="1" customWidth="1"/>
    <col min="68" max="73" width="3" style="6" hidden="1" customWidth="1"/>
    <col min="74" max="82" width="3" style="7" hidden="1" customWidth="1"/>
    <col min="83" max="88" width="3" style="6" hidden="1" customWidth="1"/>
    <col min="89" max="97" width="3" style="7" hidden="1" customWidth="1"/>
    <col min="98" max="101" width="3" style="6" hidden="1" customWidth="1"/>
    <col min="102" max="102" width="2.5" style="6" hidden="1" customWidth="1"/>
    <col min="103" max="103" width="3" style="6" hidden="1" customWidth="1"/>
    <col min="104" max="112" width="3" style="7" hidden="1" customWidth="1"/>
    <col min="113" max="116" width="3" style="6" hidden="1" customWidth="1"/>
    <col min="117" max="117" width="2.5" style="6" hidden="1" customWidth="1"/>
    <col min="118" max="118" width="3" style="6" hidden="1" customWidth="1"/>
    <col min="119" max="127" width="3" style="7" hidden="1" customWidth="1"/>
    <col min="128" max="131" width="3" style="6" hidden="1" customWidth="1"/>
    <col min="132" max="132" width="2.5" style="6" hidden="1" customWidth="1"/>
    <col min="133" max="133" width="3" style="6" hidden="1" customWidth="1"/>
    <col min="134" max="142" width="3" style="7" hidden="1" customWidth="1"/>
    <col min="143" max="146" width="3" style="6" hidden="1" customWidth="1"/>
    <col min="147" max="147" width="2.5" style="6" hidden="1" customWidth="1"/>
    <col min="148" max="148" width="3" style="6" hidden="1" customWidth="1"/>
    <col min="149" max="157" width="3" style="7" hidden="1" customWidth="1"/>
    <col min="158" max="161" width="3" style="6" hidden="1" customWidth="1"/>
    <col min="162" max="162" width="2.5" style="6" hidden="1" customWidth="1"/>
    <col min="163" max="163" width="3" style="6" hidden="1" customWidth="1"/>
    <col min="164" max="172" width="3" style="7" hidden="1" customWidth="1"/>
    <col min="173" max="176" width="3" style="6" hidden="1" customWidth="1"/>
    <col min="177" max="177" width="2.5" style="6" hidden="1" customWidth="1"/>
    <col min="178" max="178" width="3" style="6" hidden="1" customWidth="1"/>
    <col min="179" max="187" width="3" style="7" hidden="1" customWidth="1"/>
    <col min="188" max="191" width="3" style="6" hidden="1" customWidth="1"/>
    <col min="192" max="192" width="2.5" style="6" hidden="1" customWidth="1"/>
    <col min="193" max="193" width="3" style="6" hidden="1" customWidth="1"/>
    <col min="194" max="202" width="3" style="7" hidden="1" customWidth="1"/>
    <col min="203" max="206" width="3" style="6" hidden="1" customWidth="1"/>
    <col min="207" max="207" width="2.75" style="6" hidden="1" customWidth="1"/>
    <col min="208" max="212" width="8" style="6" hidden="1" customWidth="1"/>
    <col min="213" max="214" width="9" style="6" hidden="1" customWidth="1"/>
    <col min="215" max="215" width="4.125" style="6" hidden="1" customWidth="1"/>
    <col min="216" max="218" width="9" style="6" hidden="1" customWidth="1"/>
    <col min="219" max="219" width="2.375" style="6" hidden="1" customWidth="1"/>
    <col min="220" max="224" width="2.75" style="6" hidden="1" customWidth="1"/>
    <col min="225" max="225" width="2.375" style="6" hidden="1" customWidth="1"/>
    <col min="226" max="226" width="0" style="6" hidden="1" customWidth="1"/>
    <col min="227" max="16384" width="9" style="6"/>
  </cols>
  <sheetData>
    <row r="1" spans="1:226" ht="63" customHeight="1" thickBot="1">
      <c r="A1" s="188" t="s">
        <v>799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  <c r="U1" s="189"/>
      <c r="V1" s="189"/>
      <c r="W1" s="189"/>
      <c r="X1" s="189"/>
      <c r="Y1" s="189"/>
      <c r="Z1" s="189"/>
      <c r="AA1" s="189"/>
      <c r="AB1" s="189"/>
      <c r="AC1" s="189"/>
      <c r="AD1" s="189"/>
      <c r="AE1" s="189"/>
      <c r="AF1" s="189"/>
      <c r="AG1" s="189"/>
      <c r="AH1" s="189"/>
      <c r="AI1" s="189"/>
      <c r="AJ1" s="189"/>
      <c r="AK1" s="189"/>
      <c r="AL1" s="189"/>
      <c r="AM1" s="189"/>
      <c r="AN1" s="44"/>
    </row>
    <row r="2" spans="1:226" ht="16.5" customHeight="1" thickBot="1">
      <c r="A2" s="137" t="s">
        <v>81</v>
      </c>
      <c r="B2" s="138"/>
      <c r="C2" s="138"/>
      <c r="D2" s="108">
        <v>101</v>
      </c>
      <c r="E2" s="43" t="s">
        <v>46</v>
      </c>
      <c r="F2" s="42" t="s">
        <v>796</v>
      </c>
      <c r="G2" s="139" t="s">
        <v>693</v>
      </c>
      <c r="H2" s="139"/>
      <c r="I2" s="40"/>
      <c r="J2" s="140" t="str">
        <f>IF(TRIM(G2)="","",VLOOKUP(G2,Sheet2!P2:Q319,2,FALSE))</f>
        <v>開南大學</v>
      </c>
      <c r="K2" s="140"/>
      <c r="L2" s="140"/>
      <c r="M2" s="140"/>
      <c r="N2" s="140"/>
      <c r="O2" s="140"/>
      <c r="P2" s="140"/>
      <c r="Q2" s="140"/>
      <c r="R2" s="1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</row>
    <row r="3" spans="1:226" s="8" customFormat="1" ht="18.75" customHeight="1">
      <c r="A3" s="142" t="s">
        <v>9</v>
      </c>
      <c r="B3" s="144" t="s">
        <v>3</v>
      </c>
      <c r="C3" s="145"/>
      <c r="D3" s="145"/>
      <c r="E3" s="145"/>
      <c r="F3" s="145"/>
      <c r="G3" s="146" t="s">
        <v>31</v>
      </c>
      <c r="H3" s="149" t="s">
        <v>30</v>
      </c>
      <c r="I3" s="152" t="s">
        <v>86</v>
      </c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  <c r="AA3" s="153"/>
      <c r="AB3" s="153"/>
      <c r="AC3" s="153"/>
      <c r="AD3" s="153"/>
      <c r="AE3" s="153"/>
      <c r="AF3" s="153"/>
      <c r="AG3" s="153"/>
      <c r="AH3" s="153"/>
      <c r="AI3" s="153"/>
      <c r="AJ3" s="153"/>
      <c r="AK3" s="154"/>
      <c r="AL3" s="142" t="s">
        <v>92</v>
      </c>
      <c r="AM3" s="142" t="s">
        <v>83</v>
      </c>
      <c r="AN3" s="180"/>
      <c r="AO3" s="179" t="s">
        <v>79</v>
      </c>
      <c r="AP3" s="179"/>
      <c r="AQ3" s="179"/>
      <c r="AR3" s="184" t="s">
        <v>50</v>
      </c>
      <c r="AS3" s="184"/>
      <c r="AT3" s="184"/>
      <c r="AU3" s="184"/>
      <c r="AV3" s="184"/>
      <c r="AW3" s="184"/>
      <c r="AX3" s="184"/>
      <c r="AY3" s="184"/>
      <c r="AZ3" s="184"/>
      <c r="BA3" s="184"/>
      <c r="BB3" s="184"/>
      <c r="BC3" s="184"/>
      <c r="BD3" s="184"/>
      <c r="BF3" s="182" t="str">
        <f>"A　　　"&amp;Sheet2!D3</f>
        <v>A　　　0</v>
      </c>
      <c r="BG3" s="182"/>
      <c r="BH3" s="182"/>
      <c r="BI3" s="182"/>
      <c r="BJ3" s="182"/>
      <c r="BK3" s="182"/>
      <c r="BL3" s="182"/>
      <c r="BM3" s="182"/>
      <c r="BN3" s="182"/>
      <c r="BO3" s="182"/>
      <c r="BP3" s="182"/>
      <c r="BQ3" s="182"/>
      <c r="BR3" s="183"/>
      <c r="BS3" s="183"/>
      <c r="BT3" s="9"/>
      <c r="BU3" s="182" t="str">
        <f>"Ｂ　　　"&amp;Sheet2!D4</f>
        <v>Ｂ　　　800701</v>
      </c>
      <c r="BV3" s="182"/>
      <c r="BW3" s="182"/>
      <c r="BX3" s="182"/>
      <c r="BY3" s="182"/>
      <c r="BZ3" s="182"/>
      <c r="CA3" s="182"/>
      <c r="CB3" s="182"/>
      <c r="CC3" s="182"/>
      <c r="CD3" s="182"/>
      <c r="CE3" s="182"/>
      <c r="CF3" s="182"/>
      <c r="CG3" s="183"/>
      <c r="CH3" s="183"/>
      <c r="CI3" s="6"/>
      <c r="CJ3" s="182" t="str">
        <f>"C　　　"&amp;Sheet2!D5</f>
        <v>C　　　810101</v>
      </c>
      <c r="CK3" s="182"/>
      <c r="CL3" s="182"/>
      <c r="CM3" s="182"/>
      <c r="CN3" s="182"/>
      <c r="CO3" s="182"/>
      <c r="CP3" s="182"/>
      <c r="CQ3" s="182"/>
      <c r="CR3" s="182"/>
      <c r="CS3" s="182"/>
      <c r="CT3" s="182"/>
      <c r="CU3" s="182"/>
      <c r="CV3" s="183"/>
      <c r="CW3" s="183"/>
      <c r="CY3" s="182" t="str">
        <f>"D　　　"&amp;Sheet2!D6</f>
        <v>D　　　810701</v>
      </c>
      <c r="CZ3" s="182"/>
      <c r="DA3" s="182"/>
      <c r="DB3" s="182"/>
      <c r="DC3" s="182"/>
      <c r="DD3" s="182"/>
      <c r="DE3" s="182"/>
      <c r="DF3" s="182"/>
      <c r="DG3" s="182"/>
      <c r="DH3" s="182"/>
      <c r="DI3" s="182"/>
      <c r="DJ3" s="182"/>
      <c r="DK3" s="183"/>
      <c r="DL3" s="183"/>
      <c r="DN3" s="182" t="str">
        <f>"E　　　"&amp;Sheet2!D7</f>
        <v>E　　　820101</v>
      </c>
      <c r="DO3" s="182"/>
      <c r="DP3" s="182"/>
      <c r="DQ3" s="182"/>
      <c r="DR3" s="182"/>
      <c r="DS3" s="182"/>
      <c r="DT3" s="182"/>
      <c r="DU3" s="182"/>
      <c r="DV3" s="182"/>
      <c r="DW3" s="182"/>
      <c r="DX3" s="182"/>
      <c r="DY3" s="182"/>
      <c r="DZ3" s="183"/>
      <c r="EA3" s="183"/>
      <c r="EC3" s="182" t="str">
        <f>"F　　　"&amp;Sheet2!D8</f>
        <v>F　　　820701</v>
      </c>
      <c r="ED3" s="182"/>
      <c r="EE3" s="182"/>
      <c r="EF3" s="182"/>
      <c r="EG3" s="182"/>
      <c r="EH3" s="182"/>
      <c r="EI3" s="182"/>
      <c r="EJ3" s="182"/>
      <c r="EK3" s="182"/>
      <c r="EL3" s="182"/>
      <c r="EM3" s="182"/>
      <c r="EN3" s="182"/>
      <c r="EO3" s="183"/>
      <c r="EP3" s="183"/>
      <c r="ER3" s="182" t="str">
        <f>"G　　　"&amp;Sheet2!D9</f>
        <v>G　　　830101</v>
      </c>
      <c r="ES3" s="182"/>
      <c r="ET3" s="182"/>
      <c r="EU3" s="182"/>
      <c r="EV3" s="182"/>
      <c r="EW3" s="182"/>
      <c r="EX3" s="182"/>
      <c r="EY3" s="182"/>
      <c r="EZ3" s="182"/>
      <c r="FA3" s="182"/>
      <c r="FB3" s="182"/>
      <c r="FC3" s="182"/>
      <c r="FD3" s="183"/>
      <c r="FE3" s="183"/>
      <c r="FG3" s="182" t="str">
        <f>"H　　　"&amp;Sheet2!D10</f>
        <v>H　　　830701</v>
      </c>
      <c r="FH3" s="182"/>
      <c r="FI3" s="182"/>
      <c r="FJ3" s="182"/>
      <c r="FK3" s="182"/>
      <c r="FL3" s="182"/>
      <c r="FM3" s="182"/>
      <c r="FN3" s="182"/>
      <c r="FO3" s="182"/>
      <c r="FP3" s="182"/>
      <c r="FQ3" s="182"/>
      <c r="FR3" s="182"/>
      <c r="FS3" s="183"/>
      <c r="FT3" s="183"/>
      <c r="FV3" s="182" t="str">
        <f>"I　　　"&amp;Sheet2!D11</f>
        <v>I　　　840101</v>
      </c>
      <c r="FW3" s="182"/>
      <c r="FX3" s="182"/>
      <c r="FY3" s="182"/>
      <c r="FZ3" s="182"/>
      <c r="GA3" s="182"/>
      <c r="GB3" s="182"/>
      <c r="GC3" s="182"/>
      <c r="GD3" s="182"/>
      <c r="GE3" s="182"/>
      <c r="GF3" s="182"/>
      <c r="GG3" s="182"/>
      <c r="GH3" s="183"/>
      <c r="GI3" s="183"/>
      <c r="GK3" s="182" t="str">
        <f>"J　　　"&amp;Sheet2!D12</f>
        <v>J　　　840701</v>
      </c>
      <c r="GL3" s="182"/>
      <c r="GM3" s="182"/>
      <c r="GN3" s="182"/>
      <c r="GO3" s="182"/>
      <c r="GP3" s="182"/>
      <c r="GQ3" s="182"/>
      <c r="GR3" s="182"/>
      <c r="GS3" s="182"/>
      <c r="GT3" s="182"/>
      <c r="GU3" s="182"/>
      <c r="GV3" s="182"/>
      <c r="GW3" s="183"/>
      <c r="GX3" s="183"/>
    </row>
    <row r="4" spans="1:226" s="8" customFormat="1" ht="18.75" customHeight="1">
      <c r="A4" s="143"/>
      <c r="B4" s="165" t="s">
        <v>0</v>
      </c>
      <c r="C4" s="166" t="s">
        <v>28</v>
      </c>
      <c r="D4" s="168" t="s">
        <v>817</v>
      </c>
      <c r="E4" s="170" t="s">
        <v>781</v>
      </c>
      <c r="F4" s="170" t="s">
        <v>88</v>
      </c>
      <c r="G4" s="147"/>
      <c r="H4" s="150"/>
      <c r="I4" s="173" t="s">
        <v>87</v>
      </c>
      <c r="J4" s="174"/>
      <c r="K4" s="155" t="s">
        <v>6</v>
      </c>
      <c r="L4" s="156"/>
      <c r="M4" s="156"/>
      <c r="N4" s="157"/>
      <c r="O4" s="158" t="s">
        <v>7</v>
      </c>
      <c r="P4" s="156"/>
      <c r="Q4" s="156"/>
      <c r="R4" s="157"/>
      <c r="S4" s="155" t="s">
        <v>10</v>
      </c>
      <c r="T4" s="156"/>
      <c r="U4" s="156"/>
      <c r="V4" s="157"/>
      <c r="W4" s="158" t="s">
        <v>16</v>
      </c>
      <c r="X4" s="156"/>
      <c r="Y4" s="156"/>
      <c r="Z4" s="157"/>
      <c r="AA4" s="155" t="s">
        <v>17</v>
      </c>
      <c r="AB4" s="156"/>
      <c r="AC4" s="156"/>
      <c r="AD4" s="157"/>
      <c r="AE4" s="155" t="s">
        <v>18</v>
      </c>
      <c r="AF4" s="156"/>
      <c r="AG4" s="156"/>
      <c r="AH4" s="157"/>
      <c r="AI4" s="159" t="s">
        <v>85</v>
      </c>
      <c r="AJ4" s="160"/>
      <c r="AK4" s="161"/>
      <c r="AL4" s="162"/>
      <c r="AM4" s="162"/>
      <c r="AN4" s="181"/>
      <c r="AO4" s="17"/>
      <c r="AP4" s="17"/>
      <c r="AQ4" s="17"/>
      <c r="AR4" s="177" t="s">
        <v>6</v>
      </c>
      <c r="AS4" s="177"/>
      <c r="AT4" s="177" t="s">
        <v>7</v>
      </c>
      <c r="AU4" s="177"/>
      <c r="AV4" s="16" t="s">
        <v>10</v>
      </c>
      <c r="AW4" s="17" t="s">
        <v>8</v>
      </c>
      <c r="AX4" s="17" t="s">
        <v>1</v>
      </c>
      <c r="AY4" s="17" t="s">
        <v>2</v>
      </c>
      <c r="AZ4" s="178" t="s">
        <v>51</v>
      </c>
      <c r="BA4" s="178"/>
      <c r="BB4" s="178" t="s">
        <v>45</v>
      </c>
      <c r="BC4" s="178"/>
      <c r="BD4" s="19" t="s">
        <v>29</v>
      </c>
      <c r="BF4" s="177" t="s">
        <v>6</v>
      </c>
      <c r="BG4" s="177"/>
      <c r="BH4" s="177" t="s">
        <v>7</v>
      </c>
      <c r="BI4" s="177"/>
      <c r="BJ4" s="16" t="s">
        <v>10</v>
      </c>
      <c r="BK4" s="17" t="s">
        <v>8</v>
      </c>
      <c r="BL4" s="17" t="s">
        <v>1</v>
      </c>
      <c r="BM4" s="17" t="s">
        <v>2</v>
      </c>
      <c r="BN4" s="178" t="s">
        <v>42</v>
      </c>
      <c r="BO4" s="178"/>
      <c r="BP4" s="178" t="s">
        <v>43</v>
      </c>
      <c r="BQ4" s="178"/>
      <c r="BR4" s="178" t="s">
        <v>44</v>
      </c>
      <c r="BS4" s="178"/>
      <c r="BT4" s="18"/>
      <c r="BU4" s="177" t="s">
        <v>6</v>
      </c>
      <c r="BV4" s="177"/>
      <c r="BW4" s="177" t="s">
        <v>7</v>
      </c>
      <c r="BX4" s="177"/>
      <c r="BY4" s="16" t="s">
        <v>10</v>
      </c>
      <c r="BZ4" s="17" t="s">
        <v>8</v>
      </c>
      <c r="CA4" s="17" t="s">
        <v>1</v>
      </c>
      <c r="CB4" s="17" t="s">
        <v>2</v>
      </c>
      <c r="CC4" s="178" t="s">
        <v>42</v>
      </c>
      <c r="CD4" s="178"/>
      <c r="CE4" s="178" t="s">
        <v>43</v>
      </c>
      <c r="CF4" s="178"/>
      <c r="CG4" s="178" t="s">
        <v>44</v>
      </c>
      <c r="CH4" s="178"/>
      <c r="CI4" s="18"/>
      <c r="CJ4" s="177" t="s">
        <v>6</v>
      </c>
      <c r="CK4" s="177"/>
      <c r="CL4" s="177" t="s">
        <v>7</v>
      </c>
      <c r="CM4" s="177"/>
      <c r="CN4" s="16" t="s">
        <v>10</v>
      </c>
      <c r="CO4" s="17" t="s">
        <v>8</v>
      </c>
      <c r="CP4" s="17" t="s">
        <v>1</v>
      </c>
      <c r="CQ4" s="17" t="s">
        <v>2</v>
      </c>
      <c r="CR4" s="178" t="s">
        <v>42</v>
      </c>
      <c r="CS4" s="178"/>
      <c r="CT4" s="178" t="s">
        <v>43</v>
      </c>
      <c r="CU4" s="178"/>
      <c r="CV4" s="178" t="s">
        <v>44</v>
      </c>
      <c r="CW4" s="178"/>
      <c r="CX4" s="19"/>
      <c r="CY4" s="177" t="s">
        <v>6</v>
      </c>
      <c r="CZ4" s="177"/>
      <c r="DA4" s="177" t="s">
        <v>7</v>
      </c>
      <c r="DB4" s="177"/>
      <c r="DC4" s="16" t="s">
        <v>10</v>
      </c>
      <c r="DD4" s="17" t="s">
        <v>8</v>
      </c>
      <c r="DE4" s="17" t="s">
        <v>1</v>
      </c>
      <c r="DF4" s="17" t="s">
        <v>2</v>
      </c>
      <c r="DG4" s="178" t="s">
        <v>42</v>
      </c>
      <c r="DH4" s="178"/>
      <c r="DI4" s="178" t="s">
        <v>43</v>
      </c>
      <c r="DJ4" s="178"/>
      <c r="DK4" s="178" t="s">
        <v>44</v>
      </c>
      <c r="DL4" s="178"/>
      <c r="DM4" s="19"/>
      <c r="DN4" s="177" t="s">
        <v>6</v>
      </c>
      <c r="DO4" s="177"/>
      <c r="DP4" s="177" t="s">
        <v>7</v>
      </c>
      <c r="DQ4" s="177"/>
      <c r="DR4" s="16" t="s">
        <v>10</v>
      </c>
      <c r="DS4" s="17" t="s">
        <v>8</v>
      </c>
      <c r="DT4" s="17" t="s">
        <v>1</v>
      </c>
      <c r="DU4" s="17" t="s">
        <v>2</v>
      </c>
      <c r="DV4" s="178" t="s">
        <v>42</v>
      </c>
      <c r="DW4" s="178"/>
      <c r="DX4" s="178" t="s">
        <v>43</v>
      </c>
      <c r="DY4" s="178"/>
      <c r="DZ4" s="178" t="s">
        <v>44</v>
      </c>
      <c r="EA4" s="178"/>
      <c r="EB4" s="19"/>
      <c r="EC4" s="177" t="s">
        <v>6</v>
      </c>
      <c r="ED4" s="177"/>
      <c r="EE4" s="177" t="s">
        <v>7</v>
      </c>
      <c r="EF4" s="177"/>
      <c r="EG4" s="16" t="s">
        <v>10</v>
      </c>
      <c r="EH4" s="17" t="s">
        <v>8</v>
      </c>
      <c r="EI4" s="17" t="s">
        <v>1</v>
      </c>
      <c r="EJ4" s="17" t="s">
        <v>2</v>
      </c>
      <c r="EK4" s="178" t="s">
        <v>42</v>
      </c>
      <c r="EL4" s="178"/>
      <c r="EM4" s="178" t="s">
        <v>43</v>
      </c>
      <c r="EN4" s="178"/>
      <c r="EO4" s="178" t="s">
        <v>44</v>
      </c>
      <c r="EP4" s="178"/>
      <c r="EQ4" s="19"/>
      <c r="ER4" s="177" t="s">
        <v>6</v>
      </c>
      <c r="ES4" s="177"/>
      <c r="ET4" s="177" t="s">
        <v>7</v>
      </c>
      <c r="EU4" s="177"/>
      <c r="EV4" s="16" t="s">
        <v>10</v>
      </c>
      <c r="EW4" s="17" t="s">
        <v>8</v>
      </c>
      <c r="EX4" s="17" t="s">
        <v>1</v>
      </c>
      <c r="EY4" s="17" t="s">
        <v>2</v>
      </c>
      <c r="EZ4" s="178" t="s">
        <v>42</v>
      </c>
      <c r="FA4" s="178"/>
      <c r="FB4" s="178" t="s">
        <v>43</v>
      </c>
      <c r="FC4" s="178"/>
      <c r="FD4" s="178" t="s">
        <v>44</v>
      </c>
      <c r="FE4" s="178"/>
      <c r="FF4" s="19"/>
      <c r="FG4" s="177" t="s">
        <v>6</v>
      </c>
      <c r="FH4" s="177"/>
      <c r="FI4" s="177" t="s">
        <v>7</v>
      </c>
      <c r="FJ4" s="177"/>
      <c r="FK4" s="16" t="s">
        <v>10</v>
      </c>
      <c r="FL4" s="17" t="s">
        <v>8</v>
      </c>
      <c r="FM4" s="17" t="s">
        <v>1</v>
      </c>
      <c r="FN4" s="17" t="s">
        <v>2</v>
      </c>
      <c r="FO4" s="178" t="s">
        <v>42</v>
      </c>
      <c r="FP4" s="178"/>
      <c r="FQ4" s="178" t="s">
        <v>43</v>
      </c>
      <c r="FR4" s="178"/>
      <c r="FS4" s="178" t="s">
        <v>44</v>
      </c>
      <c r="FT4" s="178"/>
      <c r="FU4" s="19"/>
      <c r="FV4" s="177" t="s">
        <v>6</v>
      </c>
      <c r="FW4" s="177"/>
      <c r="FX4" s="177" t="s">
        <v>7</v>
      </c>
      <c r="FY4" s="177"/>
      <c r="FZ4" s="16" t="s">
        <v>10</v>
      </c>
      <c r="GA4" s="17" t="s">
        <v>8</v>
      </c>
      <c r="GB4" s="17" t="s">
        <v>1</v>
      </c>
      <c r="GC4" s="17" t="s">
        <v>2</v>
      </c>
      <c r="GD4" s="178" t="s">
        <v>42</v>
      </c>
      <c r="GE4" s="178"/>
      <c r="GF4" s="178" t="s">
        <v>43</v>
      </c>
      <c r="GG4" s="178"/>
      <c r="GH4" s="178" t="s">
        <v>44</v>
      </c>
      <c r="GI4" s="178"/>
      <c r="GJ4" s="19"/>
      <c r="GK4" s="177" t="s">
        <v>6</v>
      </c>
      <c r="GL4" s="177"/>
      <c r="GM4" s="177" t="s">
        <v>7</v>
      </c>
      <c r="GN4" s="177"/>
      <c r="GO4" s="16" t="s">
        <v>10</v>
      </c>
      <c r="GP4" s="17" t="s">
        <v>8</v>
      </c>
      <c r="GQ4" s="17" t="s">
        <v>1</v>
      </c>
      <c r="GR4" s="17" t="s">
        <v>2</v>
      </c>
      <c r="GS4" s="178" t="s">
        <v>42</v>
      </c>
      <c r="GT4" s="178"/>
      <c r="GU4" s="178" t="s">
        <v>43</v>
      </c>
      <c r="GV4" s="178"/>
      <c r="GW4" s="178" t="s">
        <v>44</v>
      </c>
      <c r="GX4" s="178"/>
      <c r="GZ4" s="186" t="s">
        <v>8</v>
      </c>
      <c r="HA4" s="186"/>
      <c r="HB4" s="186" t="s">
        <v>1</v>
      </c>
      <c r="HC4" s="186"/>
      <c r="HD4" s="186" t="s">
        <v>2</v>
      </c>
      <c r="HE4" s="187"/>
      <c r="HF4" s="185" t="s">
        <v>49</v>
      </c>
      <c r="HL4" s="16" t="s">
        <v>93</v>
      </c>
      <c r="HM4" s="16" t="s">
        <v>94</v>
      </c>
      <c r="HN4" s="16" t="s">
        <v>10</v>
      </c>
      <c r="HO4" s="17" t="s">
        <v>8</v>
      </c>
      <c r="HP4" s="17" t="s">
        <v>1</v>
      </c>
      <c r="HQ4" s="17" t="s">
        <v>2</v>
      </c>
    </row>
    <row r="5" spans="1:226" s="8" customFormat="1" ht="35.25" customHeight="1">
      <c r="A5" s="143"/>
      <c r="B5" s="165"/>
      <c r="C5" s="167"/>
      <c r="D5" s="169"/>
      <c r="E5" s="171"/>
      <c r="F5" s="172"/>
      <c r="G5" s="148"/>
      <c r="H5" s="151"/>
      <c r="I5" s="13" t="s">
        <v>14</v>
      </c>
      <c r="J5" s="12" t="s">
        <v>13</v>
      </c>
      <c r="K5" s="14" t="s">
        <v>0</v>
      </c>
      <c r="L5" s="11" t="s">
        <v>12</v>
      </c>
      <c r="M5" s="12" t="s">
        <v>11</v>
      </c>
      <c r="N5" s="20" t="s">
        <v>27</v>
      </c>
      <c r="O5" s="15" t="s">
        <v>0</v>
      </c>
      <c r="P5" s="11" t="s">
        <v>12</v>
      </c>
      <c r="Q5" s="12" t="s">
        <v>11</v>
      </c>
      <c r="R5" s="12" t="s">
        <v>27</v>
      </c>
      <c r="S5" s="14" t="s">
        <v>0</v>
      </c>
      <c r="T5" s="41" t="s">
        <v>80</v>
      </c>
      <c r="U5" s="50" t="s">
        <v>84</v>
      </c>
      <c r="V5" s="20" t="s">
        <v>27</v>
      </c>
      <c r="W5" s="15" t="s">
        <v>0</v>
      </c>
      <c r="X5" s="11" t="s">
        <v>12</v>
      </c>
      <c r="Y5" s="12" t="s">
        <v>11</v>
      </c>
      <c r="Z5" s="20" t="s">
        <v>27</v>
      </c>
      <c r="AA5" s="14" t="s">
        <v>0</v>
      </c>
      <c r="AB5" s="11" t="s">
        <v>12</v>
      </c>
      <c r="AC5" s="12" t="s">
        <v>11</v>
      </c>
      <c r="AD5" s="20" t="s">
        <v>27</v>
      </c>
      <c r="AE5" s="15" t="s">
        <v>0</v>
      </c>
      <c r="AF5" s="11" t="s">
        <v>12</v>
      </c>
      <c r="AG5" s="12" t="s">
        <v>11</v>
      </c>
      <c r="AH5" s="20" t="s">
        <v>27</v>
      </c>
      <c r="AI5" s="13" t="s">
        <v>15</v>
      </c>
      <c r="AJ5" s="11" t="s">
        <v>19</v>
      </c>
      <c r="AK5" s="45" t="s">
        <v>82</v>
      </c>
      <c r="AL5" s="162"/>
      <c r="AM5" s="162"/>
      <c r="AN5" s="181"/>
      <c r="AR5" s="21" t="s">
        <v>20</v>
      </c>
      <c r="AS5" s="22" t="s">
        <v>21</v>
      </c>
      <c r="AT5" s="21" t="s">
        <v>20</v>
      </c>
      <c r="AU5" s="22" t="s">
        <v>21</v>
      </c>
      <c r="AV5" s="22" t="s">
        <v>21</v>
      </c>
      <c r="AW5" s="22" t="s">
        <v>21</v>
      </c>
      <c r="AX5" s="22" t="s">
        <v>21</v>
      </c>
      <c r="AY5" s="22" t="s">
        <v>21</v>
      </c>
      <c r="AZ5" s="23" t="s">
        <v>23</v>
      </c>
      <c r="BA5" s="23" t="s">
        <v>22</v>
      </c>
      <c r="BB5" s="23" t="s">
        <v>23</v>
      </c>
      <c r="BC5" s="23" t="s">
        <v>22</v>
      </c>
      <c r="BD5" s="23"/>
      <c r="BF5" s="21" t="s">
        <v>20</v>
      </c>
      <c r="BG5" s="22" t="s">
        <v>21</v>
      </c>
      <c r="BH5" s="21" t="s">
        <v>20</v>
      </c>
      <c r="BI5" s="22" t="s">
        <v>21</v>
      </c>
      <c r="BJ5" s="22" t="s">
        <v>21</v>
      </c>
      <c r="BK5" s="22" t="s">
        <v>21</v>
      </c>
      <c r="BL5" s="22" t="s">
        <v>21</v>
      </c>
      <c r="BM5" s="22" t="s">
        <v>21</v>
      </c>
      <c r="BN5" s="23" t="s">
        <v>23</v>
      </c>
      <c r="BO5" s="23" t="s">
        <v>22</v>
      </c>
      <c r="BP5" s="23" t="s">
        <v>23</v>
      </c>
      <c r="BQ5" s="23" t="s">
        <v>22</v>
      </c>
      <c r="BR5" s="23" t="s">
        <v>23</v>
      </c>
      <c r="BS5" s="23" t="s">
        <v>22</v>
      </c>
      <c r="BT5" s="23"/>
      <c r="BU5" s="21" t="s">
        <v>20</v>
      </c>
      <c r="BV5" s="22" t="s">
        <v>21</v>
      </c>
      <c r="BW5" s="21" t="s">
        <v>20</v>
      </c>
      <c r="BX5" s="22" t="s">
        <v>21</v>
      </c>
      <c r="BY5" s="22" t="s">
        <v>21</v>
      </c>
      <c r="BZ5" s="22" t="s">
        <v>21</v>
      </c>
      <c r="CA5" s="22" t="s">
        <v>21</v>
      </c>
      <c r="CB5" s="22" t="s">
        <v>21</v>
      </c>
      <c r="CC5" s="23" t="s">
        <v>23</v>
      </c>
      <c r="CD5" s="23" t="s">
        <v>22</v>
      </c>
      <c r="CE5" s="23" t="s">
        <v>23</v>
      </c>
      <c r="CF5" s="23" t="s">
        <v>22</v>
      </c>
      <c r="CG5" s="23" t="s">
        <v>23</v>
      </c>
      <c r="CH5" s="23" t="s">
        <v>22</v>
      </c>
      <c r="CI5" s="23"/>
      <c r="CJ5" s="21" t="s">
        <v>20</v>
      </c>
      <c r="CK5" s="22" t="s">
        <v>21</v>
      </c>
      <c r="CL5" s="21" t="s">
        <v>20</v>
      </c>
      <c r="CM5" s="22" t="s">
        <v>21</v>
      </c>
      <c r="CN5" s="22" t="s">
        <v>21</v>
      </c>
      <c r="CO5" s="22" t="s">
        <v>21</v>
      </c>
      <c r="CP5" s="22" t="s">
        <v>21</v>
      </c>
      <c r="CQ5" s="22" t="s">
        <v>21</v>
      </c>
      <c r="CR5" s="23" t="s">
        <v>23</v>
      </c>
      <c r="CS5" s="23" t="s">
        <v>22</v>
      </c>
      <c r="CT5" s="23" t="s">
        <v>23</v>
      </c>
      <c r="CU5" s="23" t="s">
        <v>22</v>
      </c>
      <c r="CV5" s="23" t="s">
        <v>23</v>
      </c>
      <c r="CW5" s="23" t="s">
        <v>22</v>
      </c>
      <c r="CX5" s="23"/>
      <c r="CY5" s="21" t="s">
        <v>20</v>
      </c>
      <c r="CZ5" s="22" t="s">
        <v>21</v>
      </c>
      <c r="DA5" s="21" t="s">
        <v>20</v>
      </c>
      <c r="DB5" s="22" t="s">
        <v>21</v>
      </c>
      <c r="DC5" s="22" t="s">
        <v>21</v>
      </c>
      <c r="DD5" s="22" t="s">
        <v>21</v>
      </c>
      <c r="DE5" s="22" t="s">
        <v>21</v>
      </c>
      <c r="DF5" s="22" t="s">
        <v>21</v>
      </c>
      <c r="DG5" s="23" t="s">
        <v>23</v>
      </c>
      <c r="DH5" s="23" t="s">
        <v>22</v>
      </c>
      <c r="DI5" s="23" t="s">
        <v>23</v>
      </c>
      <c r="DJ5" s="23" t="s">
        <v>22</v>
      </c>
      <c r="DK5" s="23" t="s">
        <v>23</v>
      </c>
      <c r="DL5" s="23" t="s">
        <v>22</v>
      </c>
      <c r="DM5" s="23"/>
      <c r="DN5" s="21" t="s">
        <v>20</v>
      </c>
      <c r="DO5" s="22" t="s">
        <v>21</v>
      </c>
      <c r="DP5" s="21" t="s">
        <v>20</v>
      </c>
      <c r="DQ5" s="22" t="s">
        <v>21</v>
      </c>
      <c r="DR5" s="22" t="s">
        <v>21</v>
      </c>
      <c r="DS5" s="22" t="s">
        <v>21</v>
      </c>
      <c r="DT5" s="22" t="s">
        <v>21</v>
      </c>
      <c r="DU5" s="22" t="s">
        <v>21</v>
      </c>
      <c r="DV5" s="23" t="s">
        <v>23</v>
      </c>
      <c r="DW5" s="23" t="s">
        <v>22</v>
      </c>
      <c r="DX5" s="23" t="s">
        <v>23</v>
      </c>
      <c r="DY5" s="23" t="s">
        <v>22</v>
      </c>
      <c r="DZ5" s="23" t="s">
        <v>23</v>
      </c>
      <c r="EA5" s="23" t="s">
        <v>22</v>
      </c>
      <c r="EB5" s="23"/>
      <c r="EC5" s="21" t="s">
        <v>20</v>
      </c>
      <c r="ED5" s="22" t="s">
        <v>21</v>
      </c>
      <c r="EE5" s="21" t="s">
        <v>20</v>
      </c>
      <c r="EF5" s="22" t="s">
        <v>21</v>
      </c>
      <c r="EG5" s="22" t="s">
        <v>21</v>
      </c>
      <c r="EH5" s="22" t="s">
        <v>21</v>
      </c>
      <c r="EI5" s="22" t="s">
        <v>21</v>
      </c>
      <c r="EJ5" s="22" t="s">
        <v>21</v>
      </c>
      <c r="EK5" s="23" t="s">
        <v>23</v>
      </c>
      <c r="EL5" s="23" t="s">
        <v>22</v>
      </c>
      <c r="EM5" s="23" t="s">
        <v>23</v>
      </c>
      <c r="EN5" s="23" t="s">
        <v>22</v>
      </c>
      <c r="EO5" s="23" t="s">
        <v>23</v>
      </c>
      <c r="EP5" s="23" t="s">
        <v>22</v>
      </c>
      <c r="EQ5" s="23"/>
      <c r="ER5" s="21" t="s">
        <v>20</v>
      </c>
      <c r="ES5" s="22" t="s">
        <v>21</v>
      </c>
      <c r="ET5" s="21" t="s">
        <v>20</v>
      </c>
      <c r="EU5" s="22" t="s">
        <v>21</v>
      </c>
      <c r="EV5" s="22" t="s">
        <v>21</v>
      </c>
      <c r="EW5" s="22" t="s">
        <v>21</v>
      </c>
      <c r="EX5" s="22" t="s">
        <v>21</v>
      </c>
      <c r="EY5" s="22" t="s">
        <v>21</v>
      </c>
      <c r="EZ5" s="23" t="s">
        <v>23</v>
      </c>
      <c r="FA5" s="23" t="s">
        <v>22</v>
      </c>
      <c r="FB5" s="23" t="s">
        <v>23</v>
      </c>
      <c r="FC5" s="23" t="s">
        <v>22</v>
      </c>
      <c r="FD5" s="23" t="s">
        <v>23</v>
      </c>
      <c r="FE5" s="23" t="s">
        <v>22</v>
      </c>
      <c r="FF5" s="23"/>
      <c r="FG5" s="21" t="s">
        <v>20</v>
      </c>
      <c r="FH5" s="22" t="s">
        <v>21</v>
      </c>
      <c r="FI5" s="21" t="s">
        <v>20</v>
      </c>
      <c r="FJ5" s="22" t="s">
        <v>21</v>
      </c>
      <c r="FK5" s="22" t="s">
        <v>21</v>
      </c>
      <c r="FL5" s="22" t="s">
        <v>21</v>
      </c>
      <c r="FM5" s="22" t="s">
        <v>21</v>
      </c>
      <c r="FN5" s="22" t="s">
        <v>21</v>
      </c>
      <c r="FO5" s="23" t="s">
        <v>23</v>
      </c>
      <c r="FP5" s="23" t="s">
        <v>22</v>
      </c>
      <c r="FQ5" s="23" t="s">
        <v>23</v>
      </c>
      <c r="FR5" s="23" t="s">
        <v>22</v>
      </c>
      <c r="FS5" s="23" t="s">
        <v>23</v>
      </c>
      <c r="FT5" s="23" t="s">
        <v>22</v>
      </c>
      <c r="FU5" s="23"/>
      <c r="FV5" s="21" t="s">
        <v>20</v>
      </c>
      <c r="FW5" s="22" t="s">
        <v>21</v>
      </c>
      <c r="FX5" s="21" t="s">
        <v>20</v>
      </c>
      <c r="FY5" s="22" t="s">
        <v>21</v>
      </c>
      <c r="FZ5" s="22" t="s">
        <v>21</v>
      </c>
      <c r="GA5" s="22" t="s">
        <v>21</v>
      </c>
      <c r="GB5" s="22" t="s">
        <v>21</v>
      </c>
      <c r="GC5" s="22" t="s">
        <v>21</v>
      </c>
      <c r="GD5" s="23" t="s">
        <v>23</v>
      </c>
      <c r="GE5" s="23" t="s">
        <v>22</v>
      </c>
      <c r="GF5" s="23" t="s">
        <v>23</v>
      </c>
      <c r="GG5" s="23" t="s">
        <v>22</v>
      </c>
      <c r="GH5" s="23" t="s">
        <v>23</v>
      </c>
      <c r="GI5" s="23" t="s">
        <v>22</v>
      </c>
      <c r="GJ5" s="23"/>
      <c r="GK5" s="21" t="s">
        <v>20</v>
      </c>
      <c r="GL5" s="22" t="s">
        <v>21</v>
      </c>
      <c r="GM5" s="21" t="s">
        <v>20</v>
      </c>
      <c r="GN5" s="22" t="s">
        <v>21</v>
      </c>
      <c r="GO5" s="22" t="s">
        <v>21</v>
      </c>
      <c r="GP5" s="22" t="s">
        <v>21</v>
      </c>
      <c r="GQ5" s="22" t="s">
        <v>21</v>
      </c>
      <c r="GR5" s="22" t="s">
        <v>21</v>
      </c>
      <c r="GS5" s="23" t="s">
        <v>23</v>
      </c>
      <c r="GT5" s="23" t="s">
        <v>22</v>
      </c>
      <c r="GU5" s="23" t="s">
        <v>23</v>
      </c>
      <c r="GV5" s="23" t="s">
        <v>22</v>
      </c>
      <c r="GW5" s="23" t="s">
        <v>23</v>
      </c>
      <c r="GX5" s="23" t="s">
        <v>22</v>
      </c>
      <c r="GZ5" s="8" t="s">
        <v>47</v>
      </c>
      <c r="HA5" s="8" t="s">
        <v>20</v>
      </c>
      <c r="HB5" s="8" t="s">
        <v>47</v>
      </c>
      <c r="HC5" s="8" t="s">
        <v>20</v>
      </c>
      <c r="HD5" s="8" t="s">
        <v>47</v>
      </c>
      <c r="HE5" s="8" t="s">
        <v>48</v>
      </c>
      <c r="HF5" s="185"/>
      <c r="HH5" s="28" t="s">
        <v>89</v>
      </c>
      <c r="HI5" s="28" t="s">
        <v>90</v>
      </c>
      <c r="HJ5" s="28" t="s">
        <v>91</v>
      </c>
      <c r="HL5" s="22" t="s">
        <v>21</v>
      </c>
      <c r="HM5" s="22" t="s">
        <v>21</v>
      </c>
      <c r="HN5" s="22" t="s">
        <v>21</v>
      </c>
      <c r="HO5" s="22" t="s">
        <v>21</v>
      </c>
      <c r="HP5" s="22" t="s">
        <v>21</v>
      </c>
      <c r="HQ5" s="22" t="s">
        <v>21</v>
      </c>
      <c r="HR5" s="8" t="s">
        <v>95</v>
      </c>
    </row>
    <row r="6" spans="1:226" s="8" customFormat="1" ht="60" customHeight="1">
      <c r="A6" s="10">
        <v>1</v>
      </c>
      <c r="B6" s="32"/>
      <c r="C6" s="33"/>
      <c r="D6" s="34"/>
      <c r="E6" s="55"/>
      <c r="F6" s="46"/>
      <c r="G6" s="48">
        <f>IF(OR(C6="",C6=" ",C6="　"),0,IF(D6&gt;780630,0,ROUND(VLOOKUP(F6,Sheet2!$A$1:$B$20,2,FALSE),0)))</f>
        <v>0</v>
      </c>
      <c r="H6" s="49">
        <f t="shared" ref="H6:H37" si="0">IF(OR(C6="",C6=" ",C6="　"),0,IF(D6&gt;790630,0,930))</f>
        <v>0</v>
      </c>
      <c r="I6" s="24">
        <f t="shared" ref="I6:I37" si="1">IF(OR(C6="",C6=" ",C6="　"),0,GW6)</f>
        <v>0</v>
      </c>
      <c r="J6" s="25">
        <f t="shared" ref="J6:J37" si="2">IF(OR(C6="",C6=" ",C6="　"),0,GX6)</f>
        <v>0</v>
      </c>
      <c r="K6" s="35"/>
      <c r="L6" s="133" t="str">
        <f t="shared" ref="L6:L8" si="3">IF(K6="","",180101)</f>
        <v/>
      </c>
      <c r="M6" s="51" t="str">
        <f t="shared" ref="M6:M37" si="4">IF(OR(K6="",K6=" ",K6="　"),"",IF(AR6&lt;60,"84年以前未滿60歲","OK
"&amp;LEFT(TEXT(L6,"0000000"),3)+59&amp;"年滿60歲"))</f>
        <v/>
      </c>
      <c r="N6" s="56">
        <v>15.5</v>
      </c>
      <c r="O6" s="38"/>
      <c r="P6" s="133" t="str">
        <f t="shared" ref="P6:P8" si="5">IF(O6="","",180101)</f>
        <v/>
      </c>
      <c r="Q6" s="51" t="str">
        <f t="shared" ref="Q6:Q37" si="6">IF(OR(O6="",O6=" ",O6="　"),"",IF(AT6&lt;60,"84年以前未滿60歲","OK
"&amp;LEFT(TEXT(P6,"0000000"),3)+59&amp;"年滿60歲"))</f>
        <v/>
      </c>
      <c r="R6" s="56">
        <v>15.5</v>
      </c>
      <c r="S6" s="38"/>
      <c r="T6" s="34"/>
      <c r="U6" s="51" t="str">
        <f t="shared" ref="U6:U37" si="7">IF(OR(S6="",S6=" ",S6="　"),"",IF(T6&gt;840630,"制度取消後始結婚","OK
"&amp;LEFT(TEXT(T6,"0000000"),3)-0&amp;"年結婚"))</f>
        <v/>
      </c>
      <c r="V6" s="56">
        <v>15.5</v>
      </c>
      <c r="W6" s="38"/>
      <c r="X6" s="34"/>
      <c r="Y6" s="51" t="str">
        <f t="shared" ref="Y6:Y37" si="8">IF(OR(W6="",W6=" ",W6="　"),"",IF(X6&gt;840630,"制度取消後始出生",IF(HA6&gt;19,"提醒 : 滿20歲","OK
"&amp;LEFT(TEXT(X6,"0000000"),3)-0&amp;"年出生")))</f>
        <v/>
      </c>
      <c r="Z6" s="56">
        <v>15.5</v>
      </c>
      <c r="AA6" s="35"/>
      <c r="AB6" s="34"/>
      <c r="AC6" s="51" t="str">
        <f t="shared" ref="AC6:AC37" si="9">IF(OR(AA6="",AA6=" ",AA6="　"),"",IF(AB6&gt;840630,"制度取消後始出生",IF(HC6&gt;19,"提醒 : 滿20歲","OK
"&amp;LEFT(TEXT(AB6,"0000000"),3)-0&amp;"年出生")))</f>
        <v/>
      </c>
      <c r="AD6" s="56">
        <v>15.5</v>
      </c>
      <c r="AE6" s="38"/>
      <c r="AF6" s="34"/>
      <c r="AG6" s="51" t="str">
        <f t="shared" ref="AG6:AG37" si="10">IF(OR(AE6="",AE6=" ",AE6="　"),"",IF(AF6&gt;840630,"制度取消後始出生",IF(HE6&gt;19,"提醒 : 滿20歲","OK
"&amp;LEFT(TEXT(AF6,"0000000"),3)-0&amp;"年出生")))</f>
        <v/>
      </c>
      <c r="AH6" s="56">
        <v>15.5</v>
      </c>
      <c r="AI6" s="37">
        <f t="shared" ref="AI6:AI37" si="11">IF(OR(C6="",C6=" ",C6="　"),0,AZ6)</f>
        <v>0</v>
      </c>
      <c r="AJ6" s="47">
        <f t="shared" ref="AJ6:AJ37" si="12">IF(OR(C6="",C6=" ",C6="　"),0,IF(LEFT(AK6,2)="申報","＊",BD6))</f>
        <v>0</v>
      </c>
      <c r="AK6" s="26">
        <f t="shared" ref="AK6:AK37" si="13">IF(OR(C6="",C6=" ",C6="　"),0,IF(AZ6&gt;BB6,"申報總口數逾限，請刪減",IF((AV6+AW6+AX6+AY6)&gt;BC6,"申報配偶子女逾限，請刪減","核符")))</f>
        <v>0</v>
      </c>
      <c r="AL6" s="53">
        <f t="shared" ref="AL6:AL37" si="14">IF(OR(C6="",C6=" ",C6="　"),0,IF(LEFT(AK6,2)="申報","＊",H6+G6+AJ6&amp;"/月
"&amp;HH6+HI6+HJ6&amp;"/年"))</f>
        <v>0</v>
      </c>
      <c r="AM6" s="36" t="s">
        <v>798</v>
      </c>
      <c r="AN6" s="54"/>
      <c r="AO6" s="8" t="e">
        <f>VLOOKUP(LEFT(C6,1),Sheet2!$L$3:$M$28,2,FALSE)&amp;MID(C6,2,9)</f>
        <v>#N/A</v>
      </c>
      <c r="AP6" s="8" t="e">
        <f t="shared" ref="AP6:AP37" si="15">MOD(MID(AO6,1,1)+MID(AO6,2,1)*9+MID(AO6,3,1)*8+MID(AO6,4,1)*7+MID(AO6,5,1)*6+MID(AO6,6,1)*5+MID(AO6,7,1)*4+MID(AO6,8,1)*3+MID(AO6,9,1)*2+MID(AO6,10,1),10)</f>
        <v>#N/A</v>
      </c>
      <c r="AQ6" s="8" t="e">
        <f t="shared" ref="AQ6:AQ37" si="16">IF(AP6=0,0,10-AP6)-VALUE(MID(C6,10,1))</f>
        <v>#N/A</v>
      </c>
      <c r="AR6" s="27">
        <f t="shared" ref="AR6:AR37" si="17">IF(OR(L6="",L6=" ",L6="　"),0,84-LEFT(TEXT(L6,"0000000"),3)+1)</f>
        <v>0</v>
      </c>
      <c r="AS6" s="28">
        <f t="shared" ref="AS6:AS37" si="18">IF(OR(L6="",L6=" ",L6="　"),0,IF(AR6&gt;59,1,0))</f>
        <v>0</v>
      </c>
      <c r="AT6" s="27">
        <f t="shared" ref="AT6:AT37" si="19">IF(OR(P6="",P6=" ",P6="　"),0,84-LEFT(TEXT(P6,"0000000"),3)+1)</f>
        <v>0</v>
      </c>
      <c r="AU6" s="28">
        <f t="shared" ref="AU6:AU37" si="20">IF(OR(P6="",P6=" ",P6="　"),0,IF(AT6&gt;59,1,0))</f>
        <v>0</v>
      </c>
      <c r="AV6" s="28">
        <f t="shared" ref="AV6:AV37" si="21">IF(OR(T6="",T6=" ",T6="　"),0,IF(T6&lt;840701,1,0))</f>
        <v>0</v>
      </c>
      <c r="AW6" s="28">
        <f t="shared" ref="AW6:AW37" si="22">IF(OR(X6="",X6=" ",X6="　"),0,IF(X6&lt;840701,1,0))</f>
        <v>0</v>
      </c>
      <c r="AX6" s="28">
        <f t="shared" ref="AX6:AX37" si="23">IF(OR(AB6="",AB6=" ",AB6="　"),0,IF(AB6&lt;840701,1,0))</f>
        <v>0</v>
      </c>
      <c r="AY6" s="28">
        <f t="shared" ref="AY6:AY37" si="24">IF(OR(AF6="",AF6=" ",AF6="　"),0,IF(AF6&lt;840701,1,0))</f>
        <v>0</v>
      </c>
      <c r="AZ6" s="29" t="str">
        <f t="shared" ref="AZ6:AZ37" si="25">IF(OR(B6="",B6=" ",B6="　"),"",AS6+AU6+AV6+AW6+AX6+AY6)</f>
        <v/>
      </c>
      <c r="BA6" s="29"/>
      <c r="BB6" s="30">
        <f t="shared" ref="BB6:BB37" si="26">GW6</f>
        <v>0</v>
      </c>
      <c r="BC6" s="30">
        <f t="shared" ref="BC6:BC37" si="27">GX6</f>
        <v>0</v>
      </c>
      <c r="BD6" s="31">
        <f t="shared" ref="BD6:BD37" si="28">ROUND(566*(AS6+AU6+AV6+AW6+AX6+AY6),0)</f>
        <v>0</v>
      </c>
      <c r="BF6" s="27" t="e">
        <f t="shared" ref="BF6:BF37" si="29">80-LEFT(TEXT(L6,"0000000"),3)+1</f>
        <v>#VALUE!</v>
      </c>
      <c r="BG6" s="28">
        <f t="shared" ref="BG6:BG37" si="30">IF(OR(L6="",L6=" ",L6="　"),0,IF(D6&gt;=800701,0,IF(BF6&gt;59,1,0)))</f>
        <v>0</v>
      </c>
      <c r="BH6" s="27" t="e">
        <f t="shared" ref="BH6:BH37" si="31">80-LEFT(TEXT(P6,"0000000"),3)+1</f>
        <v>#VALUE!</v>
      </c>
      <c r="BI6" s="28">
        <f t="shared" ref="BI6:BI37" si="32">IF(OR(P6="",P6=" ",P6="　"),0,IF(D6&gt;=800701,0,IF(BH6&gt;59,1,0)))</f>
        <v>0</v>
      </c>
      <c r="BJ6" s="28">
        <f>IF(OR(T6="",T6=" ",T6="　"),0,IF(D6&gt;=800701,0,IF(MATCH(T6,Sheet2!$D$3:$D$12,1)&lt;=1,1,0)))</f>
        <v>0</v>
      </c>
      <c r="BK6" s="28">
        <f>IF(OR(X6="",X6=" ",X6="　"),0,IF(D6&gt;=800701,0,IF(MATCH(X6,Sheet2!$D$3:$D$12,1)&lt;=1,1,0)))</f>
        <v>0</v>
      </c>
      <c r="BL6" s="28">
        <f>IF(OR(AB6="",AB6=" ",AB6="　"),0,IF(D6&gt;=800701,0,IF(MATCH(AB6,Sheet2!$D$3:$D$12,1)&lt;=1,1,0)))</f>
        <v>0</v>
      </c>
      <c r="BM6" s="28">
        <f>IF(OR(AF6="",AF6=" ",AF6="　"),0,IF(D6&gt;=800701,0,IF(MATCH(AF6,Sheet2!$D$3:$D$12,1)&lt;=1,1,0)))</f>
        <v>0</v>
      </c>
      <c r="BN6" s="29">
        <f t="shared" ref="BN6:BN37" si="33">IF(D6&gt;=800701,0,5)</f>
        <v>5</v>
      </c>
      <c r="BO6" s="29">
        <f t="shared" ref="BO6:BO37" si="34">IF(D6&gt;=800701,0,3)</f>
        <v>3</v>
      </c>
      <c r="BP6" s="30">
        <f t="shared" ref="BP6:BP37" si="35">BG6+BI6+BQ6</f>
        <v>0</v>
      </c>
      <c r="BQ6" s="30">
        <f t="shared" ref="BQ6:BQ37" si="36">IF((BJ6+BK6+BL6+BM6)&gt;3,3,(BJ6+BK6+BL6+BM6))</f>
        <v>0</v>
      </c>
      <c r="BR6" s="30">
        <f t="shared" ref="BR6:BR37" si="37">IF(BP6&gt;BN6,3,BP6)</f>
        <v>0</v>
      </c>
      <c r="BS6" s="30">
        <f t="shared" ref="BS6:BS37" si="38">IF(BQ6&gt;BO6,3,BQ6)</f>
        <v>0</v>
      </c>
      <c r="BT6" s="30"/>
      <c r="BU6" s="27" t="e">
        <f t="shared" ref="BU6:BU37" si="39">80-LEFT(TEXT(L6,"0000000"),3)+1</f>
        <v>#VALUE!</v>
      </c>
      <c r="BV6" s="28">
        <f t="shared" ref="BV6:BV37" si="40">IF(OR(L6="",L6=" ",L6="　"),0,IF(D6&gt;=810101,0,IF(BU6&gt;59,1,0)))</f>
        <v>0</v>
      </c>
      <c r="BW6" s="27" t="e">
        <f t="shared" ref="BW6:BW37" si="41">80-LEFT(TEXT(P6,"0000000"),3)+1</f>
        <v>#VALUE!</v>
      </c>
      <c r="BX6" s="28">
        <f t="shared" ref="BX6:BX37" si="42">IF(OR(P6="",P6=" ",P6="　"),0,IF(D6&gt;=810101,0,IF(BW6&gt;59,1,0)))</f>
        <v>0</v>
      </c>
      <c r="BY6" s="28">
        <f>IF(OR(T6="",T6=" ",T6="　"),0,IF(D6&gt;=810101,0,IF(BJ6=1,1,IF(MATCH(T6,Sheet2!$D$3:$D$12,1)&lt;=2,1,0))))</f>
        <v>0</v>
      </c>
      <c r="BZ6" s="28">
        <f>IF(OR(X6="",X6=" ",X6="　"),0,IF(D6&gt;=810101,0,IF(BK6=1,1,IF(MATCH(X6,Sheet2!$D$3:$D$12,1)&lt;=2,1,0))))</f>
        <v>0</v>
      </c>
      <c r="CA6" s="28">
        <f>IF(OR(AB6="",AB6=" ",AB6="　"),0,IF(D6&gt;=810101,0,IF(BL6=1,1,IF(MATCH(AB6,Sheet2!$D$3:$D$12,1)&lt;=2,1,0))))</f>
        <v>0</v>
      </c>
      <c r="CB6" s="28">
        <f>IF(OR(AF6="",AF6=" ",AF6="　"),0,IF(D6&gt;=810101,0,IF(BM6=1,1,IF(MATCH(AF6,Sheet2!$D$3:$D$12,1)&lt;=2,1,0))))</f>
        <v>0</v>
      </c>
      <c r="CC6" s="29">
        <f t="shared" ref="CC6:CC37" si="43">IF(D6&gt;=810101,0,4)</f>
        <v>4</v>
      </c>
      <c r="CD6" s="29">
        <f t="shared" ref="CD6:CD37" si="44">IF(D6&gt;=810101,0,3)</f>
        <v>3</v>
      </c>
      <c r="CE6" s="30">
        <f t="shared" ref="CE6:CE37" si="45">BV6+BX6+CF6</f>
        <v>0</v>
      </c>
      <c r="CF6" s="30">
        <f t="shared" ref="CF6:CF37" si="46">IF((BY6+BZ6+CA6+CB6)&gt;3,3,(BY6+BZ6+CA6+CB6))</f>
        <v>0</v>
      </c>
      <c r="CG6" s="30">
        <f t="shared" ref="CG6:CG37" si="47">IF(BR6&gt;=CC6,BR6,IF(CE6&gt;CC6,3,CE6))</f>
        <v>0</v>
      </c>
      <c r="CH6" s="30">
        <f t="shared" ref="CH6:CH37" si="48">IF(BS6&gt;=CD6,BS6,IF(CF6&gt;CD6,3,CF6))</f>
        <v>0</v>
      </c>
      <c r="CI6" s="30"/>
      <c r="CJ6" s="27" t="e">
        <f t="shared" ref="CJ6:CJ37" si="49">81-LEFT(TEXT(L6,"0000000"),3)+1</f>
        <v>#VALUE!</v>
      </c>
      <c r="CK6" s="28">
        <f t="shared" ref="CK6:CK37" si="50">IF(OR(L6="",L6=" ",L6="　"),0,IF(D6&gt;=810701,0,IF(CJ6&gt;59,1,0)))</f>
        <v>0</v>
      </c>
      <c r="CL6" s="27" t="e">
        <f t="shared" ref="CL6:CL37" si="51">81-LEFT(TEXT(P6,"0000000"),3)+1</f>
        <v>#VALUE!</v>
      </c>
      <c r="CM6" s="28">
        <f t="shared" ref="CM6:CM37" si="52">IF(OR(P6="",P6=" ",P6="　"),0,IF(D6&gt;=810701,0,IF(CL6&gt;59,1,0)))</f>
        <v>0</v>
      </c>
      <c r="CN6" s="28">
        <f>IF(OR(T6="",T6=" ",T6="　"),0,IF(D6&gt;=810701,0,IF(BY6=1,1,IF(MATCH(T6,Sheet2!$D$3:$D$12,1)&lt;=3,1,0))))</f>
        <v>0</v>
      </c>
      <c r="CO6" s="28">
        <f>IF(OR(X6="",X6=" ",X6="　"),0,IF(D6&gt;=810701,0,IF(BZ6=1,1,IF(MATCH(X6,Sheet2!$D$3:$D$12,1)&lt;=3,1,0))))</f>
        <v>0</v>
      </c>
      <c r="CP6" s="28">
        <f>IF(OR(AB6="",AB6=" ",AB6="　"),0,IF(D6&gt;=810701,0,IF(CA6=1,1,IF(MATCH(AB6,Sheet2!$D$3:$D$12,1)&lt;=3,1,0))))</f>
        <v>0</v>
      </c>
      <c r="CQ6" s="28">
        <f>IF(OR(AF6="",AF6=" ",AF6="　"),0,IF(D6&gt;=810701,0,IF(CB6=1,1,IF(MATCH(AF6,Sheet2!$D$3:$D$12,1)&lt;=3,1,0))))</f>
        <v>0</v>
      </c>
      <c r="CR6" s="29">
        <f t="shared" ref="CR6:CR37" si="53">IF(D6&gt;=810701,0,4)</f>
        <v>4</v>
      </c>
      <c r="CS6" s="29">
        <f t="shared" ref="CS6:CS37" si="54">IF(D6&gt;=810701,0,3)</f>
        <v>3</v>
      </c>
      <c r="CT6" s="30">
        <f t="shared" ref="CT6:CT37" si="55">CK6+CM6+CU6</f>
        <v>0</v>
      </c>
      <c r="CU6" s="30">
        <f t="shared" ref="CU6:CU37" si="56">IF((CN6+CO6+CP6+CQ6)&gt;3,3,(CN6+CO6+CP6+CQ6))</f>
        <v>0</v>
      </c>
      <c r="CV6" s="30">
        <f t="shared" ref="CV6:CV37" si="57">IF(CG6&gt;=CR6,CG6,IF(CT6&gt;CR6,3,CT6))</f>
        <v>0</v>
      </c>
      <c r="CW6" s="30">
        <f t="shared" ref="CW6:CW37" si="58">IF(CH6&gt;=CS6,CH6,IF(CU6&gt;CS6,3,CU6))</f>
        <v>0</v>
      </c>
      <c r="CX6" s="31"/>
      <c r="CY6" s="27" t="e">
        <f t="shared" ref="CY6:CY37" si="59">81-LEFT(TEXT(L6,"0000000"),3)+1</f>
        <v>#VALUE!</v>
      </c>
      <c r="CZ6" s="28">
        <f t="shared" ref="CZ6:CZ37" si="60">IF(OR(L6="",L6=" ",L6="　"),0,IF(D6&gt;=820101,0,IF(CY6&gt;59,1,0)))</f>
        <v>0</v>
      </c>
      <c r="DA6" s="27" t="e">
        <f t="shared" ref="DA6:DA37" si="61">81-LEFT(TEXT(P6,"0000000"),3)+1</f>
        <v>#VALUE!</v>
      </c>
      <c r="DB6" s="28">
        <f t="shared" ref="DB6:DB37" si="62">IF(OR(P6="",P6=" ",P6="　"),0,IF(D6&gt;=820101,0,IF(DA6&gt;59,1,0)))</f>
        <v>0</v>
      </c>
      <c r="DC6" s="28">
        <f>IF(OR(T6="",T6=" ",T6="　"),0,IF(D6&gt;=820101,0,IF(CN6=1,1,IF(MATCH(T6,Sheet2!$D$3:$D$12,1)&lt;=4,1,0))))</f>
        <v>0</v>
      </c>
      <c r="DD6" s="28">
        <f>IF(OR(X6="",X6=" ",X6="　"),0,IF(D6&gt;=820101,0,IF(CO6=1,1,IF(MATCH(X6,Sheet2!$D$3:$D$12,1)&lt;=4,1,0))))</f>
        <v>0</v>
      </c>
      <c r="DE6" s="28">
        <f>IF(OR(AB6="",AB6=" ",AB6="　"),0,IF(D6&gt;=820101,0,IF(CP6=1,1,IF(MATCH(AB6,Sheet2!$D$3:$D$12,1)&lt;=4,1,0))))</f>
        <v>0</v>
      </c>
      <c r="DF6" s="28">
        <f>IF(OR(AF6="",AF6=" ",AF6="　"),0,IF(D6&gt;=820101,0,IF(CQ6=1,1,IF(MATCH(AF6,Sheet2!$D$3:$D$12,1)&lt;=4,1,0))))</f>
        <v>0</v>
      </c>
      <c r="DG6" s="29">
        <f t="shared" ref="DG6:DG37" si="63">IF(D6&gt;=820101,0,3)</f>
        <v>3</v>
      </c>
      <c r="DH6" s="29">
        <f t="shared" ref="DH6:DH37" si="64">IF(D6&gt;=820101,0,3)</f>
        <v>3</v>
      </c>
      <c r="DI6" s="30">
        <f t="shared" ref="DI6:DI37" si="65">CZ6+DB6+DJ6</f>
        <v>0</v>
      </c>
      <c r="DJ6" s="30">
        <f t="shared" ref="DJ6:DJ37" si="66">IF((DC6+DD6+DE6+DF6)&gt;3,3,(DC6+DD6+DE6+DF6))</f>
        <v>0</v>
      </c>
      <c r="DK6" s="30">
        <f t="shared" ref="DK6:DK37" si="67">IF(CV6&gt;=DG6,CV6,IF(DI6&gt;DG6,3,DI6))</f>
        <v>0</v>
      </c>
      <c r="DL6" s="30">
        <f t="shared" ref="DL6:DL37" si="68">IF(CW6&gt;=DH6,CW6,IF(DJ6&gt;DH6,3,DJ6))</f>
        <v>0</v>
      </c>
      <c r="DM6" s="31"/>
      <c r="DN6" s="27" t="e">
        <f t="shared" ref="DN6:DN37" si="69">82-LEFT(TEXT(L6,"0000000"),3)+1</f>
        <v>#VALUE!</v>
      </c>
      <c r="DO6" s="28">
        <f t="shared" ref="DO6:DO37" si="70">IF(OR(L6="",L6=" ",L6="　"),0,IF(D6&gt;=820701,0,IF(DN6&gt;59,1,0)))</f>
        <v>0</v>
      </c>
      <c r="DP6" s="27" t="e">
        <f t="shared" ref="DP6:DP37" si="71">82-LEFT(TEXT(P6,"0000000"),3)+1</f>
        <v>#VALUE!</v>
      </c>
      <c r="DQ6" s="28">
        <f t="shared" ref="DQ6:DQ37" si="72">IF(OR(P6="",P6=" ",P6="　"),0,IF(D6&gt;=820701,0,IF(DP6&gt;59,1,0)))</f>
        <v>0</v>
      </c>
      <c r="DR6" s="28">
        <f>IF(OR(T6="",T6=" ",T6="　"),0,IF(D6&gt;=820701,0,IF(DC6=1,1,IF(MATCH(T6,Sheet2!$D$3:$D$12,1)&lt;=5,1,0))))</f>
        <v>0</v>
      </c>
      <c r="DS6" s="28">
        <f>IF(OR(X6="",X6=" ",X6="　"),0,IF(D6&gt;=820701,0,IF(DD6=1,1,IF(MATCH(X6,Sheet2!$D$3:$D$12,1)&lt;=5,1,0))))</f>
        <v>0</v>
      </c>
      <c r="DT6" s="28">
        <f>IF(OR(AB6="",AB6=" ",AB6="　"),0,IF(D6&gt;=820701,0,IF(DE6=1,1,IF(MATCH(AB6,Sheet2!$D$3:$D$12,1)&lt;=5,1,0))))</f>
        <v>0</v>
      </c>
      <c r="DU6" s="28">
        <f>IF(OR(AF6="",AF6=" ",AF6="　"),0,IF(D6&gt;=820701,0,IF(DF6=1,1,IF(MATCH(AF6,Sheet2!$D$3:$D$12,1)&lt;=5,1,0))))</f>
        <v>0</v>
      </c>
      <c r="DV6" s="29">
        <f t="shared" ref="DV6:DV37" si="73">IF(D6&gt;=820701,0,3)</f>
        <v>3</v>
      </c>
      <c r="DW6" s="29">
        <f t="shared" ref="DW6:DW37" si="74">IF(D6&gt;=820701,0,3)</f>
        <v>3</v>
      </c>
      <c r="DX6" s="30">
        <f t="shared" ref="DX6:DX37" si="75">DO6+DQ6+DY6</f>
        <v>0</v>
      </c>
      <c r="DY6" s="30">
        <f t="shared" ref="DY6:DY37" si="76">IF((DR6+DS6+DT6+DU6)&gt;3,3,(DR6+DS6+DT6+DU6))</f>
        <v>0</v>
      </c>
      <c r="DZ6" s="30">
        <f t="shared" ref="DZ6:DZ37" si="77">IF(DK6&gt;=DV6,DK6,IF(DX6&gt;DV6,3,DX6))</f>
        <v>0</v>
      </c>
      <c r="EA6" s="30">
        <f t="shared" ref="EA6:EA37" si="78">IF(DL6&gt;=DW6,DL6,IF(DY6&gt;DW6,3,DY6))</f>
        <v>0</v>
      </c>
      <c r="EB6" s="31"/>
      <c r="EC6" s="27" t="e">
        <f t="shared" ref="EC6:EC37" si="79">82-LEFT(TEXT(L6,"0000000"),3)+1</f>
        <v>#VALUE!</v>
      </c>
      <c r="ED6" s="28">
        <f t="shared" ref="ED6:ED37" si="80">IF(OR(L6="",L6=" ",L6="　"),0,IF(D6&gt;=830101,0,IF(EC6&gt;59,1,0)))</f>
        <v>0</v>
      </c>
      <c r="EE6" s="27" t="e">
        <f t="shared" ref="EE6:EE37" si="81">82-LEFT(TEXT(P6,"0000000"),3)+1</f>
        <v>#VALUE!</v>
      </c>
      <c r="EF6" s="28">
        <f t="shared" ref="EF6:EF37" si="82">IF(OR(P6="",P6=" ",P6="　"),0,IF(D6&gt;=830101,0,IF(EE6&gt;59,1,0)))</f>
        <v>0</v>
      </c>
      <c r="EG6" s="28">
        <f>IF(OR(T6="",T6=" ",T6="　"),0,IF(D6&gt;=830101,0,IF(DR6=1,1,IF(MATCH(T6,Sheet2!$D$3:$D$12,1)&lt;=6,1,0))))</f>
        <v>0</v>
      </c>
      <c r="EH6" s="28">
        <f>IF(OR(X6="",X6=" ",X6="　"),0,IF(D6&gt;=830101,0,IF(DS6=1,1,IF(MATCH(X6,Sheet2!$D$3:$D$12,1)&lt;=6,1,0))))</f>
        <v>0</v>
      </c>
      <c r="EI6" s="28">
        <f>IF(OR(AB6="",AB6=" ",AB6="　"),0,IF(D6&gt;=830101,0,IF(DT6=1,1,IF(MATCH(AB6,Sheet2!$D$3:$D$12,1)&lt;=6,1,0))))</f>
        <v>0</v>
      </c>
      <c r="EJ6" s="28">
        <f>IF(OR(AF6="",AF6=" ",AF6="　"),0,IF(D6&gt;=830101,0,IF(DU6=1,1,IF(MATCH(AF6,Sheet2!$D$3:$D$12,1)&lt;=6,1,0))))</f>
        <v>0</v>
      </c>
      <c r="EK6" s="29">
        <f t="shared" ref="EK6:EK37" si="83">IF(D6&gt;=830101,0,2)</f>
        <v>2</v>
      </c>
      <c r="EL6" s="29">
        <f t="shared" ref="EL6:EL37" si="84">IF(D6&gt;=830101,0,2)</f>
        <v>2</v>
      </c>
      <c r="EM6" s="30">
        <f t="shared" ref="EM6:EM37" si="85">ED6+EF6+EN6</f>
        <v>0</v>
      </c>
      <c r="EN6" s="30">
        <f t="shared" ref="EN6:EN37" si="86">IF((EG6+EH6+EI6+EJ6)&gt;3,3,(EG6+EH6+EI6+EJ6))</f>
        <v>0</v>
      </c>
      <c r="EO6" s="30">
        <f t="shared" ref="EO6:EO37" si="87">IF(DZ6&gt;=EK6,DZ6,IF(EM6&gt;EK6,2,EM6))</f>
        <v>0</v>
      </c>
      <c r="EP6" s="30">
        <f t="shared" ref="EP6:EP37" si="88">IF(EA6&gt;=EL6,EA6,IF(EN6&gt;EL6,2,EN6))</f>
        <v>0</v>
      </c>
      <c r="EQ6" s="31"/>
      <c r="ER6" s="27" t="e">
        <f t="shared" ref="ER6:ER37" si="89">83-LEFT(TEXT(L6,"0000000"),3)+1</f>
        <v>#VALUE!</v>
      </c>
      <c r="ES6" s="28">
        <f t="shared" ref="ES6:ES37" si="90">IF(OR(L6="",L6=" ",L6="　"),0,IF(D6&gt;=830701,0,IF(ER6&gt;59,1,0)))</f>
        <v>0</v>
      </c>
      <c r="ET6" s="27" t="e">
        <f t="shared" ref="ET6:ET37" si="91">83-LEFT(TEXT(P6,"0000000"),3)+1</f>
        <v>#VALUE!</v>
      </c>
      <c r="EU6" s="28">
        <f t="shared" ref="EU6:EU37" si="92">IF(OR(P6="",P6=" ",P6="　"),0,IF(D6&gt;=830701,0,IF(ET6&gt;59,1,0)))</f>
        <v>0</v>
      </c>
      <c r="EV6" s="28">
        <f>IF(OR(T6="",T6=" ",T6="　"),0,IF(D6&gt;=830701,0,IF(EG6=1,1,IF(MATCH(T6,Sheet2!$D$3:$D$12,1)&lt;=7,1,0))))</f>
        <v>0</v>
      </c>
      <c r="EW6" s="28">
        <f>IF(OR(X6="",X6=" ",X6="　"),0,IF(D6&gt;=830701,0,IF(EH6=1,1,IF(MATCH(X6,Sheet2!$D$3:$D$12,1)&lt;=7,1,0))))</f>
        <v>0</v>
      </c>
      <c r="EX6" s="28">
        <f>IF(OR(AB6="",AB6=" ",AB6="　"),0,IF(D6&gt;=830701,0,IF(EI6=1,1,IF(MATCH(AB6,Sheet2!$D$3:$D$12,1)&lt;=7,1,0))))</f>
        <v>0</v>
      </c>
      <c r="EY6" s="28">
        <f>IF(OR(AF6="",AF6=" ",AF6="　"),0,IF(D6&gt;=830701,0,IF(EJ6=1,1,IF(MATCH(AF6,Sheet2!$D$3:$D$12,1)&lt;=7,1,0))))</f>
        <v>0</v>
      </c>
      <c r="EZ6" s="29">
        <f t="shared" ref="EZ6:EZ37" si="93">IF(D6&gt;=830701,0,2)</f>
        <v>2</v>
      </c>
      <c r="FA6" s="29">
        <f t="shared" ref="FA6:FA37" si="94">IF(D6&gt;=830701,0,2)</f>
        <v>2</v>
      </c>
      <c r="FB6" s="30">
        <f t="shared" ref="FB6:FB37" si="95">ES6+EU6+FC6</f>
        <v>0</v>
      </c>
      <c r="FC6" s="30">
        <f t="shared" ref="FC6:FC37" si="96">IF((EV6+EW6+EX6+EY6)&gt;3,3,(EV6+EW6+EX6+EY6))</f>
        <v>0</v>
      </c>
      <c r="FD6" s="30">
        <f t="shared" ref="FD6:FD37" si="97">IF(EO6&gt;=EZ6,EO6,IF(FB6&gt;EZ6,2,FB6))</f>
        <v>0</v>
      </c>
      <c r="FE6" s="30">
        <f t="shared" ref="FE6:FE37" si="98">IF(EP6&gt;=FA6,EP6,IF(FC6&gt;FA6,2,FC6))</f>
        <v>0</v>
      </c>
      <c r="FF6" s="31"/>
      <c r="FG6" s="27" t="e">
        <f t="shared" ref="FG6:FG37" si="99">83-LEFT(TEXT(L6,"0000000"),3)+1</f>
        <v>#VALUE!</v>
      </c>
      <c r="FH6" s="28">
        <f t="shared" ref="FH6:FH37" si="100">IF(OR(L6="",L6=" ",L6="　"),0,IF(D6&gt;=840101,0,IF(FG6&gt;59,1,0)))</f>
        <v>0</v>
      </c>
      <c r="FI6" s="27" t="e">
        <f t="shared" ref="FI6:FI37" si="101">83-LEFT(TEXT(P6,"0000000"),3)+1</f>
        <v>#VALUE!</v>
      </c>
      <c r="FJ6" s="28">
        <f t="shared" ref="FJ6:FJ37" si="102">IF(OR(P6="",P6=" ",P6="　"),0,IF(D6&gt;=840101,0,IF(FI6&gt;59,1,0)))</f>
        <v>0</v>
      </c>
      <c r="FK6" s="28">
        <f>IF(OR(T6="",T6=" ",T6="　"),0,IF(D6&gt;=840101,0,IF(EV6=1,1,IF(MATCH(T6,Sheet2!$D$3:$D$12,1)&lt;=8,1,0))))</f>
        <v>0</v>
      </c>
      <c r="FL6" s="28">
        <f>IF(OR(X6="",X6=" ",X6="　"),0,IF(D6&gt;=840101,0,IF(EW6=1,1,IF(MATCH(X6,Sheet2!$D$3:$D$12,1)&lt;=8,1,0))))</f>
        <v>0</v>
      </c>
      <c r="FM6" s="28">
        <f>IF(OR(AB6="",AB6=" ",AB6="　"),0,IF(D6&gt;=840101,0,IF(EX6=1,1,IF(MATCH(AB6,Sheet2!$D$3:$D$12,1)&lt;=8,1,0))))</f>
        <v>0</v>
      </c>
      <c r="FN6" s="28">
        <f>IF(OR(AF6="",AF6=" ",AF6="　"),0,IF(D6&gt;=840101,0,IF(EY6=1,1,IF(MATCH(AF6,Sheet2!$D$3:$D$12,1)&lt;=8,1,0))))</f>
        <v>0</v>
      </c>
      <c r="FO6" s="29">
        <f t="shared" ref="FO6:FO37" si="103">IF(D6&gt;=840101,0,1)</f>
        <v>1</v>
      </c>
      <c r="FP6" s="29">
        <f t="shared" ref="FP6:FP37" si="104">IF(D6&gt;=840101,0,1)</f>
        <v>1</v>
      </c>
      <c r="FQ6" s="30">
        <f t="shared" ref="FQ6:FQ37" si="105">FH6+FJ6+FR6</f>
        <v>0</v>
      </c>
      <c r="FR6" s="30">
        <f t="shared" ref="FR6:FR37" si="106">IF((FK6+FL6+FM6+FN6)&gt;3,3,(FK6+FL6+FM6+FN6))</f>
        <v>0</v>
      </c>
      <c r="FS6" s="30">
        <f t="shared" ref="FS6:FS37" si="107">IF(FD6&gt;=FO6,FD6,IF(FQ6&gt;FO6,1,FQ6))</f>
        <v>0</v>
      </c>
      <c r="FT6" s="30">
        <f t="shared" ref="FT6:FT37" si="108">IF(FE6&gt;=FP6,FE6,IF(FR6&gt;FP6,1,FR6))</f>
        <v>0</v>
      </c>
      <c r="FU6" s="31"/>
      <c r="FV6" s="27" t="e">
        <f t="shared" ref="FV6:FV37" si="109">84-LEFT(TEXT(L6,"0000000"),3)+1</f>
        <v>#VALUE!</v>
      </c>
      <c r="FW6" s="28">
        <f t="shared" ref="FW6:FW37" si="110">IF(OR(L6="",L6=" ",L6="　"),0,IF(D6&gt;=840701,0,IF(FV6&gt;59,1,0)))</f>
        <v>0</v>
      </c>
      <c r="FX6" s="27" t="e">
        <f t="shared" ref="FX6:FX37" si="111">84-LEFT(TEXT(P6,"0000000"),3)+1</f>
        <v>#VALUE!</v>
      </c>
      <c r="FY6" s="28">
        <f t="shared" ref="FY6:FY37" si="112">IF(OR(P6="",P6=" ",P6="　"),0,IF(D6&gt;=840701,0,IF(FX6&gt;59,1,0)))</f>
        <v>0</v>
      </c>
      <c r="FZ6" s="28">
        <f>IF(OR(T6="",T6=" ",T6="　"),0,IF(D6&gt;=840701,0,IF(FK6=1,1,IF(MATCH(T6,Sheet2!$D$3:$D$12,1)&lt;=9,1,0))))</f>
        <v>0</v>
      </c>
      <c r="GA6" s="28">
        <f>IF(OR(X6="",X6=" ",X6="　"),0,IF(D6&gt;=840701,0,IF(FL6=1,1,IF(MATCH(X6,Sheet2!$D$3:$D$12,1)&lt;=9,1,0))))</f>
        <v>0</v>
      </c>
      <c r="GB6" s="28">
        <f>IF(OR(AB6="",AB6=" ",AB6="　"),0,IF(D6&gt;=840701,0,IF(FM6=1,1,IF(MATCH(AB6,Sheet2!$D$3:$D$12,1)&lt;=9,1,0))))</f>
        <v>0</v>
      </c>
      <c r="GC6" s="28">
        <f>IF(OR(AF6="",AF6=" ",AF6="　"),0,IF(D6&gt;=840701,0,IF(FN6=1,1,IF(MATCH(AF6,Sheet2!$D$3:$D$12,1)&lt;=9,1,0))))</f>
        <v>0</v>
      </c>
      <c r="GD6" s="29">
        <f t="shared" ref="GD6:GD37" si="113">IF(D6&gt;=840701,0,1)</f>
        <v>1</v>
      </c>
      <c r="GE6" s="29">
        <f t="shared" ref="GE6:GE37" si="114">IF(D6&gt;=840701,0,1)</f>
        <v>1</v>
      </c>
      <c r="GF6" s="30">
        <f t="shared" ref="GF6:GF37" si="115">FW6+FY6+GG6</f>
        <v>0</v>
      </c>
      <c r="GG6" s="30">
        <f t="shared" ref="GG6:GG37" si="116">IF((FZ6+GA6+GB6+GC6)&gt;3,3,(FZ6+GA6+GB6+GC6))</f>
        <v>0</v>
      </c>
      <c r="GH6" s="30">
        <f t="shared" ref="GH6:GH37" si="117">IF(FS6&gt;=GD6,FS6,IF(GF6&gt;GD6,1,GF6))</f>
        <v>0</v>
      </c>
      <c r="GI6" s="30">
        <f t="shared" ref="GI6:GI37" si="118">IF(FT6&gt;=GE6,FT6,IF(GG6&gt;GE6,1,GG6))</f>
        <v>0</v>
      </c>
      <c r="GJ6" s="31"/>
      <c r="GK6" s="27" t="e">
        <f t="shared" ref="GK6:GK37" si="119">84-LEFT(TEXT(L6,"0000000"),3)+1</f>
        <v>#VALUE!</v>
      </c>
      <c r="GL6" s="28">
        <f t="shared" ref="GL6:GL37" si="120">IF(OR(L6="",L6=" ",L6="　"),0,IF(D6&gt;=840701,0,IF(GK6&gt;59,1,0)))</f>
        <v>0</v>
      </c>
      <c r="GM6" s="27" t="e">
        <f t="shared" ref="GM6:GM37" si="121">84-LEFT(TEXT(P6,"0000000"),3)+1</f>
        <v>#VALUE!</v>
      </c>
      <c r="GN6" s="28">
        <f t="shared" ref="GN6:GN37" si="122">IF(OR(P6="",P6=" ",P6="　"),0,IF(D6&gt;=840701,0,IF(GM6&gt;59,1,0)))</f>
        <v>0</v>
      </c>
      <c r="GO6" s="28">
        <f>IF(OR(T6="",T6=" ",T6="　"),0,IF(D6&gt;=840701,0,IF(FZ6=1,1,IF(MATCH(T6,Sheet2!$D$3:$D$12,1)&lt;=10,1,0))))</f>
        <v>0</v>
      </c>
      <c r="GP6" s="28">
        <f>IF(OR(X6="",X6=" ",X6="　"),0,IF(D6&gt;=840701,0,IF(GA6=1,1,IF(MATCH(X6,Sheet2!$D$3:$D$12,1)&lt;=10,1,0))))</f>
        <v>0</v>
      </c>
      <c r="GQ6" s="28">
        <f>IF(OR(AB6="",AB6=" ",AB6="　"),0,IF(D6&gt;=840701,0,IF(GB6=1,1,IF(MATCH(AB6,Sheet2!$D$3:$D$12,1)&lt;=10,1,0))))</f>
        <v>0</v>
      </c>
      <c r="GR6" s="28">
        <f>IF(OR(AF6="",AF6=" ",AF6="　"),0,IF(D6&gt;=840701,0,IF(GC6=1,1,IF(MATCH(AF6,Sheet2!$D$3:$D$12,1)&lt;=10,1,0))))</f>
        <v>0</v>
      </c>
      <c r="GS6" s="29">
        <f t="shared" ref="GS6:GS37" si="123">IF(D6&gt;=840701,0,0)</f>
        <v>0</v>
      </c>
      <c r="GT6" s="29">
        <f t="shared" ref="GT6:GT37" si="124">IF(D6&gt;=840701,0,0)</f>
        <v>0</v>
      </c>
      <c r="GU6" s="30">
        <f t="shared" ref="GU6:GU37" si="125">GL6+GN6+GV6</f>
        <v>0</v>
      </c>
      <c r="GV6" s="30">
        <f t="shared" ref="GV6:GV37" si="126">IF((GO6+GP6+GQ6+GR6)&gt;3,3,(GO6+GP6+GQ6+GR6))</f>
        <v>0</v>
      </c>
      <c r="GW6" s="30">
        <f t="shared" ref="GW6:GW37" si="127">IF(GH6&gt;=GS6,GH6,IF(GU6&gt;GS6,0,GU6))</f>
        <v>0</v>
      </c>
      <c r="GX6" s="30">
        <f t="shared" ref="GX6:GX37" si="128">IF(GI6&gt;=GT6,GI6,IF(GV6&gt;GT6,0,GV6))</f>
        <v>0</v>
      </c>
      <c r="GZ6" s="39" t="str">
        <f>LEFT(TEXT(X6,"0000000"),3)+1911&amp;"/"&amp;MID(TEXT(X6,"0000000"),4,2)&amp;"/"&amp;MID(TEXT(X6,"0000000"),6,2)</f>
        <v>1911/00/00</v>
      </c>
      <c r="HA6" s="8" t="e">
        <f>DATEDIF(GZ6,HF6,"Y")</f>
        <v>#VALUE!</v>
      </c>
      <c r="HB6" s="8" t="str">
        <f>LEFT(TEXT(AB6,"0000000"),3)+1911&amp;"/"&amp;MID(TEXT(AB6,"0000000"),4,2)&amp;"/"&amp;MID(TEXT(AB6,"0000000"),6,2)</f>
        <v>1911/00/00</v>
      </c>
      <c r="HC6" s="8" t="e">
        <f>DATEDIF(HB6,HF6,"Y")</f>
        <v>#VALUE!</v>
      </c>
      <c r="HD6" s="8" t="str">
        <f>LEFT(TEXT(AF6,"0000000"),3)+1911&amp;"/"&amp;MID(TEXT(AF6,"0000000"),4,2)&amp;"/"&amp;MID(TEXT(AF6,"0000000"),6,2)</f>
        <v>1911/00/00</v>
      </c>
      <c r="HE6" s="8" t="e">
        <f>DATEDIF(HD6,HF6,"Y")</f>
        <v>#VALUE!</v>
      </c>
      <c r="HF6" s="8" t="str">
        <f>$D$2+1911+1&amp;"/01/01"</f>
        <v>2013/01/01</v>
      </c>
      <c r="HH6" s="8">
        <f>IF(OR(C6="",C6=" ",C6="　"),0,IF(D6&gt;780630,0,ROUND(VLOOKUP(F6,Sheet2!$A$1:$B$20,2,FALSE)*E6,0)))</f>
        <v>0</v>
      </c>
      <c r="HI6" s="8">
        <f>IF(OR(C6="",C6=" ",C6="　"),0,IF(D6&gt;790630,0,ROUND(930*E6,0)))</f>
        <v>0</v>
      </c>
      <c r="HJ6" s="8">
        <f>ROUND(566*(N6*AS6+R6*AU6+V6*AV6+Z6*AW6+AD6*AX6+AH6*AY6),0)</f>
        <v>0</v>
      </c>
      <c r="HL6" s="8" t="str">
        <f>IF(GL6=0,"","(父)")</f>
        <v/>
      </c>
      <c r="HM6" s="8" t="str">
        <f>IF(GN6=0,"","(母)")</f>
        <v/>
      </c>
      <c r="HN6" s="8" t="str">
        <f>IF(GO6=0,"","(配偶)")</f>
        <v/>
      </c>
      <c r="HO6" s="8" t="str">
        <f>IF(GP6=0,"","(子女1)")</f>
        <v/>
      </c>
      <c r="HP6" s="8" t="str">
        <f>IF(GQ6=0,"","(子女2)")</f>
        <v/>
      </c>
      <c r="HQ6" s="8" t="str">
        <f>IF(GR6=0,"","(子女2)")</f>
        <v/>
      </c>
      <c r="HR6" s="8" t="str">
        <f>CONCATENATE(HL6,HM6,HN6,HO6,HP6,HQ6)</f>
        <v/>
      </c>
    </row>
    <row r="7" spans="1:226" s="8" customFormat="1" ht="60" customHeight="1">
      <c r="A7" s="10">
        <v>2</v>
      </c>
      <c r="B7" s="32"/>
      <c r="C7" s="33"/>
      <c r="D7" s="34"/>
      <c r="E7" s="55"/>
      <c r="F7" s="46"/>
      <c r="G7" s="48">
        <f>IF(OR(C7="",C7=" ",C7="　"),0,IF(D7&gt;780630,0,ROUND(VLOOKUP(F7,Sheet2!$A$1:$B$20,2,FALSE),0)))</f>
        <v>0</v>
      </c>
      <c r="H7" s="49">
        <f t="shared" si="0"/>
        <v>0</v>
      </c>
      <c r="I7" s="24">
        <f t="shared" si="1"/>
        <v>0</v>
      </c>
      <c r="J7" s="25">
        <f t="shared" si="2"/>
        <v>0</v>
      </c>
      <c r="K7" s="35"/>
      <c r="L7" s="133" t="str">
        <f t="shared" si="3"/>
        <v/>
      </c>
      <c r="M7" s="51" t="str">
        <f t="shared" si="4"/>
        <v/>
      </c>
      <c r="N7" s="56">
        <v>15.5</v>
      </c>
      <c r="O7" s="35"/>
      <c r="P7" s="133" t="str">
        <f t="shared" si="5"/>
        <v/>
      </c>
      <c r="Q7" s="51" t="str">
        <f t="shared" si="6"/>
        <v/>
      </c>
      <c r="R7" s="56">
        <v>15.5</v>
      </c>
      <c r="S7" s="38"/>
      <c r="T7" s="34"/>
      <c r="U7" s="51" t="str">
        <f t="shared" si="7"/>
        <v/>
      </c>
      <c r="V7" s="56">
        <v>15.5</v>
      </c>
      <c r="W7" s="38"/>
      <c r="X7" s="34"/>
      <c r="Y7" s="51" t="str">
        <f t="shared" si="8"/>
        <v/>
      </c>
      <c r="Z7" s="56">
        <v>15.5</v>
      </c>
      <c r="AA7" s="38"/>
      <c r="AB7" s="34"/>
      <c r="AC7" s="51" t="str">
        <f t="shared" si="9"/>
        <v/>
      </c>
      <c r="AD7" s="56">
        <v>15.5</v>
      </c>
      <c r="AE7" s="38"/>
      <c r="AF7" s="34"/>
      <c r="AG7" s="51" t="str">
        <f t="shared" si="10"/>
        <v/>
      </c>
      <c r="AH7" s="56">
        <v>15.5</v>
      </c>
      <c r="AI7" s="37">
        <f t="shared" si="11"/>
        <v>0</v>
      </c>
      <c r="AJ7" s="47">
        <f t="shared" si="12"/>
        <v>0</v>
      </c>
      <c r="AK7" s="26">
        <f t="shared" si="13"/>
        <v>0</v>
      </c>
      <c r="AL7" s="53">
        <f t="shared" si="14"/>
        <v>0</v>
      </c>
      <c r="AM7" s="36"/>
      <c r="AN7" s="54"/>
      <c r="AO7" s="8" t="e">
        <f>VLOOKUP(LEFT(C7,1),Sheet2!$L$3:$M$28,2,FALSE)&amp;MID(C7,2,9)</f>
        <v>#N/A</v>
      </c>
      <c r="AP7" s="8" t="e">
        <f t="shared" si="15"/>
        <v>#N/A</v>
      </c>
      <c r="AQ7" s="8" t="e">
        <f t="shared" si="16"/>
        <v>#N/A</v>
      </c>
      <c r="AR7" s="27">
        <f t="shared" si="17"/>
        <v>0</v>
      </c>
      <c r="AS7" s="28">
        <f t="shared" si="18"/>
        <v>0</v>
      </c>
      <c r="AT7" s="27">
        <f t="shared" si="19"/>
        <v>0</v>
      </c>
      <c r="AU7" s="28">
        <f t="shared" si="20"/>
        <v>0</v>
      </c>
      <c r="AV7" s="28">
        <f t="shared" si="21"/>
        <v>0</v>
      </c>
      <c r="AW7" s="28">
        <f t="shared" si="22"/>
        <v>0</v>
      </c>
      <c r="AX7" s="28">
        <f t="shared" si="23"/>
        <v>0</v>
      </c>
      <c r="AY7" s="28">
        <f t="shared" si="24"/>
        <v>0</v>
      </c>
      <c r="AZ7" s="29" t="str">
        <f t="shared" si="25"/>
        <v/>
      </c>
      <c r="BA7" s="29"/>
      <c r="BB7" s="30">
        <f t="shared" si="26"/>
        <v>0</v>
      </c>
      <c r="BC7" s="30">
        <f t="shared" si="27"/>
        <v>0</v>
      </c>
      <c r="BD7" s="31">
        <f t="shared" si="28"/>
        <v>0</v>
      </c>
      <c r="BF7" s="27" t="e">
        <f t="shared" si="29"/>
        <v>#VALUE!</v>
      </c>
      <c r="BG7" s="28">
        <f t="shared" si="30"/>
        <v>0</v>
      </c>
      <c r="BH7" s="27" t="e">
        <f t="shared" si="31"/>
        <v>#VALUE!</v>
      </c>
      <c r="BI7" s="28">
        <f t="shared" si="32"/>
        <v>0</v>
      </c>
      <c r="BJ7" s="28">
        <f>IF(OR(T7="",T7=" ",T7="　"),0,IF(D7&gt;=800701,0,IF(MATCH(T7,Sheet2!$D$3:$D$12,1)&lt;=1,1,0)))</f>
        <v>0</v>
      </c>
      <c r="BK7" s="28">
        <f>IF(OR(X7="",X7=" ",X7="　"),0,IF(D7&gt;=800701,0,IF(MATCH(X7,Sheet2!$D$3:$D$12,1)&lt;=1,1,0)))</f>
        <v>0</v>
      </c>
      <c r="BL7" s="28">
        <f>IF(OR(AB7="",AB7=" ",AB7="　"),0,IF(D7&gt;=800701,0,IF(MATCH(AB7,Sheet2!$D$3:$D$12,1)&lt;=1,1,0)))</f>
        <v>0</v>
      </c>
      <c r="BM7" s="28">
        <f>IF(OR(AF7="",AF7=" ",AF7="　"),0,IF(D7&gt;=800701,0,IF(MATCH(AF7,Sheet2!$D$3:$D$12,1)&lt;=1,1,0)))</f>
        <v>0</v>
      </c>
      <c r="BN7" s="29">
        <f t="shared" si="33"/>
        <v>5</v>
      </c>
      <c r="BO7" s="29">
        <f t="shared" si="34"/>
        <v>3</v>
      </c>
      <c r="BP7" s="30">
        <f t="shared" si="35"/>
        <v>0</v>
      </c>
      <c r="BQ7" s="30">
        <f t="shared" si="36"/>
        <v>0</v>
      </c>
      <c r="BR7" s="30">
        <f t="shared" si="37"/>
        <v>0</v>
      </c>
      <c r="BS7" s="30">
        <f t="shared" si="38"/>
        <v>0</v>
      </c>
      <c r="BT7" s="30"/>
      <c r="BU7" s="27" t="e">
        <f t="shared" si="39"/>
        <v>#VALUE!</v>
      </c>
      <c r="BV7" s="28">
        <f t="shared" si="40"/>
        <v>0</v>
      </c>
      <c r="BW7" s="27" t="e">
        <f t="shared" si="41"/>
        <v>#VALUE!</v>
      </c>
      <c r="BX7" s="28">
        <f t="shared" si="42"/>
        <v>0</v>
      </c>
      <c r="BY7" s="28">
        <f>IF(OR(T7="",T7=" ",T7="　"),0,IF(D7&gt;=810101,0,IF(BJ7=1,1,IF(MATCH(T7,Sheet2!$D$3:$D$12,1)&lt;=2,1,0))))</f>
        <v>0</v>
      </c>
      <c r="BZ7" s="28">
        <f>IF(OR(X7="",X7=" ",X7="　"),0,IF(D7&gt;=810101,0,IF(BK7=1,1,IF(MATCH(X7,Sheet2!$D$3:$D$12,1)&lt;=2,1,0))))</f>
        <v>0</v>
      </c>
      <c r="CA7" s="28">
        <f>IF(OR(AB7="",AB7=" ",AB7="　"),0,IF(D7&gt;=810101,0,IF(BL7=1,1,IF(MATCH(AB7,Sheet2!$D$3:$D$12,1)&lt;=2,1,0))))</f>
        <v>0</v>
      </c>
      <c r="CB7" s="28">
        <f>IF(OR(AF7="",AF7=" ",AF7="　"),0,IF(D7&gt;=810101,0,IF(BM7=1,1,IF(MATCH(AF7,Sheet2!$D$3:$D$12,1)&lt;=2,1,0))))</f>
        <v>0</v>
      </c>
      <c r="CC7" s="29">
        <f t="shared" si="43"/>
        <v>4</v>
      </c>
      <c r="CD7" s="29">
        <f t="shared" si="44"/>
        <v>3</v>
      </c>
      <c r="CE7" s="30">
        <f t="shared" si="45"/>
        <v>0</v>
      </c>
      <c r="CF7" s="30">
        <f t="shared" si="46"/>
        <v>0</v>
      </c>
      <c r="CG7" s="30">
        <f t="shared" si="47"/>
        <v>0</v>
      </c>
      <c r="CH7" s="30">
        <f t="shared" si="48"/>
        <v>0</v>
      </c>
      <c r="CI7" s="30"/>
      <c r="CJ7" s="27" t="e">
        <f t="shared" si="49"/>
        <v>#VALUE!</v>
      </c>
      <c r="CK7" s="28">
        <f t="shared" si="50"/>
        <v>0</v>
      </c>
      <c r="CL7" s="27" t="e">
        <f t="shared" si="51"/>
        <v>#VALUE!</v>
      </c>
      <c r="CM7" s="28">
        <f t="shared" si="52"/>
        <v>0</v>
      </c>
      <c r="CN7" s="28">
        <f>IF(OR(T7="",T7=" ",T7="　"),0,IF(D7&gt;=810701,0,IF(BY7=1,1,IF(MATCH(T7,Sheet2!$D$3:$D$12,1)&lt;=3,1,0))))</f>
        <v>0</v>
      </c>
      <c r="CO7" s="28">
        <f>IF(OR(X7="",X7=" ",X7="　"),0,IF(D7&gt;=810701,0,IF(BZ7=1,1,IF(MATCH(X7,Sheet2!$D$3:$D$12,1)&lt;=3,1,0))))</f>
        <v>0</v>
      </c>
      <c r="CP7" s="28">
        <f>IF(OR(AB7="",AB7=" ",AB7="　"),0,IF(D7&gt;=810701,0,IF(CA7=1,1,IF(MATCH(AB7,Sheet2!$D$3:$D$12,1)&lt;=3,1,0))))</f>
        <v>0</v>
      </c>
      <c r="CQ7" s="28">
        <f>IF(OR(AF7="",AF7=" ",AF7="　"),0,IF(D7&gt;=810701,0,IF(CB7=1,1,IF(MATCH(AF7,Sheet2!$D$3:$D$12,1)&lt;=3,1,0))))</f>
        <v>0</v>
      </c>
      <c r="CR7" s="29">
        <f t="shared" si="53"/>
        <v>4</v>
      </c>
      <c r="CS7" s="29">
        <f t="shared" si="54"/>
        <v>3</v>
      </c>
      <c r="CT7" s="30">
        <f t="shared" si="55"/>
        <v>0</v>
      </c>
      <c r="CU7" s="30">
        <f t="shared" si="56"/>
        <v>0</v>
      </c>
      <c r="CV7" s="30">
        <f t="shared" si="57"/>
        <v>0</v>
      </c>
      <c r="CW7" s="30">
        <f t="shared" si="58"/>
        <v>0</v>
      </c>
      <c r="CX7" s="31"/>
      <c r="CY7" s="27" t="e">
        <f t="shared" si="59"/>
        <v>#VALUE!</v>
      </c>
      <c r="CZ7" s="28">
        <f t="shared" si="60"/>
        <v>0</v>
      </c>
      <c r="DA7" s="27" t="e">
        <f t="shared" si="61"/>
        <v>#VALUE!</v>
      </c>
      <c r="DB7" s="28">
        <f t="shared" si="62"/>
        <v>0</v>
      </c>
      <c r="DC7" s="28">
        <f>IF(OR(T7="",T7=" ",T7="　"),0,IF(D7&gt;=820101,0,IF(CN7=1,1,IF(MATCH(T7,Sheet2!$D$3:$D$12,1)&lt;=4,1,0))))</f>
        <v>0</v>
      </c>
      <c r="DD7" s="28">
        <f>IF(OR(X7="",X7=" ",X7="　"),0,IF(D7&gt;=820101,0,IF(CO7=1,1,IF(MATCH(X7,Sheet2!$D$3:$D$12,1)&lt;=4,1,0))))</f>
        <v>0</v>
      </c>
      <c r="DE7" s="28">
        <f>IF(OR(AB7="",AB7=" ",AB7="　"),0,IF(D7&gt;=820101,0,IF(CP7=1,1,IF(MATCH(AB7,Sheet2!$D$3:$D$12,1)&lt;=4,1,0))))</f>
        <v>0</v>
      </c>
      <c r="DF7" s="28">
        <f>IF(OR(AF7="",AF7=" ",AF7="　"),0,IF(D7&gt;=820101,0,IF(CQ7=1,1,IF(MATCH(AF7,Sheet2!$D$3:$D$12,1)&lt;=4,1,0))))</f>
        <v>0</v>
      </c>
      <c r="DG7" s="29">
        <f t="shared" si="63"/>
        <v>3</v>
      </c>
      <c r="DH7" s="29">
        <f t="shared" si="64"/>
        <v>3</v>
      </c>
      <c r="DI7" s="30">
        <f t="shared" si="65"/>
        <v>0</v>
      </c>
      <c r="DJ7" s="30">
        <f t="shared" si="66"/>
        <v>0</v>
      </c>
      <c r="DK7" s="30">
        <f t="shared" si="67"/>
        <v>0</v>
      </c>
      <c r="DL7" s="30">
        <f t="shared" si="68"/>
        <v>0</v>
      </c>
      <c r="DM7" s="31"/>
      <c r="DN7" s="27" t="e">
        <f t="shared" si="69"/>
        <v>#VALUE!</v>
      </c>
      <c r="DO7" s="28">
        <f t="shared" si="70"/>
        <v>0</v>
      </c>
      <c r="DP7" s="27" t="e">
        <f t="shared" si="71"/>
        <v>#VALUE!</v>
      </c>
      <c r="DQ7" s="28">
        <f t="shared" si="72"/>
        <v>0</v>
      </c>
      <c r="DR7" s="28">
        <f>IF(OR(T7="",T7=" ",T7="　"),0,IF(D7&gt;=820701,0,IF(DC7=1,1,IF(MATCH(T7,Sheet2!$D$3:$D$12,1)&lt;=5,1,0))))</f>
        <v>0</v>
      </c>
      <c r="DS7" s="28">
        <f>IF(OR(X7="",X7=" ",X7="　"),0,IF(D7&gt;=820701,0,IF(DD7=1,1,IF(MATCH(X7,Sheet2!$D$3:$D$12,1)&lt;=5,1,0))))</f>
        <v>0</v>
      </c>
      <c r="DT7" s="28">
        <f>IF(OR(AB7="",AB7=" ",AB7="　"),0,IF(D7&gt;=820701,0,IF(DE7=1,1,IF(MATCH(AB7,Sheet2!$D$3:$D$12,1)&lt;=5,1,0))))</f>
        <v>0</v>
      </c>
      <c r="DU7" s="28">
        <f>IF(OR(AF7="",AF7=" ",AF7="　"),0,IF(D7&gt;=820701,0,IF(DF7=1,1,IF(MATCH(AF7,Sheet2!$D$3:$D$12,1)&lt;=5,1,0))))</f>
        <v>0</v>
      </c>
      <c r="DV7" s="29">
        <f t="shared" si="73"/>
        <v>3</v>
      </c>
      <c r="DW7" s="29">
        <f t="shared" si="74"/>
        <v>3</v>
      </c>
      <c r="DX7" s="30">
        <f t="shared" si="75"/>
        <v>0</v>
      </c>
      <c r="DY7" s="30">
        <f t="shared" si="76"/>
        <v>0</v>
      </c>
      <c r="DZ7" s="30">
        <f t="shared" si="77"/>
        <v>0</v>
      </c>
      <c r="EA7" s="30">
        <f t="shared" si="78"/>
        <v>0</v>
      </c>
      <c r="EB7" s="31"/>
      <c r="EC7" s="27" t="e">
        <f t="shared" si="79"/>
        <v>#VALUE!</v>
      </c>
      <c r="ED7" s="28">
        <f t="shared" si="80"/>
        <v>0</v>
      </c>
      <c r="EE7" s="27" t="e">
        <f t="shared" si="81"/>
        <v>#VALUE!</v>
      </c>
      <c r="EF7" s="28">
        <f t="shared" si="82"/>
        <v>0</v>
      </c>
      <c r="EG7" s="28">
        <f>IF(OR(T7="",T7=" ",T7="　"),0,IF(D7&gt;=830101,0,IF(DR7=1,1,IF(MATCH(T7,Sheet2!$D$3:$D$12,1)&lt;=6,1,0))))</f>
        <v>0</v>
      </c>
      <c r="EH7" s="28">
        <f>IF(OR(X7="",X7=" ",X7="　"),0,IF(D7&gt;=830101,0,IF(DS7=1,1,IF(MATCH(X7,Sheet2!$D$3:$D$12,1)&lt;=6,1,0))))</f>
        <v>0</v>
      </c>
      <c r="EI7" s="28">
        <f>IF(OR(AB7="",AB7=" ",AB7="　"),0,IF(D7&gt;=830101,0,IF(DT7=1,1,IF(MATCH(AB7,Sheet2!$D$3:$D$12,1)&lt;=6,1,0))))</f>
        <v>0</v>
      </c>
      <c r="EJ7" s="28">
        <f>IF(OR(AF7="",AF7=" ",AF7="　"),0,IF(D7&gt;=830101,0,IF(DU7=1,1,IF(MATCH(AF7,Sheet2!$D$3:$D$12,1)&lt;=6,1,0))))</f>
        <v>0</v>
      </c>
      <c r="EK7" s="29">
        <f t="shared" si="83"/>
        <v>2</v>
      </c>
      <c r="EL7" s="29">
        <f t="shared" si="84"/>
        <v>2</v>
      </c>
      <c r="EM7" s="30">
        <f t="shared" si="85"/>
        <v>0</v>
      </c>
      <c r="EN7" s="30">
        <f t="shared" si="86"/>
        <v>0</v>
      </c>
      <c r="EO7" s="30">
        <f t="shared" si="87"/>
        <v>0</v>
      </c>
      <c r="EP7" s="30">
        <f t="shared" si="88"/>
        <v>0</v>
      </c>
      <c r="EQ7" s="31"/>
      <c r="ER7" s="27" t="e">
        <f t="shared" si="89"/>
        <v>#VALUE!</v>
      </c>
      <c r="ES7" s="28">
        <f t="shared" si="90"/>
        <v>0</v>
      </c>
      <c r="ET7" s="27" t="e">
        <f t="shared" si="91"/>
        <v>#VALUE!</v>
      </c>
      <c r="EU7" s="28">
        <f t="shared" si="92"/>
        <v>0</v>
      </c>
      <c r="EV7" s="28">
        <f>IF(OR(T7="",T7=" ",T7="　"),0,IF(D7&gt;=830701,0,IF(EG7=1,1,IF(MATCH(T7,Sheet2!$D$3:$D$12,1)&lt;=7,1,0))))</f>
        <v>0</v>
      </c>
      <c r="EW7" s="28">
        <f>IF(OR(X7="",X7=" ",X7="　"),0,IF(D7&gt;=830701,0,IF(EH7=1,1,IF(MATCH(X7,Sheet2!$D$3:$D$12,1)&lt;=7,1,0))))</f>
        <v>0</v>
      </c>
      <c r="EX7" s="28">
        <f>IF(OR(AB7="",AB7=" ",AB7="　"),0,IF(D7&gt;=830701,0,IF(EI7=1,1,IF(MATCH(AB7,Sheet2!$D$3:$D$12,1)&lt;=7,1,0))))</f>
        <v>0</v>
      </c>
      <c r="EY7" s="28">
        <f>IF(OR(AF7="",AF7=" ",AF7="　"),0,IF(D7&gt;=830701,0,IF(EJ7=1,1,IF(MATCH(AF7,Sheet2!$D$3:$D$12,1)&lt;=7,1,0))))</f>
        <v>0</v>
      </c>
      <c r="EZ7" s="29">
        <f t="shared" si="93"/>
        <v>2</v>
      </c>
      <c r="FA7" s="29">
        <f t="shared" si="94"/>
        <v>2</v>
      </c>
      <c r="FB7" s="30">
        <f t="shared" si="95"/>
        <v>0</v>
      </c>
      <c r="FC7" s="30">
        <f t="shared" si="96"/>
        <v>0</v>
      </c>
      <c r="FD7" s="30">
        <f t="shared" si="97"/>
        <v>0</v>
      </c>
      <c r="FE7" s="30">
        <f t="shared" si="98"/>
        <v>0</v>
      </c>
      <c r="FF7" s="31"/>
      <c r="FG7" s="27" t="e">
        <f t="shared" si="99"/>
        <v>#VALUE!</v>
      </c>
      <c r="FH7" s="28">
        <f t="shared" si="100"/>
        <v>0</v>
      </c>
      <c r="FI7" s="27" t="e">
        <f t="shared" si="101"/>
        <v>#VALUE!</v>
      </c>
      <c r="FJ7" s="28">
        <f t="shared" si="102"/>
        <v>0</v>
      </c>
      <c r="FK7" s="28">
        <f>IF(OR(T7="",T7=" ",T7="　"),0,IF(D7&gt;=840101,0,IF(EV7=1,1,IF(MATCH(T7,Sheet2!$D$3:$D$12,1)&lt;=8,1,0))))</f>
        <v>0</v>
      </c>
      <c r="FL7" s="28">
        <f>IF(OR(X7="",X7=" ",X7="　"),0,IF(D7&gt;=840101,0,IF(EW7=1,1,IF(MATCH(X7,Sheet2!$D$3:$D$12,1)&lt;=8,1,0))))</f>
        <v>0</v>
      </c>
      <c r="FM7" s="28">
        <f>IF(OR(AB7="",AB7=" ",AB7="　"),0,IF(D7&gt;=840101,0,IF(EX7=1,1,IF(MATCH(AB7,Sheet2!$D$3:$D$12,1)&lt;=8,1,0))))</f>
        <v>0</v>
      </c>
      <c r="FN7" s="28">
        <f>IF(OR(AF7="",AF7=" ",AF7="　"),0,IF(D7&gt;=840101,0,IF(EY7=1,1,IF(MATCH(AF7,Sheet2!$D$3:$D$12,1)&lt;=8,1,0))))</f>
        <v>0</v>
      </c>
      <c r="FO7" s="29">
        <f t="shared" si="103"/>
        <v>1</v>
      </c>
      <c r="FP7" s="29">
        <f t="shared" si="104"/>
        <v>1</v>
      </c>
      <c r="FQ7" s="30">
        <f t="shared" si="105"/>
        <v>0</v>
      </c>
      <c r="FR7" s="30">
        <f t="shared" si="106"/>
        <v>0</v>
      </c>
      <c r="FS7" s="30">
        <f t="shared" si="107"/>
        <v>0</v>
      </c>
      <c r="FT7" s="30">
        <f t="shared" si="108"/>
        <v>0</v>
      </c>
      <c r="FU7" s="31"/>
      <c r="FV7" s="27" t="e">
        <f t="shared" si="109"/>
        <v>#VALUE!</v>
      </c>
      <c r="FW7" s="28">
        <f t="shared" si="110"/>
        <v>0</v>
      </c>
      <c r="FX7" s="27" t="e">
        <f t="shared" si="111"/>
        <v>#VALUE!</v>
      </c>
      <c r="FY7" s="28">
        <f t="shared" si="112"/>
        <v>0</v>
      </c>
      <c r="FZ7" s="28">
        <f>IF(OR(T7="",T7=" ",T7="　"),0,IF(D7&gt;=840701,0,IF(FK7=1,1,IF(MATCH(T7,Sheet2!$D$3:$D$12,1)&lt;=9,1,0))))</f>
        <v>0</v>
      </c>
      <c r="GA7" s="28">
        <f>IF(OR(X7="",X7=" ",X7="　"),0,IF(D7&gt;=840701,0,IF(FL7=1,1,IF(MATCH(X7,Sheet2!$D$3:$D$12,1)&lt;=9,1,0))))</f>
        <v>0</v>
      </c>
      <c r="GB7" s="28">
        <f>IF(OR(AB7="",AB7=" ",AB7="　"),0,IF(D7&gt;=840701,0,IF(FM7=1,1,IF(MATCH(AB7,Sheet2!$D$3:$D$12,1)&lt;=9,1,0))))</f>
        <v>0</v>
      </c>
      <c r="GC7" s="28">
        <f>IF(OR(AF7="",AF7=" ",AF7="　"),0,IF(D7&gt;=840701,0,IF(FN7=1,1,IF(MATCH(AF7,Sheet2!$D$3:$D$12,1)&lt;=9,1,0))))</f>
        <v>0</v>
      </c>
      <c r="GD7" s="29">
        <f t="shared" si="113"/>
        <v>1</v>
      </c>
      <c r="GE7" s="29">
        <f t="shared" si="114"/>
        <v>1</v>
      </c>
      <c r="GF7" s="30">
        <f t="shared" si="115"/>
        <v>0</v>
      </c>
      <c r="GG7" s="30">
        <f t="shared" si="116"/>
        <v>0</v>
      </c>
      <c r="GH7" s="30">
        <f t="shared" si="117"/>
        <v>0</v>
      </c>
      <c r="GI7" s="30">
        <f t="shared" si="118"/>
        <v>0</v>
      </c>
      <c r="GJ7" s="31"/>
      <c r="GK7" s="27" t="e">
        <f t="shared" si="119"/>
        <v>#VALUE!</v>
      </c>
      <c r="GL7" s="28">
        <f t="shared" si="120"/>
        <v>0</v>
      </c>
      <c r="GM7" s="27" t="e">
        <f t="shared" si="121"/>
        <v>#VALUE!</v>
      </c>
      <c r="GN7" s="28">
        <f t="shared" si="122"/>
        <v>0</v>
      </c>
      <c r="GO7" s="28">
        <f>IF(OR(T7="",T7=" ",T7="　"),0,IF(D7&gt;=840701,0,IF(FZ7=1,1,IF(MATCH(T7,Sheet2!$D$3:$D$12,1)&lt;=10,1,0))))</f>
        <v>0</v>
      </c>
      <c r="GP7" s="28">
        <f>IF(OR(X7="",X7=" ",X7="　"),0,IF(D7&gt;=840701,0,IF(GA7=1,1,IF(MATCH(X7,Sheet2!$D$3:$D$12,1)&lt;=10,1,0))))</f>
        <v>0</v>
      </c>
      <c r="GQ7" s="28">
        <f>IF(OR(AB7="",AB7=" ",AB7="　"),0,IF(D7&gt;=840701,0,IF(GB7=1,1,IF(MATCH(AB7,Sheet2!$D$3:$D$12,1)&lt;=10,1,0))))</f>
        <v>0</v>
      </c>
      <c r="GR7" s="28">
        <f>IF(OR(AF7="",AF7=" ",AF7="　"),0,IF(D7&gt;=840701,0,IF(GC7=1,1,IF(MATCH(AF7,Sheet2!$D$3:$D$12,1)&lt;=10,1,0))))</f>
        <v>0</v>
      </c>
      <c r="GS7" s="29">
        <f t="shared" si="123"/>
        <v>0</v>
      </c>
      <c r="GT7" s="29">
        <f t="shared" si="124"/>
        <v>0</v>
      </c>
      <c r="GU7" s="30">
        <f t="shared" si="125"/>
        <v>0</v>
      </c>
      <c r="GV7" s="30">
        <f t="shared" si="126"/>
        <v>0</v>
      </c>
      <c r="GW7" s="30">
        <f t="shared" si="127"/>
        <v>0</v>
      </c>
      <c r="GX7" s="30">
        <f t="shared" si="128"/>
        <v>0</v>
      </c>
      <c r="GZ7" s="39" t="str">
        <f t="shared" ref="GZ7:GZ59" si="129">LEFT(TEXT(X7,"0000000"),3)+1911&amp;"/"&amp;MID(TEXT(X7,"0000000"),4,2)&amp;"/"&amp;MID(TEXT(X7,"0000000"),6,2)</f>
        <v>1911/00/00</v>
      </c>
      <c r="HA7" s="8" t="e">
        <f t="shared" ref="HA7:HA59" si="130">DATEDIF(GZ7,HF7,"Y")</f>
        <v>#VALUE!</v>
      </c>
      <c r="HB7" s="8" t="str">
        <f t="shared" ref="HB7:HB59" si="131">LEFT(TEXT(AB7,"0000000"),3)+1911&amp;"/"&amp;MID(TEXT(AB7,"0000000"),4,2)&amp;"/"&amp;MID(TEXT(AB7,"0000000"),6,2)</f>
        <v>1911/00/00</v>
      </c>
      <c r="HC7" s="8" t="e">
        <f t="shared" ref="HC7:HC59" si="132">DATEDIF(HB7,HF7,"Y")</f>
        <v>#VALUE!</v>
      </c>
      <c r="HD7" s="8" t="str">
        <f t="shared" ref="HD7:HD59" si="133">LEFT(TEXT(AF7,"0000000"),3)+1911&amp;"/"&amp;MID(TEXT(AF7,"0000000"),4,2)&amp;"/"&amp;MID(TEXT(AF7,"0000000"),6,2)</f>
        <v>1911/00/00</v>
      </c>
      <c r="HE7" s="8" t="e">
        <f t="shared" ref="HE7:HE59" si="134">DATEDIF(HD7,HF7,"Y")</f>
        <v>#VALUE!</v>
      </c>
      <c r="HF7" s="8" t="str">
        <f t="shared" ref="HF7:HF59" si="135">$D$2+1911+1&amp;"/01/01"</f>
        <v>2013/01/01</v>
      </c>
      <c r="HH7" s="8">
        <f>IF(OR(C7="",C7=" ",C7="　"),0,IF(D7&gt;780630,0,ROUND(VLOOKUP(F7,Sheet2!$A$1:$B$20,2,FALSE)*E7,0)))</f>
        <v>0</v>
      </c>
      <c r="HI7" s="8">
        <f t="shared" ref="HI7:HI59" si="136">IF(OR(C7="",C7=" ",C7="　"),0,IF(D7&gt;790630,0,ROUND(930*E7,0)))</f>
        <v>0</v>
      </c>
      <c r="HJ7" s="8">
        <f t="shared" ref="HJ7:HJ59" si="137">ROUND(566*(N7*AS7+R7*AU7+V7*AV7+Z7*AW7+AD7*AX7+AH7*AY7),0)</f>
        <v>0</v>
      </c>
      <c r="HL7" s="8" t="str">
        <f t="shared" ref="HL7:HL59" si="138">IF(GL7=0,"","(父)")</f>
        <v/>
      </c>
      <c r="HM7" s="8" t="str">
        <f t="shared" ref="HM7:HM59" si="139">IF(GN7=0,"","(母)")</f>
        <v/>
      </c>
      <c r="HN7" s="8" t="str">
        <f t="shared" ref="HN7:HN59" si="140">IF(GO7=0,"","(配偶)")</f>
        <v/>
      </c>
      <c r="HO7" s="8" t="str">
        <f t="shared" ref="HO7:HO59" si="141">IF(GP7=0,"","(子女1)")</f>
        <v/>
      </c>
      <c r="HP7" s="8" t="str">
        <f t="shared" ref="HP7:HP59" si="142">IF(GQ7=0,"","(子女2)")</f>
        <v/>
      </c>
      <c r="HQ7" s="8" t="str">
        <f t="shared" ref="HQ7:HQ59" si="143">IF(GR7=0,"","(子女2)")</f>
        <v/>
      </c>
      <c r="HR7" s="8" t="str">
        <f t="shared" ref="HR7:HR59" si="144">CONCATENATE(HL7,HM7,HN7,HO7,HP7,HQ7)</f>
        <v/>
      </c>
    </row>
    <row r="8" spans="1:226" ht="60" customHeight="1">
      <c r="A8" s="10">
        <v>3</v>
      </c>
      <c r="B8" s="32"/>
      <c r="C8" s="33"/>
      <c r="D8" s="34"/>
      <c r="E8" s="55"/>
      <c r="F8" s="46"/>
      <c r="G8" s="48">
        <f>IF(OR(C8="",C8=" ",C8="　"),0,IF(D8&gt;780630,0,ROUND(VLOOKUP(F8,Sheet2!$A$1:$B$20,2,FALSE),0)))</f>
        <v>0</v>
      </c>
      <c r="H8" s="49">
        <f t="shared" si="0"/>
        <v>0</v>
      </c>
      <c r="I8" s="24">
        <f t="shared" si="1"/>
        <v>0</v>
      </c>
      <c r="J8" s="25">
        <f t="shared" si="2"/>
        <v>0</v>
      </c>
      <c r="K8" s="35"/>
      <c r="L8" s="133" t="str">
        <f t="shared" si="3"/>
        <v/>
      </c>
      <c r="M8" s="51" t="str">
        <f t="shared" si="4"/>
        <v/>
      </c>
      <c r="N8" s="56">
        <v>15.5</v>
      </c>
      <c r="O8" s="38"/>
      <c r="P8" s="133" t="str">
        <f t="shared" si="5"/>
        <v/>
      </c>
      <c r="Q8" s="51" t="str">
        <f t="shared" si="6"/>
        <v/>
      </c>
      <c r="R8" s="56">
        <v>15.5</v>
      </c>
      <c r="S8" s="38"/>
      <c r="T8" s="34"/>
      <c r="U8" s="51" t="str">
        <f t="shared" si="7"/>
        <v/>
      </c>
      <c r="V8" s="56">
        <v>15.5</v>
      </c>
      <c r="W8" s="38"/>
      <c r="X8" s="34"/>
      <c r="Y8" s="51" t="str">
        <f t="shared" si="8"/>
        <v/>
      </c>
      <c r="Z8" s="56">
        <v>15.5</v>
      </c>
      <c r="AA8" s="35"/>
      <c r="AB8" s="34"/>
      <c r="AC8" s="51" t="str">
        <f t="shared" si="9"/>
        <v/>
      </c>
      <c r="AD8" s="56">
        <v>15.5</v>
      </c>
      <c r="AE8" s="38"/>
      <c r="AF8" s="34"/>
      <c r="AG8" s="51" t="str">
        <f t="shared" si="10"/>
        <v/>
      </c>
      <c r="AH8" s="56">
        <v>15.5</v>
      </c>
      <c r="AI8" s="37">
        <f t="shared" si="11"/>
        <v>0</v>
      </c>
      <c r="AJ8" s="47">
        <f t="shared" si="12"/>
        <v>0</v>
      </c>
      <c r="AK8" s="26">
        <f t="shared" si="13"/>
        <v>0</v>
      </c>
      <c r="AL8" s="53">
        <f t="shared" si="14"/>
        <v>0</v>
      </c>
      <c r="AM8" s="36"/>
      <c r="AN8" s="54"/>
      <c r="AO8" s="8" t="e">
        <f>VLOOKUP(LEFT(C8,1),Sheet2!$L$3:$M$28,2,FALSE)&amp;MID(C8,2,9)</f>
        <v>#N/A</v>
      </c>
      <c r="AP8" s="8" t="e">
        <f t="shared" si="15"/>
        <v>#N/A</v>
      </c>
      <c r="AQ8" s="8" t="e">
        <f t="shared" si="16"/>
        <v>#N/A</v>
      </c>
      <c r="AR8" s="27">
        <f t="shared" si="17"/>
        <v>0</v>
      </c>
      <c r="AS8" s="28">
        <f t="shared" si="18"/>
        <v>0</v>
      </c>
      <c r="AT8" s="27">
        <f t="shared" si="19"/>
        <v>0</v>
      </c>
      <c r="AU8" s="28">
        <f t="shared" si="20"/>
        <v>0</v>
      </c>
      <c r="AV8" s="28">
        <f t="shared" si="21"/>
        <v>0</v>
      </c>
      <c r="AW8" s="28">
        <f t="shared" si="22"/>
        <v>0</v>
      </c>
      <c r="AX8" s="28">
        <f t="shared" si="23"/>
        <v>0</v>
      </c>
      <c r="AY8" s="28">
        <f t="shared" si="24"/>
        <v>0</v>
      </c>
      <c r="AZ8" s="29" t="str">
        <f t="shared" si="25"/>
        <v/>
      </c>
      <c r="BA8" s="29"/>
      <c r="BB8" s="30">
        <f t="shared" si="26"/>
        <v>0</v>
      </c>
      <c r="BC8" s="30">
        <f t="shared" si="27"/>
        <v>0</v>
      </c>
      <c r="BD8" s="31">
        <f t="shared" si="28"/>
        <v>0</v>
      </c>
      <c r="BE8" s="8"/>
      <c r="BF8" s="27" t="e">
        <f t="shared" si="29"/>
        <v>#VALUE!</v>
      </c>
      <c r="BG8" s="28">
        <f t="shared" si="30"/>
        <v>0</v>
      </c>
      <c r="BH8" s="27" t="e">
        <f t="shared" si="31"/>
        <v>#VALUE!</v>
      </c>
      <c r="BI8" s="28">
        <f t="shared" si="32"/>
        <v>0</v>
      </c>
      <c r="BJ8" s="28">
        <f>IF(OR(T8="",T8=" ",T8="　"),0,IF(D8&gt;=800701,0,IF(MATCH(T8,Sheet2!$D$3:$D$12,1)&lt;=1,1,0)))</f>
        <v>0</v>
      </c>
      <c r="BK8" s="28">
        <f>IF(OR(X8="",X8=" ",X8="　"),0,IF(D8&gt;=800701,0,IF(MATCH(X8,Sheet2!$D$3:$D$12,1)&lt;=1,1,0)))</f>
        <v>0</v>
      </c>
      <c r="BL8" s="28">
        <f>IF(OR(AB8="",AB8=" ",AB8="　"),0,IF(D8&gt;=800701,0,IF(MATCH(AB8,Sheet2!$D$3:$D$12,1)&lt;=1,1,0)))</f>
        <v>0</v>
      </c>
      <c r="BM8" s="28">
        <f>IF(OR(AF8="",AF8=" ",AF8="　"),0,IF(D8&gt;=800701,0,IF(MATCH(AF8,Sheet2!$D$3:$D$12,1)&lt;=1,1,0)))</f>
        <v>0</v>
      </c>
      <c r="BN8" s="29">
        <f t="shared" si="33"/>
        <v>5</v>
      </c>
      <c r="BO8" s="29">
        <f t="shared" si="34"/>
        <v>3</v>
      </c>
      <c r="BP8" s="30">
        <f t="shared" si="35"/>
        <v>0</v>
      </c>
      <c r="BQ8" s="30">
        <f t="shared" si="36"/>
        <v>0</v>
      </c>
      <c r="BR8" s="30">
        <f t="shared" si="37"/>
        <v>0</v>
      </c>
      <c r="BS8" s="30">
        <f t="shared" si="38"/>
        <v>0</v>
      </c>
      <c r="BT8" s="30"/>
      <c r="BU8" s="27" t="e">
        <f t="shared" si="39"/>
        <v>#VALUE!</v>
      </c>
      <c r="BV8" s="28">
        <f t="shared" si="40"/>
        <v>0</v>
      </c>
      <c r="BW8" s="27" t="e">
        <f t="shared" si="41"/>
        <v>#VALUE!</v>
      </c>
      <c r="BX8" s="28">
        <f t="shared" si="42"/>
        <v>0</v>
      </c>
      <c r="BY8" s="28">
        <f>IF(OR(T8="",T8=" ",T8="　"),0,IF(D8&gt;=810101,0,IF(BJ8=1,1,IF(MATCH(T8,Sheet2!$D$3:$D$12,1)&lt;=2,1,0))))</f>
        <v>0</v>
      </c>
      <c r="BZ8" s="28">
        <f>IF(OR(X8="",X8=" ",X8="　"),0,IF(D8&gt;=810101,0,IF(BK8=1,1,IF(MATCH(X8,Sheet2!$D$3:$D$12,1)&lt;=2,1,0))))</f>
        <v>0</v>
      </c>
      <c r="CA8" s="28">
        <f>IF(OR(AB8="",AB8=" ",AB8="　"),0,IF(D8&gt;=810101,0,IF(BL8=1,1,IF(MATCH(AB8,Sheet2!$D$3:$D$12,1)&lt;=2,1,0))))</f>
        <v>0</v>
      </c>
      <c r="CB8" s="28">
        <f>IF(OR(AF8="",AF8=" ",AF8="　"),0,IF(D8&gt;=810101,0,IF(BM8=1,1,IF(MATCH(AF8,Sheet2!$D$3:$D$12,1)&lt;=2,1,0))))</f>
        <v>0</v>
      </c>
      <c r="CC8" s="29">
        <f t="shared" si="43"/>
        <v>4</v>
      </c>
      <c r="CD8" s="29">
        <f t="shared" si="44"/>
        <v>3</v>
      </c>
      <c r="CE8" s="30">
        <f t="shared" si="45"/>
        <v>0</v>
      </c>
      <c r="CF8" s="30">
        <f t="shared" si="46"/>
        <v>0</v>
      </c>
      <c r="CG8" s="30">
        <f t="shared" si="47"/>
        <v>0</v>
      </c>
      <c r="CH8" s="30">
        <f t="shared" si="48"/>
        <v>0</v>
      </c>
      <c r="CI8" s="30"/>
      <c r="CJ8" s="27" t="e">
        <f t="shared" si="49"/>
        <v>#VALUE!</v>
      </c>
      <c r="CK8" s="28">
        <f t="shared" si="50"/>
        <v>0</v>
      </c>
      <c r="CL8" s="27" t="e">
        <f t="shared" si="51"/>
        <v>#VALUE!</v>
      </c>
      <c r="CM8" s="28">
        <f t="shared" si="52"/>
        <v>0</v>
      </c>
      <c r="CN8" s="28">
        <f>IF(OR(T8="",T8=" ",T8="　"),0,IF(D8&gt;=810701,0,IF(BY8=1,1,IF(MATCH(T8,Sheet2!$D$3:$D$12,1)&lt;=3,1,0))))</f>
        <v>0</v>
      </c>
      <c r="CO8" s="28">
        <f>IF(OR(X8="",X8=" ",X8="　"),0,IF(D8&gt;=810701,0,IF(BZ8=1,1,IF(MATCH(X8,Sheet2!$D$3:$D$12,1)&lt;=3,1,0))))</f>
        <v>0</v>
      </c>
      <c r="CP8" s="28">
        <f>IF(OR(AB8="",AB8=" ",AB8="　"),0,IF(D8&gt;=810701,0,IF(CA8=1,1,IF(MATCH(AB8,Sheet2!$D$3:$D$12,1)&lt;=3,1,0))))</f>
        <v>0</v>
      </c>
      <c r="CQ8" s="28">
        <f>IF(OR(AF8="",AF8=" ",AF8="　"),0,IF(D8&gt;=810701,0,IF(CB8=1,1,IF(MATCH(AF8,Sheet2!$D$3:$D$12,1)&lt;=3,1,0))))</f>
        <v>0</v>
      </c>
      <c r="CR8" s="29">
        <f t="shared" si="53"/>
        <v>4</v>
      </c>
      <c r="CS8" s="29">
        <f t="shared" si="54"/>
        <v>3</v>
      </c>
      <c r="CT8" s="30">
        <f t="shared" si="55"/>
        <v>0</v>
      </c>
      <c r="CU8" s="30">
        <f t="shared" si="56"/>
        <v>0</v>
      </c>
      <c r="CV8" s="30">
        <f t="shared" si="57"/>
        <v>0</v>
      </c>
      <c r="CW8" s="30">
        <f t="shared" si="58"/>
        <v>0</v>
      </c>
      <c r="CX8" s="31"/>
      <c r="CY8" s="27" t="e">
        <f t="shared" si="59"/>
        <v>#VALUE!</v>
      </c>
      <c r="CZ8" s="28">
        <f t="shared" si="60"/>
        <v>0</v>
      </c>
      <c r="DA8" s="27" t="e">
        <f t="shared" si="61"/>
        <v>#VALUE!</v>
      </c>
      <c r="DB8" s="28">
        <f t="shared" si="62"/>
        <v>0</v>
      </c>
      <c r="DC8" s="28">
        <f>IF(OR(T8="",T8=" ",T8="　"),0,IF(D8&gt;=820101,0,IF(CN8=1,1,IF(MATCH(T8,Sheet2!$D$3:$D$12,1)&lt;=4,1,0))))</f>
        <v>0</v>
      </c>
      <c r="DD8" s="28">
        <f>IF(OR(X8="",X8=" ",X8="　"),0,IF(D8&gt;=820101,0,IF(CO8=1,1,IF(MATCH(X8,Sheet2!$D$3:$D$12,1)&lt;=4,1,0))))</f>
        <v>0</v>
      </c>
      <c r="DE8" s="28">
        <f>IF(OR(AB8="",AB8=" ",AB8="　"),0,IF(D8&gt;=820101,0,IF(CP8=1,1,IF(MATCH(AB8,Sheet2!$D$3:$D$12,1)&lt;=4,1,0))))</f>
        <v>0</v>
      </c>
      <c r="DF8" s="28">
        <f>IF(OR(AF8="",AF8=" ",AF8="　"),0,IF(D8&gt;=820101,0,IF(CQ8=1,1,IF(MATCH(AF8,Sheet2!$D$3:$D$12,1)&lt;=4,1,0))))</f>
        <v>0</v>
      </c>
      <c r="DG8" s="29">
        <f t="shared" si="63"/>
        <v>3</v>
      </c>
      <c r="DH8" s="29">
        <f t="shared" si="64"/>
        <v>3</v>
      </c>
      <c r="DI8" s="30">
        <f t="shared" si="65"/>
        <v>0</v>
      </c>
      <c r="DJ8" s="30">
        <f t="shared" si="66"/>
        <v>0</v>
      </c>
      <c r="DK8" s="30">
        <f t="shared" si="67"/>
        <v>0</v>
      </c>
      <c r="DL8" s="30">
        <f t="shared" si="68"/>
        <v>0</v>
      </c>
      <c r="DM8" s="31"/>
      <c r="DN8" s="27" t="e">
        <f t="shared" si="69"/>
        <v>#VALUE!</v>
      </c>
      <c r="DO8" s="28">
        <f t="shared" si="70"/>
        <v>0</v>
      </c>
      <c r="DP8" s="27" t="e">
        <f t="shared" si="71"/>
        <v>#VALUE!</v>
      </c>
      <c r="DQ8" s="28">
        <f t="shared" si="72"/>
        <v>0</v>
      </c>
      <c r="DR8" s="28">
        <f>IF(OR(T8="",T8=" ",T8="　"),0,IF(D8&gt;=820701,0,IF(DC8=1,1,IF(MATCH(T8,Sheet2!$D$3:$D$12,1)&lt;=5,1,0))))</f>
        <v>0</v>
      </c>
      <c r="DS8" s="28">
        <f>IF(OR(X8="",X8=" ",X8="　"),0,IF(D8&gt;=820701,0,IF(DD8=1,1,IF(MATCH(X8,Sheet2!$D$3:$D$12,1)&lt;=5,1,0))))</f>
        <v>0</v>
      </c>
      <c r="DT8" s="28">
        <f>IF(OR(AB8="",AB8=" ",AB8="　"),0,IF(D8&gt;=820701,0,IF(DE8=1,1,IF(MATCH(AB8,Sheet2!$D$3:$D$12,1)&lt;=5,1,0))))</f>
        <v>0</v>
      </c>
      <c r="DU8" s="28">
        <f>IF(OR(AF8="",AF8=" ",AF8="　"),0,IF(D8&gt;=820701,0,IF(DF8=1,1,IF(MATCH(AF8,Sheet2!$D$3:$D$12,1)&lt;=5,1,0))))</f>
        <v>0</v>
      </c>
      <c r="DV8" s="29">
        <f t="shared" si="73"/>
        <v>3</v>
      </c>
      <c r="DW8" s="29">
        <f t="shared" si="74"/>
        <v>3</v>
      </c>
      <c r="DX8" s="30">
        <f t="shared" si="75"/>
        <v>0</v>
      </c>
      <c r="DY8" s="30">
        <f t="shared" si="76"/>
        <v>0</v>
      </c>
      <c r="DZ8" s="30">
        <f t="shared" si="77"/>
        <v>0</v>
      </c>
      <c r="EA8" s="30">
        <f t="shared" si="78"/>
        <v>0</v>
      </c>
      <c r="EB8" s="31"/>
      <c r="EC8" s="27" t="e">
        <f t="shared" si="79"/>
        <v>#VALUE!</v>
      </c>
      <c r="ED8" s="28">
        <f t="shared" si="80"/>
        <v>0</v>
      </c>
      <c r="EE8" s="27" t="e">
        <f t="shared" si="81"/>
        <v>#VALUE!</v>
      </c>
      <c r="EF8" s="28">
        <f t="shared" si="82"/>
        <v>0</v>
      </c>
      <c r="EG8" s="28">
        <f>IF(OR(T8="",T8=" ",T8="　"),0,IF(D8&gt;=830101,0,IF(DR8=1,1,IF(MATCH(T8,Sheet2!$D$3:$D$12,1)&lt;=6,1,0))))</f>
        <v>0</v>
      </c>
      <c r="EH8" s="28">
        <f>IF(OR(X8="",X8=" ",X8="　"),0,IF(D8&gt;=830101,0,IF(DS8=1,1,IF(MATCH(X8,Sheet2!$D$3:$D$12,1)&lt;=6,1,0))))</f>
        <v>0</v>
      </c>
      <c r="EI8" s="28">
        <f>IF(OR(AB8="",AB8=" ",AB8="　"),0,IF(D8&gt;=830101,0,IF(DT8=1,1,IF(MATCH(AB8,Sheet2!$D$3:$D$12,1)&lt;=6,1,0))))</f>
        <v>0</v>
      </c>
      <c r="EJ8" s="28">
        <f>IF(OR(AF8="",AF8=" ",AF8="　"),0,IF(D8&gt;=830101,0,IF(DU8=1,1,IF(MATCH(AF8,Sheet2!$D$3:$D$12,1)&lt;=6,1,0))))</f>
        <v>0</v>
      </c>
      <c r="EK8" s="29">
        <f t="shared" si="83"/>
        <v>2</v>
      </c>
      <c r="EL8" s="29">
        <f t="shared" si="84"/>
        <v>2</v>
      </c>
      <c r="EM8" s="30">
        <f t="shared" si="85"/>
        <v>0</v>
      </c>
      <c r="EN8" s="30">
        <f t="shared" si="86"/>
        <v>0</v>
      </c>
      <c r="EO8" s="30">
        <f t="shared" si="87"/>
        <v>0</v>
      </c>
      <c r="EP8" s="30">
        <f t="shared" si="88"/>
        <v>0</v>
      </c>
      <c r="EQ8" s="31"/>
      <c r="ER8" s="27" t="e">
        <f t="shared" si="89"/>
        <v>#VALUE!</v>
      </c>
      <c r="ES8" s="28">
        <f t="shared" si="90"/>
        <v>0</v>
      </c>
      <c r="ET8" s="27" t="e">
        <f t="shared" si="91"/>
        <v>#VALUE!</v>
      </c>
      <c r="EU8" s="28">
        <f t="shared" si="92"/>
        <v>0</v>
      </c>
      <c r="EV8" s="28">
        <f>IF(OR(T8="",T8=" ",T8="　"),0,IF(D8&gt;=830701,0,IF(EG8=1,1,IF(MATCH(T8,Sheet2!$D$3:$D$12,1)&lt;=7,1,0))))</f>
        <v>0</v>
      </c>
      <c r="EW8" s="28">
        <f>IF(OR(X8="",X8=" ",X8="　"),0,IF(D8&gt;=830701,0,IF(EH8=1,1,IF(MATCH(X8,Sheet2!$D$3:$D$12,1)&lt;=7,1,0))))</f>
        <v>0</v>
      </c>
      <c r="EX8" s="28">
        <f>IF(OR(AB8="",AB8=" ",AB8="　"),0,IF(D8&gt;=830701,0,IF(EI8=1,1,IF(MATCH(AB8,Sheet2!$D$3:$D$12,1)&lt;=7,1,0))))</f>
        <v>0</v>
      </c>
      <c r="EY8" s="28">
        <f>IF(OR(AF8="",AF8=" ",AF8="　"),0,IF(D8&gt;=830701,0,IF(EJ8=1,1,IF(MATCH(AF8,Sheet2!$D$3:$D$12,1)&lt;=7,1,0))))</f>
        <v>0</v>
      </c>
      <c r="EZ8" s="29">
        <f t="shared" si="93"/>
        <v>2</v>
      </c>
      <c r="FA8" s="29">
        <f t="shared" si="94"/>
        <v>2</v>
      </c>
      <c r="FB8" s="30">
        <f t="shared" si="95"/>
        <v>0</v>
      </c>
      <c r="FC8" s="30">
        <f t="shared" si="96"/>
        <v>0</v>
      </c>
      <c r="FD8" s="30">
        <f t="shared" si="97"/>
        <v>0</v>
      </c>
      <c r="FE8" s="30">
        <f t="shared" si="98"/>
        <v>0</v>
      </c>
      <c r="FF8" s="31"/>
      <c r="FG8" s="27" t="e">
        <f t="shared" si="99"/>
        <v>#VALUE!</v>
      </c>
      <c r="FH8" s="28">
        <f t="shared" si="100"/>
        <v>0</v>
      </c>
      <c r="FI8" s="27" t="e">
        <f t="shared" si="101"/>
        <v>#VALUE!</v>
      </c>
      <c r="FJ8" s="28">
        <f t="shared" si="102"/>
        <v>0</v>
      </c>
      <c r="FK8" s="28">
        <f>IF(OR(T8="",T8=" ",T8="　"),0,IF(D8&gt;=840101,0,IF(EV8=1,1,IF(MATCH(T8,Sheet2!$D$3:$D$12,1)&lt;=8,1,0))))</f>
        <v>0</v>
      </c>
      <c r="FL8" s="28">
        <f>IF(OR(X8="",X8=" ",X8="　"),0,IF(D8&gt;=840101,0,IF(EW8=1,1,IF(MATCH(X8,Sheet2!$D$3:$D$12,1)&lt;=8,1,0))))</f>
        <v>0</v>
      </c>
      <c r="FM8" s="28">
        <f>IF(OR(AB8="",AB8=" ",AB8="　"),0,IF(D8&gt;=840101,0,IF(EX8=1,1,IF(MATCH(AB8,Sheet2!$D$3:$D$12,1)&lt;=8,1,0))))</f>
        <v>0</v>
      </c>
      <c r="FN8" s="28">
        <f>IF(OR(AF8="",AF8=" ",AF8="　"),0,IF(D8&gt;=840101,0,IF(EY8=1,1,IF(MATCH(AF8,Sheet2!$D$3:$D$12,1)&lt;=8,1,0))))</f>
        <v>0</v>
      </c>
      <c r="FO8" s="29">
        <f t="shared" si="103"/>
        <v>1</v>
      </c>
      <c r="FP8" s="29">
        <f t="shared" si="104"/>
        <v>1</v>
      </c>
      <c r="FQ8" s="30">
        <f t="shared" si="105"/>
        <v>0</v>
      </c>
      <c r="FR8" s="30">
        <f t="shared" si="106"/>
        <v>0</v>
      </c>
      <c r="FS8" s="30">
        <f t="shared" si="107"/>
        <v>0</v>
      </c>
      <c r="FT8" s="30">
        <f t="shared" si="108"/>
        <v>0</v>
      </c>
      <c r="FU8" s="31"/>
      <c r="FV8" s="27" t="e">
        <f t="shared" si="109"/>
        <v>#VALUE!</v>
      </c>
      <c r="FW8" s="28">
        <f t="shared" si="110"/>
        <v>0</v>
      </c>
      <c r="FX8" s="27" t="e">
        <f t="shared" si="111"/>
        <v>#VALUE!</v>
      </c>
      <c r="FY8" s="28">
        <f t="shared" si="112"/>
        <v>0</v>
      </c>
      <c r="FZ8" s="28">
        <f>IF(OR(T8="",T8=" ",T8="　"),0,IF(D8&gt;=840701,0,IF(FK8=1,1,IF(MATCH(T8,Sheet2!$D$3:$D$12,1)&lt;=9,1,0))))</f>
        <v>0</v>
      </c>
      <c r="GA8" s="28">
        <f>IF(OR(X8="",X8=" ",X8="　"),0,IF(D8&gt;=840701,0,IF(FL8=1,1,IF(MATCH(X8,Sheet2!$D$3:$D$12,1)&lt;=9,1,0))))</f>
        <v>0</v>
      </c>
      <c r="GB8" s="28">
        <f>IF(OR(AB8="",AB8=" ",AB8="　"),0,IF(D8&gt;=840701,0,IF(FM8=1,1,IF(MATCH(AB8,Sheet2!$D$3:$D$12,1)&lt;=9,1,0))))</f>
        <v>0</v>
      </c>
      <c r="GC8" s="28">
        <f>IF(OR(AF8="",AF8=" ",AF8="　"),0,IF(D8&gt;=840701,0,IF(FN8=1,1,IF(MATCH(AF8,Sheet2!$D$3:$D$12,1)&lt;=9,1,0))))</f>
        <v>0</v>
      </c>
      <c r="GD8" s="29">
        <f t="shared" si="113"/>
        <v>1</v>
      </c>
      <c r="GE8" s="29">
        <f t="shared" si="114"/>
        <v>1</v>
      </c>
      <c r="GF8" s="30">
        <f t="shared" si="115"/>
        <v>0</v>
      </c>
      <c r="GG8" s="30">
        <f t="shared" si="116"/>
        <v>0</v>
      </c>
      <c r="GH8" s="30">
        <f t="shared" si="117"/>
        <v>0</v>
      </c>
      <c r="GI8" s="30">
        <f t="shared" si="118"/>
        <v>0</v>
      </c>
      <c r="GJ8" s="31"/>
      <c r="GK8" s="27" t="e">
        <f t="shared" si="119"/>
        <v>#VALUE!</v>
      </c>
      <c r="GL8" s="28">
        <f t="shared" si="120"/>
        <v>0</v>
      </c>
      <c r="GM8" s="27" t="e">
        <f t="shared" si="121"/>
        <v>#VALUE!</v>
      </c>
      <c r="GN8" s="28">
        <f t="shared" si="122"/>
        <v>0</v>
      </c>
      <c r="GO8" s="28">
        <f>IF(OR(T8="",T8=" ",T8="　"),0,IF(D8&gt;=840701,0,IF(FZ8=1,1,IF(MATCH(T8,Sheet2!$D$3:$D$12,1)&lt;=10,1,0))))</f>
        <v>0</v>
      </c>
      <c r="GP8" s="28">
        <f>IF(OR(X8="",X8=" ",X8="　"),0,IF(D8&gt;=840701,0,IF(GA8=1,1,IF(MATCH(X8,Sheet2!$D$3:$D$12,1)&lt;=10,1,0))))</f>
        <v>0</v>
      </c>
      <c r="GQ8" s="28">
        <f>IF(OR(AB8="",AB8=" ",AB8="　"),0,IF(D8&gt;=840701,0,IF(GB8=1,1,IF(MATCH(AB8,Sheet2!$D$3:$D$12,1)&lt;=10,1,0))))</f>
        <v>0</v>
      </c>
      <c r="GR8" s="28">
        <f>IF(OR(AF8="",AF8=" ",AF8="　"),0,IF(D8&gt;=840701,0,IF(GC8=1,1,IF(MATCH(AF8,Sheet2!$D$3:$D$12,1)&lt;=10,1,0))))</f>
        <v>0</v>
      </c>
      <c r="GS8" s="29">
        <f t="shared" si="123"/>
        <v>0</v>
      </c>
      <c r="GT8" s="29">
        <f t="shared" si="124"/>
        <v>0</v>
      </c>
      <c r="GU8" s="30">
        <f t="shared" si="125"/>
        <v>0</v>
      </c>
      <c r="GV8" s="30">
        <f t="shared" si="126"/>
        <v>0</v>
      </c>
      <c r="GW8" s="30">
        <f t="shared" si="127"/>
        <v>0</v>
      </c>
      <c r="GX8" s="30">
        <f t="shared" si="128"/>
        <v>0</v>
      </c>
      <c r="GY8" s="8"/>
      <c r="GZ8" s="39" t="str">
        <f t="shared" si="129"/>
        <v>1911/00/00</v>
      </c>
      <c r="HA8" s="8" t="e">
        <f t="shared" si="130"/>
        <v>#VALUE!</v>
      </c>
      <c r="HB8" s="8" t="str">
        <f t="shared" si="131"/>
        <v>1911/00/00</v>
      </c>
      <c r="HC8" s="8" t="e">
        <f t="shared" si="132"/>
        <v>#VALUE!</v>
      </c>
      <c r="HD8" s="8" t="str">
        <f t="shared" si="133"/>
        <v>1911/00/00</v>
      </c>
      <c r="HE8" s="8" t="e">
        <f t="shared" si="134"/>
        <v>#VALUE!</v>
      </c>
      <c r="HF8" s="8" t="str">
        <f t="shared" si="135"/>
        <v>2013/01/01</v>
      </c>
      <c r="HH8" s="8">
        <f>IF(OR(C8="",C8=" ",C8="　"),0,IF(D8&gt;780630,0,ROUND(VLOOKUP(F8,Sheet2!$A$1:$B$20,2,FALSE)*E8,0)))</f>
        <v>0</v>
      </c>
      <c r="HI8" s="8">
        <f t="shared" si="136"/>
        <v>0</v>
      </c>
      <c r="HJ8" s="8">
        <f t="shared" si="137"/>
        <v>0</v>
      </c>
      <c r="HL8" s="8" t="str">
        <f t="shared" si="138"/>
        <v/>
      </c>
      <c r="HM8" s="8" t="str">
        <f t="shared" si="139"/>
        <v/>
      </c>
      <c r="HN8" s="8" t="str">
        <f t="shared" si="140"/>
        <v/>
      </c>
      <c r="HO8" s="8" t="str">
        <f t="shared" si="141"/>
        <v/>
      </c>
      <c r="HP8" s="8" t="str">
        <f t="shared" si="142"/>
        <v/>
      </c>
      <c r="HQ8" s="8" t="str">
        <f t="shared" si="143"/>
        <v/>
      </c>
      <c r="HR8" s="8" t="str">
        <f t="shared" si="144"/>
        <v/>
      </c>
    </row>
    <row r="9" spans="1:226" ht="60" customHeight="1">
      <c r="A9" s="10">
        <v>4</v>
      </c>
      <c r="B9" s="32"/>
      <c r="C9" s="33"/>
      <c r="D9" s="34"/>
      <c r="E9" s="55"/>
      <c r="F9" s="46"/>
      <c r="G9" s="48">
        <f>IF(OR(C9="",C9=" ",C9="　"),0,IF(D9&gt;780630,0,ROUND(VLOOKUP(F9,Sheet2!$A$1:$B$20,2,FALSE),0)))</f>
        <v>0</v>
      </c>
      <c r="H9" s="49">
        <f t="shared" si="0"/>
        <v>0</v>
      </c>
      <c r="I9" s="24">
        <f t="shared" si="1"/>
        <v>0</v>
      </c>
      <c r="J9" s="25">
        <f t="shared" si="2"/>
        <v>0</v>
      </c>
      <c r="K9" s="35"/>
      <c r="L9" s="133" t="str">
        <f>IF(K9="","",180101)</f>
        <v/>
      </c>
      <c r="M9" s="51" t="str">
        <f t="shared" si="4"/>
        <v/>
      </c>
      <c r="N9" s="56">
        <v>15.5</v>
      </c>
      <c r="O9" s="38"/>
      <c r="P9" s="133" t="str">
        <f>IF(O9="","",180101)</f>
        <v/>
      </c>
      <c r="Q9" s="51" t="str">
        <f t="shared" si="6"/>
        <v/>
      </c>
      <c r="R9" s="56">
        <v>15.5</v>
      </c>
      <c r="S9" s="38"/>
      <c r="T9" s="34"/>
      <c r="U9" s="51" t="str">
        <f t="shared" si="7"/>
        <v/>
      </c>
      <c r="V9" s="56">
        <v>15.5</v>
      </c>
      <c r="W9" s="38"/>
      <c r="X9" s="34"/>
      <c r="Y9" s="51" t="str">
        <f t="shared" si="8"/>
        <v/>
      </c>
      <c r="Z9" s="56">
        <v>15.5</v>
      </c>
      <c r="AA9" s="35"/>
      <c r="AB9" s="34"/>
      <c r="AC9" s="51" t="str">
        <f t="shared" si="9"/>
        <v/>
      </c>
      <c r="AD9" s="56">
        <v>15.5</v>
      </c>
      <c r="AE9" s="38"/>
      <c r="AF9" s="34"/>
      <c r="AG9" s="51" t="str">
        <f t="shared" si="10"/>
        <v/>
      </c>
      <c r="AH9" s="56">
        <v>15.5</v>
      </c>
      <c r="AI9" s="37">
        <f t="shared" si="11"/>
        <v>0</v>
      </c>
      <c r="AJ9" s="47">
        <f t="shared" si="12"/>
        <v>0</v>
      </c>
      <c r="AK9" s="26">
        <f t="shared" si="13"/>
        <v>0</v>
      </c>
      <c r="AL9" s="53">
        <f t="shared" si="14"/>
        <v>0</v>
      </c>
      <c r="AM9" s="36"/>
      <c r="AN9" s="54"/>
      <c r="AO9" s="8" t="e">
        <f>VLOOKUP(LEFT(C9,1),Sheet2!$L$3:$M$28,2,FALSE)&amp;MID(C9,2,9)</f>
        <v>#N/A</v>
      </c>
      <c r="AP9" s="8" t="e">
        <f t="shared" si="15"/>
        <v>#N/A</v>
      </c>
      <c r="AQ9" s="8" t="e">
        <f t="shared" si="16"/>
        <v>#N/A</v>
      </c>
      <c r="AR9" s="27">
        <f t="shared" si="17"/>
        <v>0</v>
      </c>
      <c r="AS9" s="28">
        <f t="shared" si="18"/>
        <v>0</v>
      </c>
      <c r="AT9" s="27">
        <f t="shared" si="19"/>
        <v>0</v>
      </c>
      <c r="AU9" s="28">
        <f t="shared" si="20"/>
        <v>0</v>
      </c>
      <c r="AV9" s="28">
        <f t="shared" si="21"/>
        <v>0</v>
      </c>
      <c r="AW9" s="28">
        <f t="shared" si="22"/>
        <v>0</v>
      </c>
      <c r="AX9" s="28">
        <f t="shared" si="23"/>
        <v>0</v>
      </c>
      <c r="AY9" s="28">
        <f t="shared" si="24"/>
        <v>0</v>
      </c>
      <c r="AZ9" s="29" t="str">
        <f t="shared" si="25"/>
        <v/>
      </c>
      <c r="BA9" s="29"/>
      <c r="BB9" s="30">
        <f t="shared" si="26"/>
        <v>0</v>
      </c>
      <c r="BC9" s="30">
        <f t="shared" si="27"/>
        <v>0</v>
      </c>
      <c r="BD9" s="31">
        <f t="shared" si="28"/>
        <v>0</v>
      </c>
      <c r="BE9" s="8"/>
      <c r="BF9" s="27" t="e">
        <f t="shared" si="29"/>
        <v>#VALUE!</v>
      </c>
      <c r="BG9" s="28">
        <f t="shared" si="30"/>
        <v>0</v>
      </c>
      <c r="BH9" s="27" t="e">
        <f t="shared" si="31"/>
        <v>#VALUE!</v>
      </c>
      <c r="BI9" s="28">
        <f t="shared" si="32"/>
        <v>0</v>
      </c>
      <c r="BJ9" s="28">
        <f>IF(OR(T9="",T9=" ",T9="　"),0,IF(D9&gt;=800701,0,IF(MATCH(T9,Sheet2!$D$3:$D$12,1)&lt;=1,1,0)))</f>
        <v>0</v>
      </c>
      <c r="BK9" s="28">
        <f>IF(OR(X9="",X9=" ",X9="　"),0,IF(D9&gt;=800701,0,IF(MATCH(X9,Sheet2!$D$3:$D$12,1)&lt;=1,1,0)))</f>
        <v>0</v>
      </c>
      <c r="BL9" s="28">
        <f>IF(OR(AB9="",AB9=" ",AB9="　"),0,IF(D9&gt;=800701,0,IF(MATCH(AB9,Sheet2!$D$3:$D$12,1)&lt;=1,1,0)))</f>
        <v>0</v>
      </c>
      <c r="BM9" s="28">
        <f>IF(OR(AF9="",AF9=" ",AF9="　"),0,IF(D9&gt;=800701,0,IF(MATCH(AF9,Sheet2!$D$3:$D$12,1)&lt;=1,1,0)))</f>
        <v>0</v>
      </c>
      <c r="BN9" s="29">
        <f t="shared" si="33"/>
        <v>5</v>
      </c>
      <c r="BO9" s="29">
        <f t="shared" si="34"/>
        <v>3</v>
      </c>
      <c r="BP9" s="30">
        <f t="shared" si="35"/>
        <v>0</v>
      </c>
      <c r="BQ9" s="30">
        <f t="shared" si="36"/>
        <v>0</v>
      </c>
      <c r="BR9" s="30">
        <f t="shared" si="37"/>
        <v>0</v>
      </c>
      <c r="BS9" s="30">
        <f t="shared" si="38"/>
        <v>0</v>
      </c>
      <c r="BT9" s="30"/>
      <c r="BU9" s="27" t="e">
        <f t="shared" si="39"/>
        <v>#VALUE!</v>
      </c>
      <c r="BV9" s="28">
        <f t="shared" si="40"/>
        <v>0</v>
      </c>
      <c r="BW9" s="27" t="e">
        <f t="shared" si="41"/>
        <v>#VALUE!</v>
      </c>
      <c r="BX9" s="28">
        <f t="shared" si="42"/>
        <v>0</v>
      </c>
      <c r="BY9" s="28">
        <f>IF(OR(T9="",T9=" ",T9="　"),0,IF(D9&gt;=810101,0,IF(BJ9=1,1,IF(MATCH(T9,Sheet2!$D$3:$D$12,1)&lt;=2,1,0))))</f>
        <v>0</v>
      </c>
      <c r="BZ9" s="28">
        <f>IF(OR(X9="",X9=" ",X9="　"),0,IF(D9&gt;=810101,0,IF(BK9=1,1,IF(MATCH(X9,Sheet2!$D$3:$D$12,1)&lt;=2,1,0))))</f>
        <v>0</v>
      </c>
      <c r="CA9" s="28">
        <f>IF(OR(AB9="",AB9=" ",AB9="　"),0,IF(D9&gt;=810101,0,IF(BL9=1,1,IF(MATCH(AB9,Sheet2!$D$3:$D$12,1)&lt;=2,1,0))))</f>
        <v>0</v>
      </c>
      <c r="CB9" s="28">
        <f>IF(OR(AF9="",AF9=" ",AF9="　"),0,IF(D9&gt;=810101,0,IF(BM9=1,1,IF(MATCH(AF9,Sheet2!$D$3:$D$12,1)&lt;=2,1,0))))</f>
        <v>0</v>
      </c>
      <c r="CC9" s="29">
        <f t="shared" si="43"/>
        <v>4</v>
      </c>
      <c r="CD9" s="29">
        <f t="shared" si="44"/>
        <v>3</v>
      </c>
      <c r="CE9" s="30">
        <f t="shared" si="45"/>
        <v>0</v>
      </c>
      <c r="CF9" s="30">
        <f t="shared" si="46"/>
        <v>0</v>
      </c>
      <c r="CG9" s="30">
        <f t="shared" si="47"/>
        <v>0</v>
      </c>
      <c r="CH9" s="30">
        <f t="shared" si="48"/>
        <v>0</v>
      </c>
      <c r="CI9" s="30"/>
      <c r="CJ9" s="27" t="e">
        <f t="shared" si="49"/>
        <v>#VALUE!</v>
      </c>
      <c r="CK9" s="28">
        <f t="shared" si="50"/>
        <v>0</v>
      </c>
      <c r="CL9" s="27" t="e">
        <f t="shared" si="51"/>
        <v>#VALUE!</v>
      </c>
      <c r="CM9" s="28">
        <f t="shared" si="52"/>
        <v>0</v>
      </c>
      <c r="CN9" s="28">
        <f>IF(OR(T9="",T9=" ",T9="　"),0,IF(D9&gt;=810701,0,IF(BY9=1,1,IF(MATCH(T9,Sheet2!$D$3:$D$12,1)&lt;=3,1,0))))</f>
        <v>0</v>
      </c>
      <c r="CO9" s="28">
        <f>IF(OR(X9="",X9=" ",X9="　"),0,IF(D9&gt;=810701,0,IF(BZ9=1,1,IF(MATCH(X9,Sheet2!$D$3:$D$12,1)&lt;=3,1,0))))</f>
        <v>0</v>
      </c>
      <c r="CP9" s="28">
        <f>IF(OR(AB9="",AB9=" ",AB9="　"),0,IF(D9&gt;=810701,0,IF(CA9=1,1,IF(MATCH(AB9,Sheet2!$D$3:$D$12,1)&lt;=3,1,0))))</f>
        <v>0</v>
      </c>
      <c r="CQ9" s="28">
        <f>IF(OR(AF9="",AF9=" ",AF9="　"),0,IF(D9&gt;=810701,0,IF(CB9=1,1,IF(MATCH(AF9,Sheet2!$D$3:$D$12,1)&lt;=3,1,0))))</f>
        <v>0</v>
      </c>
      <c r="CR9" s="29">
        <f t="shared" si="53"/>
        <v>4</v>
      </c>
      <c r="CS9" s="29">
        <f t="shared" si="54"/>
        <v>3</v>
      </c>
      <c r="CT9" s="30">
        <f t="shared" si="55"/>
        <v>0</v>
      </c>
      <c r="CU9" s="30">
        <f t="shared" si="56"/>
        <v>0</v>
      </c>
      <c r="CV9" s="30">
        <f t="shared" si="57"/>
        <v>0</v>
      </c>
      <c r="CW9" s="30">
        <f t="shared" si="58"/>
        <v>0</v>
      </c>
      <c r="CX9" s="31"/>
      <c r="CY9" s="27" t="e">
        <f t="shared" si="59"/>
        <v>#VALUE!</v>
      </c>
      <c r="CZ9" s="28">
        <f t="shared" si="60"/>
        <v>0</v>
      </c>
      <c r="DA9" s="27" t="e">
        <f t="shared" si="61"/>
        <v>#VALUE!</v>
      </c>
      <c r="DB9" s="28">
        <f t="shared" si="62"/>
        <v>0</v>
      </c>
      <c r="DC9" s="28">
        <f>IF(OR(T9="",T9=" ",T9="　"),0,IF(D9&gt;=820101,0,IF(CN9=1,1,IF(MATCH(T9,Sheet2!$D$3:$D$12,1)&lt;=4,1,0))))</f>
        <v>0</v>
      </c>
      <c r="DD9" s="28">
        <f>IF(OR(X9="",X9=" ",X9="　"),0,IF(D9&gt;=820101,0,IF(CO9=1,1,IF(MATCH(X9,Sheet2!$D$3:$D$12,1)&lt;=4,1,0))))</f>
        <v>0</v>
      </c>
      <c r="DE9" s="28">
        <f>IF(OR(AB9="",AB9=" ",AB9="　"),0,IF(D9&gt;=820101,0,IF(CP9=1,1,IF(MATCH(AB9,Sheet2!$D$3:$D$12,1)&lt;=4,1,0))))</f>
        <v>0</v>
      </c>
      <c r="DF9" s="28">
        <f>IF(OR(AF9="",AF9=" ",AF9="　"),0,IF(D9&gt;=820101,0,IF(CQ9=1,1,IF(MATCH(AF9,Sheet2!$D$3:$D$12,1)&lt;=4,1,0))))</f>
        <v>0</v>
      </c>
      <c r="DG9" s="29">
        <f t="shared" si="63"/>
        <v>3</v>
      </c>
      <c r="DH9" s="29">
        <f t="shared" si="64"/>
        <v>3</v>
      </c>
      <c r="DI9" s="30">
        <f t="shared" si="65"/>
        <v>0</v>
      </c>
      <c r="DJ9" s="30">
        <f t="shared" si="66"/>
        <v>0</v>
      </c>
      <c r="DK9" s="30">
        <f t="shared" si="67"/>
        <v>0</v>
      </c>
      <c r="DL9" s="30">
        <f t="shared" si="68"/>
        <v>0</v>
      </c>
      <c r="DM9" s="31"/>
      <c r="DN9" s="27" t="e">
        <f t="shared" si="69"/>
        <v>#VALUE!</v>
      </c>
      <c r="DO9" s="28">
        <f t="shared" si="70"/>
        <v>0</v>
      </c>
      <c r="DP9" s="27" t="e">
        <f t="shared" si="71"/>
        <v>#VALUE!</v>
      </c>
      <c r="DQ9" s="28">
        <f t="shared" si="72"/>
        <v>0</v>
      </c>
      <c r="DR9" s="28">
        <f>IF(OR(T9="",T9=" ",T9="　"),0,IF(D9&gt;=820701,0,IF(DC9=1,1,IF(MATCH(T9,Sheet2!$D$3:$D$12,1)&lt;=5,1,0))))</f>
        <v>0</v>
      </c>
      <c r="DS9" s="28">
        <f>IF(OR(X9="",X9=" ",X9="　"),0,IF(D9&gt;=820701,0,IF(DD9=1,1,IF(MATCH(X9,Sheet2!$D$3:$D$12,1)&lt;=5,1,0))))</f>
        <v>0</v>
      </c>
      <c r="DT9" s="28">
        <f>IF(OR(AB9="",AB9=" ",AB9="　"),0,IF(D9&gt;=820701,0,IF(DE9=1,1,IF(MATCH(AB9,Sheet2!$D$3:$D$12,1)&lt;=5,1,0))))</f>
        <v>0</v>
      </c>
      <c r="DU9" s="28">
        <f>IF(OR(AF9="",AF9=" ",AF9="　"),0,IF(D9&gt;=820701,0,IF(DF9=1,1,IF(MATCH(AF9,Sheet2!$D$3:$D$12,1)&lt;=5,1,0))))</f>
        <v>0</v>
      </c>
      <c r="DV9" s="29">
        <f t="shared" si="73"/>
        <v>3</v>
      </c>
      <c r="DW9" s="29">
        <f t="shared" si="74"/>
        <v>3</v>
      </c>
      <c r="DX9" s="30">
        <f t="shared" si="75"/>
        <v>0</v>
      </c>
      <c r="DY9" s="30">
        <f t="shared" si="76"/>
        <v>0</v>
      </c>
      <c r="DZ9" s="30">
        <f t="shared" si="77"/>
        <v>0</v>
      </c>
      <c r="EA9" s="30">
        <f t="shared" si="78"/>
        <v>0</v>
      </c>
      <c r="EB9" s="31"/>
      <c r="EC9" s="27" t="e">
        <f t="shared" si="79"/>
        <v>#VALUE!</v>
      </c>
      <c r="ED9" s="28">
        <f t="shared" si="80"/>
        <v>0</v>
      </c>
      <c r="EE9" s="27" t="e">
        <f t="shared" si="81"/>
        <v>#VALUE!</v>
      </c>
      <c r="EF9" s="28">
        <f t="shared" si="82"/>
        <v>0</v>
      </c>
      <c r="EG9" s="28">
        <f>IF(OR(T9="",T9=" ",T9="　"),0,IF(D9&gt;=830101,0,IF(DR9=1,1,IF(MATCH(T9,Sheet2!$D$3:$D$12,1)&lt;=6,1,0))))</f>
        <v>0</v>
      </c>
      <c r="EH9" s="28">
        <f>IF(OR(X9="",X9=" ",X9="　"),0,IF(D9&gt;=830101,0,IF(DS9=1,1,IF(MATCH(X9,Sheet2!$D$3:$D$12,1)&lt;=6,1,0))))</f>
        <v>0</v>
      </c>
      <c r="EI9" s="28">
        <f>IF(OR(AB9="",AB9=" ",AB9="　"),0,IF(D9&gt;=830101,0,IF(DT9=1,1,IF(MATCH(AB9,Sheet2!$D$3:$D$12,1)&lt;=6,1,0))))</f>
        <v>0</v>
      </c>
      <c r="EJ9" s="28">
        <f>IF(OR(AF9="",AF9=" ",AF9="　"),0,IF(D9&gt;=830101,0,IF(DU9=1,1,IF(MATCH(AF9,Sheet2!$D$3:$D$12,1)&lt;=6,1,0))))</f>
        <v>0</v>
      </c>
      <c r="EK9" s="29">
        <f t="shared" si="83"/>
        <v>2</v>
      </c>
      <c r="EL9" s="29">
        <f t="shared" si="84"/>
        <v>2</v>
      </c>
      <c r="EM9" s="30">
        <f t="shared" si="85"/>
        <v>0</v>
      </c>
      <c r="EN9" s="30">
        <f t="shared" si="86"/>
        <v>0</v>
      </c>
      <c r="EO9" s="30">
        <f t="shared" si="87"/>
        <v>0</v>
      </c>
      <c r="EP9" s="30">
        <f t="shared" si="88"/>
        <v>0</v>
      </c>
      <c r="EQ9" s="31"/>
      <c r="ER9" s="27" t="e">
        <f t="shared" si="89"/>
        <v>#VALUE!</v>
      </c>
      <c r="ES9" s="28">
        <f t="shared" si="90"/>
        <v>0</v>
      </c>
      <c r="ET9" s="27" t="e">
        <f t="shared" si="91"/>
        <v>#VALUE!</v>
      </c>
      <c r="EU9" s="28">
        <f t="shared" si="92"/>
        <v>0</v>
      </c>
      <c r="EV9" s="28">
        <f>IF(OR(T9="",T9=" ",T9="　"),0,IF(D9&gt;=830701,0,IF(EG9=1,1,IF(MATCH(T9,Sheet2!$D$3:$D$12,1)&lt;=7,1,0))))</f>
        <v>0</v>
      </c>
      <c r="EW9" s="28">
        <f>IF(OR(X9="",X9=" ",X9="　"),0,IF(D9&gt;=830701,0,IF(EH9=1,1,IF(MATCH(X9,Sheet2!$D$3:$D$12,1)&lt;=7,1,0))))</f>
        <v>0</v>
      </c>
      <c r="EX9" s="28">
        <f>IF(OR(AB9="",AB9=" ",AB9="　"),0,IF(D9&gt;=830701,0,IF(EI9=1,1,IF(MATCH(AB9,Sheet2!$D$3:$D$12,1)&lt;=7,1,0))))</f>
        <v>0</v>
      </c>
      <c r="EY9" s="28">
        <f>IF(OR(AF9="",AF9=" ",AF9="　"),0,IF(D9&gt;=830701,0,IF(EJ9=1,1,IF(MATCH(AF9,Sheet2!$D$3:$D$12,1)&lt;=7,1,0))))</f>
        <v>0</v>
      </c>
      <c r="EZ9" s="29">
        <f t="shared" si="93"/>
        <v>2</v>
      </c>
      <c r="FA9" s="29">
        <f t="shared" si="94"/>
        <v>2</v>
      </c>
      <c r="FB9" s="30">
        <f t="shared" si="95"/>
        <v>0</v>
      </c>
      <c r="FC9" s="30">
        <f t="shared" si="96"/>
        <v>0</v>
      </c>
      <c r="FD9" s="30">
        <f t="shared" si="97"/>
        <v>0</v>
      </c>
      <c r="FE9" s="30">
        <f t="shared" si="98"/>
        <v>0</v>
      </c>
      <c r="FF9" s="31"/>
      <c r="FG9" s="27" t="e">
        <f t="shared" si="99"/>
        <v>#VALUE!</v>
      </c>
      <c r="FH9" s="28">
        <f t="shared" si="100"/>
        <v>0</v>
      </c>
      <c r="FI9" s="27" t="e">
        <f t="shared" si="101"/>
        <v>#VALUE!</v>
      </c>
      <c r="FJ9" s="28">
        <f t="shared" si="102"/>
        <v>0</v>
      </c>
      <c r="FK9" s="28">
        <f>IF(OR(T9="",T9=" ",T9="　"),0,IF(D9&gt;=840101,0,IF(EV9=1,1,IF(MATCH(T9,Sheet2!$D$3:$D$12,1)&lt;=8,1,0))))</f>
        <v>0</v>
      </c>
      <c r="FL9" s="28">
        <f>IF(OR(X9="",X9=" ",X9="　"),0,IF(D9&gt;=840101,0,IF(EW9=1,1,IF(MATCH(X9,Sheet2!$D$3:$D$12,1)&lt;=8,1,0))))</f>
        <v>0</v>
      </c>
      <c r="FM9" s="28">
        <f>IF(OR(AB9="",AB9=" ",AB9="　"),0,IF(D9&gt;=840101,0,IF(EX9=1,1,IF(MATCH(AB9,Sheet2!$D$3:$D$12,1)&lt;=8,1,0))))</f>
        <v>0</v>
      </c>
      <c r="FN9" s="28">
        <f>IF(OR(AF9="",AF9=" ",AF9="　"),0,IF(D9&gt;=840101,0,IF(EY9=1,1,IF(MATCH(AF9,Sheet2!$D$3:$D$12,1)&lt;=8,1,0))))</f>
        <v>0</v>
      </c>
      <c r="FO9" s="29">
        <f t="shared" si="103"/>
        <v>1</v>
      </c>
      <c r="FP9" s="29">
        <f t="shared" si="104"/>
        <v>1</v>
      </c>
      <c r="FQ9" s="30">
        <f t="shared" si="105"/>
        <v>0</v>
      </c>
      <c r="FR9" s="30">
        <f t="shared" si="106"/>
        <v>0</v>
      </c>
      <c r="FS9" s="30">
        <f t="shared" si="107"/>
        <v>0</v>
      </c>
      <c r="FT9" s="30">
        <f t="shared" si="108"/>
        <v>0</v>
      </c>
      <c r="FU9" s="31"/>
      <c r="FV9" s="27" t="e">
        <f t="shared" si="109"/>
        <v>#VALUE!</v>
      </c>
      <c r="FW9" s="28">
        <f t="shared" si="110"/>
        <v>0</v>
      </c>
      <c r="FX9" s="27" t="e">
        <f t="shared" si="111"/>
        <v>#VALUE!</v>
      </c>
      <c r="FY9" s="28">
        <f t="shared" si="112"/>
        <v>0</v>
      </c>
      <c r="FZ9" s="28">
        <f>IF(OR(T9="",T9=" ",T9="　"),0,IF(D9&gt;=840701,0,IF(FK9=1,1,IF(MATCH(T9,Sheet2!$D$3:$D$12,1)&lt;=9,1,0))))</f>
        <v>0</v>
      </c>
      <c r="GA9" s="28">
        <f>IF(OR(X9="",X9=" ",X9="　"),0,IF(D9&gt;=840701,0,IF(FL9=1,1,IF(MATCH(X9,Sheet2!$D$3:$D$12,1)&lt;=9,1,0))))</f>
        <v>0</v>
      </c>
      <c r="GB9" s="28">
        <f>IF(OR(AB9="",AB9=" ",AB9="　"),0,IF(D9&gt;=840701,0,IF(FM9=1,1,IF(MATCH(AB9,Sheet2!$D$3:$D$12,1)&lt;=9,1,0))))</f>
        <v>0</v>
      </c>
      <c r="GC9" s="28">
        <f>IF(OR(AF9="",AF9=" ",AF9="　"),0,IF(D9&gt;=840701,0,IF(FN9=1,1,IF(MATCH(AF9,Sheet2!$D$3:$D$12,1)&lt;=9,1,0))))</f>
        <v>0</v>
      </c>
      <c r="GD9" s="29">
        <f t="shared" si="113"/>
        <v>1</v>
      </c>
      <c r="GE9" s="29">
        <f t="shared" si="114"/>
        <v>1</v>
      </c>
      <c r="GF9" s="30">
        <f t="shared" si="115"/>
        <v>0</v>
      </c>
      <c r="GG9" s="30">
        <f t="shared" si="116"/>
        <v>0</v>
      </c>
      <c r="GH9" s="30">
        <f t="shared" si="117"/>
        <v>0</v>
      </c>
      <c r="GI9" s="30">
        <f t="shared" si="118"/>
        <v>0</v>
      </c>
      <c r="GJ9" s="31"/>
      <c r="GK9" s="27" t="e">
        <f t="shared" si="119"/>
        <v>#VALUE!</v>
      </c>
      <c r="GL9" s="28">
        <f t="shared" si="120"/>
        <v>0</v>
      </c>
      <c r="GM9" s="27" t="e">
        <f t="shared" si="121"/>
        <v>#VALUE!</v>
      </c>
      <c r="GN9" s="28">
        <f t="shared" si="122"/>
        <v>0</v>
      </c>
      <c r="GO9" s="28">
        <f>IF(OR(T9="",T9=" ",T9="　"),0,IF(D9&gt;=840701,0,IF(FZ9=1,1,IF(MATCH(T9,Sheet2!$D$3:$D$12,1)&lt;=10,1,0))))</f>
        <v>0</v>
      </c>
      <c r="GP9" s="28">
        <f>IF(OR(X9="",X9=" ",X9="　"),0,IF(D9&gt;=840701,0,IF(GA9=1,1,IF(MATCH(X9,Sheet2!$D$3:$D$12,1)&lt;=10,1,0))))</f>
        <v>0</v>
      </c>
      <c r="GQ9" s="28">
        <f>IF(OR(AB9="",AB9=" ",AB9="　"),0,IF(D9&gt;=840701,0,IF(GB9=1,1,IF(MATCH(AB9,Sheet2!$D$3:$D$12,1)&lt;=10,1,0))))</f>
        <v>0</v>
      </c>
      <c r="GR9" s="28">
        <f>IF(OR(AF9="",AF9=" ",AF9="　"),0,IF(D9&gt;=840701,0,IF(GC9=1,1,IF(MATCH(AF9,Sheet2!$D$3:$D$12,1)&lt;=10,1,0))))</f>
        <v>0</v>
      </c>
      <c r="GS9" s="29">
        <f t="shared" si="123"/>
        <v>0</v>
      </c>
      <c r="GT9" s="29">
        <f t="shared" si="124"/>
        <v>0</v>
      </c>
      <c r="GU9" s="30">
        <f t="shared" si="125"/>
        <v>0</v>
      </c>
      <c r="GV9" s="30">
        <f t="shared" si="126"/>
        <v>0</v>
      </c>
      <c r="GW9" s="30">
        <f t="shared" si="127"/>
        <v>0</v>
      </c>
      <c r="GX9" s="30">
        <f t="shared" si="128"/>
        <v>0</v>
      </c>
      <c r="GY9" s="8"/>
      <c r="GZ9" s="39" t="str">
        <f t="shared" si="129"/>
        <v>1911/00/00</v>
      </c>
      <c r="HA9" s="8" t="e">
        <f t="shared" si="130"/>
        <v>#VALUE!</v>
      </c>
      <c r="HB9" s="8" t="str">
        <f t="shared" si="131"/>
        <v>1911/00/00</v>
      </c>
      <c r="HC9" s="8" t="e">
        <f t="shared" si="132"/>
        <v>#VALUE!</v>
      </c>
      <c r="HD9" s="8" t="str">
        <f t="shared" si="133"/>
        <v>1911/00/00</v>
      </c>
      <c r="HE9" s="8" t="e">
        <f t="shared" si="134"/>
        <v>#VALUE!</v>
      </c>
      <c r="HF9" s="8" t="str">
        <f t="shared" si="135"/>
        <v>2013/01/01</v>
      </c>
      <c r="HH9" s="8">
        <f>IF(OR(C9="",C9=" ",C9="　"),0,IF(D9&gt;780630,0,ROUND(VLOOKUP(F9,Sheet2!$A$1:$B$20,2,FALSE)*E9,0)))</f>
        <v>0</v>
      </c>
      <c r="HI9" s="8">
        <f t="shared" si="136"/>
        <v>0</v>
      </c>
      <c r="HJ9" s="8">
        <f t="shared" si="137"/>
        <v>0</v>
      </c>
      <c r="HL9" s="8" t="str">
        <f t="shared" si="138"/>
        <v/>
      </c>
      <c r="HM9" s="8" t="str">
        <f t="shared" si="139"/>
        <v/>
      </c>
      <c r="HN9" s="8" t="str">
        <f t="shared" si="140"/>
        <v/>
      </c>
      <c r="HO9" s="8" t="str">
        <f t="shared" si="141"/>
        <v/>
      </c>
      <c r="HP9" s="8" t="str">
        <f t="shared" si="142"/>
        <v/>
      </c>
      <c r="HQ9" s="8" t="str">
        <f t="shared" si="143"/>
        <v/>
      </c>
      <c r="HR9" s="8" t="str">
        <f t="shared" si="144"/>
        <v/>
      </c>
    </row>
    <row r="10" spans="1:226" ht="60" customHeight="1">
      <c r="A10" s="10">
        <v>5</v>
      </c>
      <c r="B10" s="32"/>
      <c r="C10" s="33"/>
      <c r="D10" s="34"/>
      <c r="E10" s="55"/>
      <c r="F10" s="46"/>
      <c r="G10" s="48">
        <f>IF(OR(C10="",C10=" ",C10="　"),0,IF(D10&gt;780630,0,ROUND(VLOOKUP(F10,Sheet2!$A$1:$B$20,2,FALSE),0)))</f>
        <v>0</v>
      </c>
      <c r="H10" s="49">
        <f t="shared" si="0"/>
        <v>0</v>
      </c>
      <c r="I10" s="24">
        <f t="shared" si="1"/>
        <v>0</v>
      </c>
      <c r="J10" s="25">
        <f t="shared" si="2"/>
        <v>0</v>
      </c>
      <c r="K10" s="35"/>
      <c r="L10" s="133" t="str">
        <f t="shared" ref="L10:L59" si="145">IF(K10="","",180101)</f>
        <v/>
      </c>
      <c r="M10" s="51" t="str">
        <f t="shared" si="4"/>
        <v/>
      </c>
      <c r="N10" s="56">
        <v>15.5</v>
      </c>
      <c r="O10" s="38"/>
      <c r="P10" s="133" t="str">
        <f t="shared" ref="P10:P59" si="146">IF(O10="","",180101)</f>
        <v/>
      </c>
      <c r="Q10" s="51" t="str">
        <f t="shared" si="6"/>
        <v/>
      </c>
      <c r="R10" s="56">
        <v>15.5</v>
      </c>
      <c r="S10" s="38"/>
      <c r="T10" s="34"/>
      <c r="U10" s="51" t="str">
        <f t="shared" si="7"/>
        <v/>
      </c>
      <c r="V10" s="56">
        <v>15.5</v>
      </c>
      <c r="W10" s="38"/>
      <c r="X10" s="34"/>
      <c r="Y10" s="51" t="str">
        <f t="shared" si="8"/>
        <v/>
      </c>
      <c r="Z10" s="56">
        <v>15.5</v>
      </c>
      <c r="AA10" s="35"/>
      <c r="AB10" s="34"/>
      <c r="AC10" s="51" t="str">
        <f t="shared" si="9"/>
        <v/>
      </c>
      <c r="AD10" s="56">
        <v>15.5</v>
      </c>
      <c r="AE10" s="38"/>
      <c r="AF10" s="34"/>
      <c r="AG10" s="51" t="str">
        <f t="shared" si="10"/>
        <v/>
      </c>
      <c r="AH10" s="56">
        <v>15.5</v>
      </c>
      <c r="AI10" s="37">
        <f t="shared" si="11"/>
        <v>0</v>
      </c>
      <c r="AJ10" s="47">
        <f t="shared" si="12"/>
        <v>0</v>
      </c>
      <c r="AK10" s="26">
        <f t="shared" si="13"/>
        <v>0</v>
      </c>
      <c r="AL10" s="53">
        <f t="shared" si="14"/>
        <v>0</v>
      </c>
      <c r="AM10" s="36"/>
      <c r="AN10" s="54"/>
      <c r="AO10" s="8" t="e">
        <f>VLOOKUP(LEFT(C10,1),Sheet2!$L$3:$M$28,2,FALSE)&amp;MID(C10,2,9)</f>
        <v>#N/A</v>
      </c>
      <c r="AP10" s="8" t="e">
        <f t="shared" si="15"/>
        <v>#N/A</v>
      </c>
      <c r="AQ10" s="8" t="e">
        <f t="shared" si="16"/>
        <v>#N/A</v>
      </c>
      <c r="AR10" s="27">
        <f t="shared" si="17"/>
        <v>0</v>
      </c>
      <c r="AS10" s="28">
        <f t="shared" si="18"/>
        <v>0</v>
      </c>
      <c r="AT10" s="27">
        <f t="shared" si="19"/>
        <v>0</v>
      </c>
      <c r="AU10" s="28">
        <f t="shared" si="20"/>
        <v>0</v>
      </c>
      <c r="AV10" s="28">
        <f t="shared" si="21"/>
        <v>0</v>
      </c>
      <c r="AW10" s="28">
        <f t="shared" si="22"/>
        <v>0</v>
      </c>
      <c r="AX10" s="28">
        <f t="shared" si="23"/>
        <v>0</v>
      </c>
      <c r="AY10" s="28">
        <f t="shared" si="24"/>
        <v>0</v>
      </c>
      <c r="AZ10" s="29" t="str">
        <f t="shared" si="25"/>
        <v/>
      </c>
      <c r="BA10" s="29"/>
      <c r="BB10" s="30">
        <f t="shared" si="26"/>
        <v>0</v>
      </c>
      <c r="BC10" s="30">
        <f t="shared" si="27"/>
        <v>0</v>
      </c>
      <c r="BD10" s="31">
        <f t="shared" si="28"/>
        <v>0</v>
      </c>
      <c r="BE10" s="8"/>
      <c r="BF10" s="27" t="e">
        <f t="shared" si="29"/>
        <v>#VALUE!</v>
      </c>
      <c r="BG10" s="28">
        <f t="shared" si="30"/>
        <v>0</v>
      </c>
      <c r="BH10" s="27" t="e">
        <f t="shared" si="31"/>
        <v>#VALUE!</v>
      </c>
      <c r="BI10" s="28">
        <f t="shared" si="32"/>
        <v>0</v>
      </c>
      <c r="BJ10" s="28">
        <f>IF(OR(T10="",T10=" ",T10="　"),0,IF(D10&gt;=800701,0,IF(MATCH(T10,Sheet2!$D$3:$D$12,1)&lt;=1,1,0)))</f>
        <v>0</v>
      </c>
      <c r="BK10" s="28">
        <f>IF(OR(X10="",X10=" ",X10="　"),0,IF(D10&gt;=800701,0,IF(MATCH(X10,Sheet2!$D$3:$D$12,1)&lt;=1,1,0)))</f>
        <v>0</v>
      </c>
      <c r="BL10" s="28">
        <f>IF(OR(AB10="",AB10=" ",AB10="　"),0,IF(D10&gt;=800701,0,IF(MATCH(AB10,Sheet2!$D$3:$D$12,1)&lt;=1,1,0)))</f>
        <v>0</v>
      </c>
      <c r="BM10" s="28">
        <f>IF(OR(AF10="",AF10=" ",AF10="　"),0,IF(D10&gt;=800701,0,IF(MATCH(AF10,Sheet2!$D$3:$D$12,1)&lt;=1,1,0)))</f>
        <v>0</v>
      </c>
      <c r="BN10" s="29">
        <f t="shared" si="33"/>
        <v>5</v>
      </c>
      <c r="BO10" s="29">
        <f t="shared" si="34"/>
        <v>3</v>
      </c>
      <c r="BP10" s="30">
        <f t="shared" si="35"/>
        <v>0</v>
      </c>
      <c r="BQ10" s="30">
        <f t="shared" si="36"/>
        <v>0</v>
      </c>
      <c r="BR10" s="30">
        <f t="shared" si="37"/>
        <v>0</v>
      </c>
      <c r="BS10" s="30">
        <f t="shared" si="38"/>
        <v>0</v>
      </c>
      <c r="BT10" s="30"/>
      <c r="BU10" s="27" t="e">
        <f t="shared" si="39"/>
        <v>#VALUE!</v>
      </c>
      <c r="BV10" s="28">
        <f t="shared" si="40"/>
        <v>0</v>
      </c>
      <c r="BW10" s="27" t="e">
        <f t="shared" si="41"/>
        <v>#VALUE!</v>
      </c>
      <c r="BX10" s="28">
        <f t="shared" si="42"/>
        <v>0</v>
      </c>
      <c r="BY10" s="28">
        <f>IF(OR(T10="",T10=" ",T10="　"),0,IF(D10&gt;=810101,0,IF(BJ10=1,1,IF(MATCH(T10,Sheet2!$D$3:$D$12,1)&lt;=2,1,0))))</f>
        <v>0</v>
      </c>
      <c r="BZ10" s="28">
        <f>IF(OR(X10="",X10=" ",X10="　"),0,IF(D10&gt;=810101,0,IF(BK10=1,1,IF(MATCH(X10,Sheet2!$D$3:$D$12,1)&lt;=2,1,0))))</f>
        <v>0</v>
      </c>
      <c r="CA10" s="28">
        <f>IF(OR(AB10="",AB10=" ",AB10="　"),0,IF(D10&gt;=810101,0,IF(BL10=1,1,IF(MATCH(AB10,Sheet2!$D$3:$D$12,1)&lt;=2,1,0))))</f>
        <v>0</v>
      </c>
      <c r="CB10" s="28">
        <f>IF(OR(AF10="",AF10=" ",AF10="　"),0,IF(D10&gt;=810101,0,IF(BM10=1,1,IF(MATCH(AF10,Sheet2!$D$3:$D$12,1)&lt;=2,1,0))))</f>
        <v>0</v>
      </c>
      <c r="CC10" s="29">
        <f t="shared" si="43"/>
        <v>4</v>
      </c>
      <c r="CD10" s="29">
        <f t="shared" si="44"/>
        <v>3</v>
      </c>
      <c r="CE10" s="30">
        <f t="shared" si="45"/>
        <v>0</v>
      </c>
      <c r="CF10" s="30">
        <f t="shared" si="46"/>
        <v>0</v>
      </c>
      <c r="CG10" s="30">
        <f t="shared" si="47"/>
        <v>0</v>
      </c>
      <c r="CH10" s="30">
        <f t="shared" si="48"/>
        <v>0</v>
      </c>
      <c r="CI10" s="30"/>
      <c r="CJ10" s="27" t="e">
        <f t="shared" si="49"/>
        <v>#VALUE!</v>
      </c>
      <c r="CK10" s="28">
        <f t="shared" si="50"/>
        <v>0</v>
      </c>
      <c r="CL10" s="27" t="e">
        <f t="shared" si="51"/>
        <v>#VALUE!</v>
      </c>
      <c r="CM10" s="28">
        <f t="shared" si="52"/>
        <v>0</v>
      </c>
      <c r="CN10" s="28">
        <f>IF(OR(T10="",T10=" ",T10="　"),0,IF(D10&gt;=810701,0,IF(BY10=1,1,IF(MATCH(T10,Sheet2!$D$3:$D$12,1)&lt;=3,1,0))))</f>
        <v>0</v>
      </c>
      <c r="CO10" s="28">
        <f>IF(OR(X10="",X10=" ",X10="　"),0,IF(D10&gt;=810701,0,IF(BZ10=1,1,IF(MATCH(X10,Sheet2!$D$3:$D$12,1)&lt;=3,1,0))))</f>
        <v>0</v>
      </c>
      <c r="CP10" s="28">
        <f>IF(OR(AB10="",AB10=" ",AB10="　"),0,IF(D10&gt;=810701,0,IF(CA10=1,1,IF(MATCH(AB10,Sheet2!$D$3:$D$12,1)&lt;=3,1,0))))</f>
        <v>0</v>
      </c>
      <c r="CQ10" s="28">
        <f>IF(OR(AF10="",AF10=" ",AF10="　"),0,IF(D10&gt;=810701,0,IF(CB10=1,1,IF(MATCH(AF10,Sheet2!$D$3:$D$12,1)&lt;=3,1,0))))</f>
        <v>0</v>
      </c>
      <c r="CR10" s="29">
        <f t="shared" si="53"/>
        <v>4</v>
      </c>
      <c r="CS10" s="29">
        <f t="shared" si="54"/>
        <v>3</v>
      </c>
      <c r="CT10" s="30">
        <f t="shared" si="55"/>
        <v>0</v>
      </c>
      <c r="CU10" s="30">
        <f t="shared" si="56"/>
        <v>0</v>
      </c>
      <c r="CV10" s="30">
        <f t="shared" si="57"/>
        <v>0</v>
      </c>
      <c r="CW10" s="30">
        <f t="shared" si="58"/>
        <v>0</v>
      </c>
      <c r="CX10" s="31"/>
      <c r="CY10" s="27" t="e">
        <f t="shared" si="59"/>
        <v>#VALUE!</v>
      </c>
      <c r="CZ10" s="28">
        <f t="shared" si="60"/>
        <v>0</v>
      </c>
      <c r="DA10" s="27" t="e">
        <f t="shared" si="61"/>
        <v>#VALUE!</v>
      </c>
      <c r="DB10" s="28">
        <f t="shared" si="62"/>
        <v>0</v>
      </c>
      <c r="DC10" s="28">
        <f>IF(OR(T10="",T10=" ",T10="　"),0,IF(D10&gt;=820101,0,IF(CN10=1,1,IF(MATCH(T10,Sheet2!$D$3:$D$12,1)&lt;=4,1,0))))</f>
        <v>0</v>
      </c>
      <c r="DD10" s="28">
        <f>IF(OR(X10="",X10=" ",X10="　"),0,IF(D10&gt;=820101,0,IF(CO10=1,1,IF(MATCH(X10,Sheet2!$D$3:$D$12,1)&lt;=4,1,0))))</f>
        <v>0</v>
      </c>
      <c r="DE10" s="28">
        <f>IF(OR(AB10="",AB10=" ",AB10="　"),0,IF(D10&gt;=820101,0,IF(CP10=1,1,IF(MATCH(AB10,Sheet2!$D$3:$D$12,1)&lt;=4,1,0))))</f>
        <v>0</v>
      </c>
      <c r="DF10" s="28">
        <f>IF(OR(AF10="",AF10=" ",AF10="　"),0,IF(D10&gt;=820101,0,IF(CQ10=1,1,IF(MATCH(AF10,Sheet2!$D$3:$D$12,1)&lt;=4,1,0))))</f>
        <v>0</v>
      </c>
      <c r="DG10" s="29">
        <f t="shared" si="63"/>
        <v>3</v>
      </c>
      <c r="DH10" s="29">
        <f t="shared" si="64"/>
        <v>3</v>
      </c>
      <c r="DI10" s="30">
        <f t="shared" si="65"/>
        <v>0</v>
      </c>
      <c r="DJ10" s="30">
        <f t="shared" si="66"/>
        <v>0</v>
      </c>
      <c r="DK10" s="30">
        <f t="shared" si="67"/>
        <v>0</v>
      </c>
      <c r="DL10" s="30">
        <f t="shared" si="68"/>
        <v>0</v>
      </c>
      <c r="DM10" s="31"/>
      <c r="DN10" s="27" t="e">
        <f t="shared" si="69"/>
        <v>#VALUE!</v>
      </c>
      <c r="DO10" s="28">
        <f t="shared" si="70"/>
        <v>0</v>
      </c>
      <c r="DP10" s="27" t="e">
        <f t="shared" si="71"/>
        <v>#VALUE!</v>
      </c>
      <c r="DQ10" s="28">
        <f t="shared" si="72"/>
        <v>0</v>
      </c>
      <c r="DR10" s="28">
        <f>IF(OR(T10="",T10=" ",T10="　"),0,IF(D10&gt;=820701,0,IF(DC10=1,1,IF(MATCH(T10,Sheet2!$D$3:$D$12,1)&lt;=5,1,0))))</f>
        <v>0</v>
      </c>
      <c r="DS10" s="28">
        <f>IF(OR(X10="",X10=" ",X10="　"),0,IF(D10&gt;=820701,0,IF(DD10=1,1,IF(MATCH(X10,Sheet2!$D$3:$D$12,1)&lt;=5,1,0))))</f>
        <v>0</v>
      </c>
      <c r="DT10" s="28">
        <f>IF(OR(AB10="",AB10=" ",AB10="　"),0,IF(D10&gt;=820701,0,IF(DE10=1,1,IF(MATCH(AB10,Sheet2!$D$3:$D$12,1)&lt;=5,1,0))))</f>
        <v>0</v>
      </c>
      <c r="DU10" s="28">
        <f>IF(OR(AF10="",AF10=" ",AF10="　"),0,IF(D10&gt;=820701,0,IF(DF10=1,1,IF(MATCH(AF10,Sheet2!$D$3:$D$12,1)&lt;=5,1,0))))</f>
        <v>0</v>
      </c>
      <c r="DV10" s="29">
        <f t="shared" si="73"/>
        <v>3</v>
      </c>
      <c r="DW10" s="29">
        <f t="shared" si="74"/>
        <v>3</v>
      </c>
      <c r="DX10" s="30">
        <f t="shared" si="75"/>
        <v>0</v>
      </c>
      <c r="DY10" s="30">
        <f t="shared" si="76"/>
        <v>0</v>
      </c>
      <c r="DZ10" s="30">
        <f t="shared" si="77"/>
        <v>0</v>
      </c>
      <c r="EA10" s="30">
        <f t="shared" si="78"/>
        <v>0</v>
      </c>
      <c r="EB10" s="31"/>
      <c r="EC10" s="27" t="e">
        <f t="shared" si="79"/>
        <v>#VALUE!</v>
      </c>
      <c r="ED10" s="28">
        <f t="shared" si="80"/>
        <v>0</v>
      </c>
      <c r="EE10" s="27" t="e">
        <f t="shared" si="81"/>
        <v>#VALUE!</v>
      </c>
      <c r="EF10" s="28">
        <f t="shared" si="82"/>
        <v>0</v>
      </c>
      <c r="EG10" s="28">
        <f>IF(OR(T10="",T10=" ",T10="　"),0,IF(D10&gt;=830101,0,IF(DR10=1,1,IF(MATCH(T10,Sheet2!$D$3:$D$12,1)&lt;=6,1,0))))</f>
        <v>0</v>
      </c>
      <c r="EH10" s="28">
        <f>IF(OR(X10="",X10=" ",X10="　"),0,IF(D10&gt;=830101,0,IF(DS10=1,1,IF(MATCH(X10,Sheet2!$D$3:$D$12,1)&lt;=6,1,0))))</f>
        <v>0</v>
      </c>
      <c r="EI10" s="28">
        <f>IF(OR(AB10="",AB10=" ",AB10="　"),0,IF(D10&gt;=830101,0,IF(DT10=1,1,IF(MATCH(AB10,Sheet2!$D$3:$D$12,1)&lt;=6,1,0))))</f>
        <v>0</v>
      </c>
      <c r="EJ10" s="28">
        <f>IF(OR(AF10="",AF10=" ",AF10="　"),0,IF(D10&gt;=830101,0,IF(DU10=1,1,IF(MATCH(AF10,Sheet2!$D$3:$D$12,1)&lt;=6,1,0))))</f>
        <v>0</v>
      </c>
      <c r="EK10" s="29">
        <f t="shared" si="83"/>
        <v>2</v>
      </c>
      <c r="EL10" s="29">
        <f t="shared" si="84"/>
        <v>2</v>
      </c>
      <c r="EM10" s="30">
        <f t="shared" si="85"/>
        <v>0</v>
      </c>
      <c r="EN10" s="30">
        <f t="shared" si="86"/>
        <v>0</v>
      </c>
      <c r="EO10" s="30">
        <f t="shared" si="87"/>
        <v>0</v>
      </c>
      <c r="EP10" s="30">
        <f t="shared" si="88"/>
        <v>0</v>
      </c>
      <c r="EQ10" s="31"/>
      <c r="ER10" s="27" t="e">
        <f t="shared" si="89"/>
        <v>#VALUE!</v>
      </c>
      <c r="ES10" s="28">
        <f t="shared" si="90"/>
        <v>0</v>
      </c>
      <c r="ET10" s="27" t="e">
        <f t="shared" si="91"/>
        <v>#VALUE!</v>
      </c>
      <c r="EU10" s="28">
        <f t="shared" si="92"/>
        <v>0</v>
      </c>
      <c r="EV10" s="28">
        <f>IF(OR(T10="",T10=" ",T10="　"),0,IF(D10&gt;=830701,0,IF(EG10=1,1,IF(MATCH(T10,Sheet2!$D$3:$D$12,1)&lt;=7,1,0))))</f>
        <v>0</v>
      </c>
      <c r="EW10" s="28">
        <f>IF(OR(X10="",X10=" ",X10="　"),0,IF(D10&gt;=830701,0,IF(EH10=1,1,IF(MATCH(X10,Sheet2!$D$3:$D$12,1)&lt;=7,1,0))))</f>
        <v>0</v>
      </c>
      <c r="EX10" s="28">
        <f>IF(OR(AB10="",AB10=" ",AB10="　"),0,IF(D10&gt;=830701,0,IF(EI10=1,1,IF(MATCH(AB10,Sheet2!$D$3:$D$12,1)&lt;=7,1,0))))</f>
        <v>0</v>
      </c>
      <c r="EY10" s="28">
        <f>IF(OR(AF10="",AF10=" ",AF10="　"),0,IF(D10&gt;=830701,0,IF(EJ10=1,1,IF(MATCH(AF10,Sheet2!$D$3:$D$12,1)&lt;=7,1,0))))</f>
        <v>0</v>
      </c>
      <c r="EZ10" s="29">
        <f t="shared" si="93"/>
        <v>2</v>
      </c>
      <c r="FA10" s="29">
        <f t="shared" si="94"/>
        <v>2</v>
      </c>
      <c r="FB10" s="30">
        <f t="shared" si="95"/>
        <v>0</v>
      </c>
      <c r="FC10" s="30">
        <f t="shared" si="96"/>
        <v>0</v>
      </c>
      <c r="FD10" s="30">
        <f t="shared" si="97"/>
        <v>0</v>
      </c>
      <c r="FE10" s="30">
        <f t="shared" si="98"/>
        <v>0</v>
      </c>
      <c r="FF10" s="31"/>
      <c r="FG10" s="27" t="e">
        <f t="shared" si="99"/>
        <v>#VALUE!</v>
      </c>
      <c r="FH10" s="28">
        <f t="shared" si="100"/>
        <v>0</v>
      </c>
      <c r="FI10" s="27" t="e">
        <f t="shared" si="101"/>
        <v>#VALUE!</v>
      </c>
      <c r="FJ10" s="28">
        <f t="shared" si="102"/>
        <v>0</v>
      </c>
      <c r="FK10" s="28">
        <f>IF(OR(T10="",T10=" ",T10="　"),0,IF(D10&gt;=840101,0,IF(EV10=1,1,IF(MATCH(T10,Sheet2!$D$3:$D$12,1)&lt;=8,1,0))))</f>
        <v>0</v>
      </c>
      <c r="FL10" s="28">
        <f>IF(OR(X10="",X10=" ",X10="　"),0,IF(D10&gt;=840101,0,IF(EW10=1,1,IF(MATCH(X10,Sheet2!$D$3:$D$12,1)&lt;=8,1,0))))</f>
        <v>0</v>
      </c>
      <c r="FM10" s="28">
        <f>IF(OR(AB10="",AB10=" ",AB10="　"),0,IF(D10&gt;=840101,0,IF(EX10=1,1,IF(MATCH(AB10,Sheet2!$D$3:$D$12,1)&lt;=8,1,0))))</f>
        <v>0</v>
      </c>
      <c r="FN10" s="28">
        <f>IF(OR(AF10="",AF10=" ",AF10="　"),0,IF(D10&gt;=840101,0,IF(EY10=1,1,IF(MATCH(AF10,Sheet2!$D$3:$D$12,1)&lt;=8,1,0))))</f>
        <v>0</v>
      </c>
      <c r="FO10" s="29">
        <f t="shared" si="103"/>
        <v>1</v>
      </c>
      <c r="FP10" s="29">
        <f t="shared" si="104"/>
        <v>1</v>
      </c>
      <c r="FQ10" s="30">
        <f t="shared" si="105"/>
        <v>0</v>
      </c>
      <c r="FR10" s="30">
        <f t="shared" si="106"/>
        <v>0</v>
      </c>
      <c r="FS10" s="30">
        <f t="shared" si="107"/>
        <v>0</v>
      </c>
      <c r="FT10" s="30">
        <f t="shared" si="108"/>
        <v>0</v>
      </c>
      <c r="FU10" s="31"/>
      <c r="FV10" s="27" t="e">
        <f t="shared" si="109"/>
        <v>#VALUE!</v>
      </c>
      <c r="FW10" s="28">
        <f t="shared" si="110"/>
        <v>0</v>
      </c>
      <c r="FX10" s="27" t="e">
        <f t="shared" si="111"/>
        <v>#VALUE!</v>
      </c>
      <c r="FY10" s="28">
        <f t="shared" si="112"/>
        <v>0</v>
      </c>
      <c r="FZ10" s="28">
        <f>IF(OR(T10="",T10=" ",T10="　"),0,IF(D10&gt;=840701,0,IF(FK10=1,1,IF(MATCH(T10,Sheet2!$D$3:$D$12,1)&lt;=9,1,0))))</f>
        <v>0</v>
      </c>
      <c r="GA10" s="28">
        <f>IF(OR(X10="",X10=" ",X10="　"),0,IF(D10&gt;=840701,0,IF(FL10=1,1,IF(MATCH(X10,Sheet2!$D$3:$D$12,1)&lt;=9,1,0))))</f>
        <v>0</v>
      </c>
      <c r="GB10" s="28">
        <f>IF(OR(AB10="",AB10=" ",AB10="　"),0,IF(D10&gt;=840701,0,IF(FM10=1,1,IF(MATCH(AB10,Sheet2!$D$3:$D$12,1)&lt;=9,1,0))))</f>
        <v>0</v>
      </c>
      <c r="GC10" s="28">
        <f>IF(OR(AF10="",AF10=" ",AF10="　"),0,IF(D10&gt;=840701,0,IF(FN10=1,1,IF(MATCH(AF10,Sheet2!$D$3:$D$12,1)&lt;=9,1,0))))</f>
        <v>0</v>
      </c>
      <c r="GD10" s="29">
        <f t="shared" si="113"/>
        <v>1</v>
      </c>
      <c r="GE10" s="29">
        <f t="shared" si="114"/>
        <v>1</v>
      </c>
      <c r="GF10" s="30">
        <f t="shared" si="115"/>
        <v>0</v>
      </c>
      <c r="GG10" s="30">
        <f t="shared" si="116"/>
        <v>0</v>
      </c>
      <c r="GH10" s="30">
        <f t="shared" si="117"/>
        <v>0</v>
      </c>
      <c r="GI10" s="30">
        <f t="shared" si="118"/>
        <v>0</v>
      </c>
      <c r="GJ10" s="31"/>
      <c r="GK10" s="27" t="e">
        <f t="shared" si="119"/>
        <v>#VALUE!</v>
      </c>
      <c r="GL10" s="28">
        <f t="shared" si="120"/>
        <v>0</v>
      </c>
      <c r="GM10" s="27" t="e">
        <f t="shared" si="121"/>
        <v>#VALUE!</v>
      </c>
      <c r="GN10" s="28">
        <f t="shared" si="122"/>
        <v>0</v>
      </c>
      <c r="GO10" s="28">
        <f>IF(OR(T10="",T10=" ",T10="　"),0,IF(D10&gt;=840701,0,IF(FZ10=1,1,IF(MATCH(T10,Sheet2!$D$3:$D$12,1)&lt;=10,1,0))))</f>
        <v>0</v>
      </c>
      <c r="GP10" s="28">
        <f>IF(OR(X10="",X10=" ",X10="　"),0,IF(D10&gt;=840701,0,IF(GA10=1,1,IF(MATCH(X10,Sheet2!$D$3:$D$12,1)&lt;=10,1,0))))</f>
        <v>0</v>
      </c>
      <c r="GQ10" s="28">
        <f>IF(OR(AB10="",AB10=" ",AB10="　"),0,IF(D10&gt;=840701,0,IF(GB10=1,1,IF(MATCH(AB10,Sheet2!$D$3:$D$12,1)&lt;=10,1,0))))</f>
        <v>0</v>
      </c>
      <c r="GR10" s="28">
        <f>IF(OR(AF10="",AF10=" ",AF10="　"),0,IF(D10&gt;=840701,0,IF(GC10=1,1,IF(MATCH(AF10,Sheet2!$D$3:$D$12,1)&lt;=10,1,0))))</f>
        <v>0</v>
      </c>
      <c r="GS10" s="29">
        <f t="shared" si="123"/>
        <v>0</v>
      </c>
      <c r="GT10" s="29">
        <f t="shared" si="124"/>
        <v>0</v>
      </c>
      <c r="GU10" s="30">
        <f t="shared" si="125"/>
        <v>0</v>
      </c>
      <c r="GV10" s="30">
        <f t="shared" si="126"/>
        <v>0</v>
      </c>
      <c r="GW10" s="30">
        <f t="shared" si="127"/>
        <v>0</v>
      </c>
      <c r="GX10" s="30">
        <f t="shared" si="128"/>
        <v>0</v>
      </c>
      <c r="GY10" s="8"/>
      <c r="GZ10" s="39" t="str">
        <f t="shared" si="129"/>
        <v>1911/00/00</v>
      </c>
      <c r="HA10" s="8" t="e">
        <f t="shared" si="130"/>
        <v>#VALUE!</v>
      </c>
      <c r="HB10" s="8" t="str">
        <f t="shared" si="131"/>
        <v>1911/00/00</v>
      </c>
      <c r="HC10" s="8" t="e">
        <f t="shared" si="132"/>
        <v>#VALUE!</v>
      </c>
      <c r="HD10" s="8" t="str">
        <f t="shared" si="133"/>
        <v>1911/00/00</v>
      </c>
      <c r="HE10" s="8" t="e">
        <f t="shared" si="134"/>
        <v>#VALUE!</v>
      </c>
      <c r="HF10" s="8" t="str">
        <f t="shared" si="135"/>
        <v>2013/01/01</v>
      </c>
      <c r="HH10" s="8">
        <f>IF(OR(C10="",C10=" ",C10="　"),0,IF(D10&gt;780630,0,ROUND(VLOOKUP(F10,Sheet2!$A$1:$B$20,2,FALSE)*E10,0)))</f>
        <v>0</v>
      </c>
      <c r="HI10" s="8">
        <f t="shared" si="136"/>
        <v>0</v>
      </c>
      <c r="HJ10" s="8">
        <f t="shared" si="137"/>
        <v>0</v>
      </c>
      <c r="HL10" s="8" t="str">
        <f t="shared" si="138"/>
        <v/>
      </c>
      <c r="HM10" s="8" t="str">
        <f t="shared" si="139"/>
        <v/>
      </c>
      <c r="HN10" s="8" t="str">
        <f t="shared" si="140"/>
        <v/>
      </c>
      <c r="HO10" s="8" t="str">
        <f t="shared" si="141"/>
        <v/>
      </c>
      <c r="HP10" s="8" t="str">
        <f t="shared" si="142"/>
        <v/>
      </c>
      <c r="HQ10" s="8" t="str">
        <f t="shared" si="143"/>
        <v/>
      </c>
      <c r="HR10" s="8" t="str">
        <f t="shared" si="144"/>
        <v/>
      </c>
    </row>
    <row r="11" spans="1:226" ht="60" customHeight="1">
      <c r="A11" s="10">
        <v>6</v>
      </c>
      <c r="B11" s="32"/>
      <c r="C11" s="33"/>
      <c r="D11" s="34"/>
      <c r="E11" s="55"/>
      <c r="F11" s="46"/>
      <c r="G11" s="48">
        <f>IF(OR(C11="",C11=" ",C11="　"),0,IF(D11&gt;780630,0,ROUND(VLOOKUP(F11,Sheet2!$A$1:$B$20,2,FALSE),0)))</f>
        <v>0</v>
      </c>
      <c r="H11" s="49">
        <f t="shared" si="0"/>
        <v>0</v>
      </c>
      <c r="I11" s="24">
        <f t="shared" si="1"/>
        <v>0</v>
      </c>
      <c r="J11" s="25">
        <f t="shared" si="2"/>
        <v>0</v>
      </c>
      <c r="K11" s="35"/>
      <c r="L11" s="133" t="str">
        <f t="shared" si="145"/>
        <v/>
      </c>
      <c r="M11" s="51" t="str">
        <f t="shared" si="4"/>
        <v/>
      </c>
      <c r="N11" s="56">
        <v>15.5</v>
      </c>
      <c r="O11" s="38"/>
      <c r="P11" s="133" t="str">
        <f t="shared" si="146"/>
        <v/>
      </c>
      <c r="Q11" s="51" t="str">
        <f t="shared" si="6"/>
        <v/>
      </c>
      <c r="R11" s="56">
        <v>15.5</v>
      </c>
      <c r="S11" s="38"/>
      <c r="T11" s="34"/>
      <c r="U11" s="51" t="str">
        <f t="shared" si="7"/>
        <v/>
      </c>
      <c r="V11" s="56">
        <v>15.5</v>
      </c>
      <c r="W11" s="38"/>
      <c r="X11" s="34"/>
      <c r="Y11" s="51" t="str">
        <f t="shared" si="8"/>
        <v/>
      </c>
      <c r="Z11" s="56">
        <v>15.5</v>
      </c>
      <c r="AA11" s="35"/>
      <c r="AB11" s="34"/>
      <c r="AC11" s="51" t="str">
        <f t="shared" si="9"/>
        <v/>
      </c>
      <c r="AD11" s="56">
        <v>15.5</v>
      </c>
      <c r="AE11" s="38"/>
      <c r="AF11" s="34"/>
      <c r="AG11" s="51" t="str">
        <f t="shared" si="10"/>
        <v/>
      </c>
      <c r="AH11" s="56">
        <v>15.5</v>
      </c>
      <c r="AI11" s="37">
        <f t="shared" si="11"/>
        <v>0</v>
      </c>
      <c r="AJ11" s="47">
        <f t="shared" si="12"/>
        <v>0</v>
      </c>
      <c r="AK11" s="26">
        <f t="shared" si="13"/>
        <v>0</v>
      </c>
      <c r="AL11" s="53">
        <f t="shared" si="14"/>
        <v>0</v>
      </c>
      <c r="AM11" s="36"/>
      <c r="AN11" s="54"/>
      <c r="AO11" s="8" t="e">
        <f>VLOOKUP(LEFT(C11,1),Sheet2!$L$3:$M$28,2,FALSE)&amp;MID(C11,2,9)</f>
        <v>#N/A</v>
      </c>
      <c r="AP11" s="8" t="e">
        <f t="shared" si="15"/>
        <v>#N/A</v>
      </c>
      <c r="AQ11" s="8" t="e">
        <f t="shared" si="16"/>
        <v>#N/A</v>
      </c>
      <c r="AR11" s="27">
        <f t="shared" si="17"/>
        <v>0</v>
      </c>
      <c r="AS11" s="28">
        <f t="shared" si="18"/>
        <v>0</v>
      </c>
      <c r="AT11" s="27">
        <f t="shared" si="19"/>
        <v>0</v>
      </c>
      <c r="AU11" s="28">
        <f t="shared" si="20"/>
        <v>0</v>
      </c>
      <c r="AV11" s="28">
        <f t="shared" si="21"/>
        <v>0</v>
      </c>
      <c r="AW11" s="28">
        <f t="shared" si="22"/>
        <v>0</v>
      </c>
      <c r="AX11" s="28">
        <f t="shared" si="23"/>
        <v>0</v>
      </c>
      <c r="AY11" s="28">
        <f t="shared" si="24"/>
        <v>0</v>
      </c>
      <c r="AZ11" s="29" t="str">
        <f t="shared" si="25"/>
        <v/>
      </c>
      <c r="BA11" s="29"/>
      <c r="BB11" s="30">
        <f t="shared" si="26"/>
        <v>0</v>
      </c>
      <c r="BC11" s="30">
        <f t="shared" si="27"/>
        <v>0</v>
      </c>
      <c r="BD11" s="31">
        <f t="shared" si="28"/>
        <v>0</v>
      </c>
      <c r="BE11" s="8"/>
      <c r="BF11" s="27" t="e">
        <f t="shared" si="29"/>
        <v>#VALUE!</v>
      </c>
      <c r="BG11" s="28">
        <f t="shared" si="30"/>
        <v>0</v>
      </c>
      <c r="BH11" s="27" t="e">
        <f t="shared" si="31"/>
        <v>#VALUE!</v>
      </c>
      <c r="BI11" s="28">
        <f t="shared" si="32"/>
        <v>0</v>
      </c>
      <c r="BJ11" s="28">
        <f>IF(OR(T11="",T11=" ",T11="　"),0,IF(D11&gt;=800701,0,IF(MATCH(T11,Sheet2!$D$3:$D$12,1)&lt;=1,1,0)))</f>
        <v>0</v>
      </c>
      <c r="BK11" s="28">
        <f>IF(OR(X11="",X11=" ",X11="　"),0,IF(D11&gt;=800701,0,IF(MATCH(X11,Sheet2!$D$3:$D$12,1)&lt;=1,1,0)))</f>
        <v>0</v>
      </c>
      <c r="BL11" s="28">
        <f>IF(OR(AB11="",AB11=" ",AB11="　"),0,IF(D11&gt;=800701,0,IF(MATCH(AB11,Sheet2!$D$3:$D$12,1)&lt;=1,1,0)))</f>
        <v>0</v>
      </c>
      <c r="BM11" s="28">
        <f>IF(OR(AF11="",AF11=" ",AF11="　"),0,IF(D11&gt;=800701,0,IF(MATCH(AF11,Sheet2!$D$3:$D$12,1)&lt;=1,1,0)))</f>
        <v>0</v>
      </c>
      <c r="BN11" s="29">
        <f t="shared" si="33"/>
        <v>5</v>
      </c>
      <c r="BO11" s="29">
        <f t="shared" si="34"/>
        <v>3</v>
      </c>
      <c r="BP11" s="30">
        <f t="shared" si="35"/>
        <v>0</v>
      </c>
      <c r="BQ11" s="30">
        <f t="shared" si="36"/>
        <v>0</v>
      </c>
      <c r="BR11" s="30">
        <f t="shared" si="37"/>
        <v>0</v>
      </c>
      <c r="BS11" s="30">
        <f t="shared" si="38"/>
        <v>0</v>
      </c>
      <c r="BT11" s="30"/>
      <c r="BU11" s="27" t="e">
        <f t="shared" si="39"/>
        <v>#VALUE!</v>
      </c>
      <c r="BV11" s="28">
        <f t="shared" si="40"/>
        <v>0</v>
      </c>
      <c r="BW11" s="27" t="e">
        <f t="shared" si="41"/>
        <v>#VALUE!</v>
      </c>
      <c r="BX11" s="28">
        <f t="shared" si="42"/>
        <v>0</v>
      </c>
      <c r="BY11" s="28">
        <f>IF(OR(T11="",T11=" ",T11="　"),0,IF(D11&gt;=810101,0,IF(BJ11=1,1,IF(MATCH(T11,Sheet2!$D$3:$D$12,1)&lt;=2,1,0))))</f>
        <v>0</v>
      </c>
      <c r="BZ11" s="28">
        <f>IF(OR(X11="",X11=" ",X11="　"),0,IF(D11&gt;=810101,0,IF(BK11=1,1,IF(MATCH(X11,Sheet2!$D$3:$D$12,1)&lt;=2,1,0))))</f>
        <v>0</v>
      </c>
      <c r="CA11" s="28">
        <f>IF(OR(AB11="",AB11=" ",AB11="　"),0,IF(D11&gt;=810101,0,IF(BL11=1,1,IF(MATCH(AB11,Sheet2!$D$3:$D$12,1)&lt;=2,1,0))))</f>
        <v>0</v>
      </c>
      <c r="CB11" s="28">
        <f>IF(OR(AF11="",AF11=" ",AF11="　"),0,IF(D11&gt;=810101,0,IF(BM11=1,1,IF(MATCH(AF11,Sheet2!$D$3:$D$12,1)&lt;=2,1,0))))</f>
        <v>0</v>
      </c>
      <c r="CC11" s="29">
        <f t="shared" si="43"/>
        <v>4</v>
      </c>
      <c r="CD11" s="29">
        <f t="shared" si="44"/>
        <v>3</v>
      </c>
      <c r="CE11" s="30">
        <f t="shared" si="45"/>
        <v>0</v>
      </c>
      <c r="CF11" s="30">
        <f t="shared" si="46"/>
        <v>0</v>
      </c>
      <c r="CG11" s="30">
        <f t="shared" si="47"/>
        <v>0</v>
      </c>
      <c r="CH11" s="30">
        <f t="shared" si="48"/>
        <v>0</v>
      </c>
      <c r="CI11" s="30"/>
      <c r="CJ11" s="27" t="e">
        <f t="shared" si="49"/>
        <v>#VALUE!</v>
      </c>
      <c r="CK11" s="28">
        <f t="shared" si="50"/>
        <v>0</v>
      </c>
      <c r="CL11" s="27" t="e">
        <f t="shared" si="51"/>
        <v>#VALUE!</v>
      </c>
      <c r="CM11" s="28">
        <f t="shared" si="52"/>
        <v>0</v>
      </c>
      <c r="CN11" s="28">
        <f>IF(OR(T11="",T11=" ",T11="　"),0,IF(D11&gt;=810701,0,IF(BY11=1,1,IF(MATCH(T11,Sheet2!$D$3:$D$12,1)&lt;=3,1,0))))</f>
        <v>0</v>
      </c>
      <c r="CO11" s="28">
        <f>IF(OR(X11="",X11=" ",X11="　"),0,IF(D11&gt;=810701,0,IF(BZ11=1,1,IF(MATCH(X11,Sheet2!$D$3:$D$12,1)&lt;=3,1,0))))</f>
        <v>0</v>
      </c>
      <c r="CP11" s="28">
        <f>IF(OR(AB11="",AB11=" ",AB11="　"),0,IF(D11&gt;=810701,0,IF(CA11=1,1,IF(MATCH(AB11,Sheet2!$D$3:$D$12,1)&lt;=3,1,0))))</f>
        <v>0</v>
      </c>
      <c r="CQ11" s="28">
        <f>IF(OR(AF11="",AF11=" ",AF11="　"),0,IF(D11&gt;=810701,0,IF(CB11=1,1,IF(MATCH(AF11,Sheet2!$D$3:$D$12,1)&lt;=3,1,0))))</f>
        <v>0</v>
      </c>
      <c r="CR11" s="29">
        <f t="shared" si="53"/>
        <v>4</v>
      </c>
      <c r="CS11" s="29">
        <f t="shared" si="54"/>
        <v>3</v>
      </c>
      <c r="CT11" s="30">
        <f t="shared" si="55"/>
        <v>0</v>
      </c>
      <c r="CU11" s="30">
        <f t="shared" si="56"/>
        <v>0</v>
      </c>
      <c r="CV11" s="30">
        <f t="shared" si="57"/>
        <v>0</v>
      </c>
      <c r="CW11" s="30">
        <f t="shared" si="58"/>
        <v>0</v>
      </c>
      <c r="CX11" s="31"/>
      <c r="CY11" s="27" t="e">
        <f t="shared" si="59"/>
        <v>#VALUE!</v>
      </c>
      <c r="CZ11" s="28">
        <f t="shared" si="60"/>
        <v>0</v>
      </c>
      <c r="DA11" s="27" t="e">
        <f t="shared" si="61"/>
        <v>#VALUE!</v>
      </c>
      <c r="DB11" s="28">
        <f t="shared" si="62"/>
        <v>0</v>
      </c>
      <c r="DC11" s="28">
        <f>IF(OR(T11="",T11=" ",T11="　"),0,IF(D11&gt;=820101,0,IF(CN11=1,1,IF(MATCH(T11,Sheet2!$D$3:$D$12,1)&lt;=4,1,0))))</f>
        <v>0</v>
      </c>
      <c r="DD11" s="28">
        <f>IF(OR(X11="",X11=" ",X11="　"),0,IF(D11&gt;=820101,0,IF(CO11=1,1,IF(MATCH(X11,Sheet2!$D$3:$D$12,1)&lt;=4,1,0))))</f>
        <v>0</v>
      </c>
      <c r="DE11" s="28">
        <f>IF(OR(AB11="",AB11=" ",AB11="　"),0,IF(D11&gt;=820101,0,IF(CP11=1,1,IF(MATCH(AB11,Sheet2!$D$3:$D$12,1)&lt;=4,1,0))))</f>
        <v>0</v>
      </c>
      <c r="DF11" s="28">
        <f>IF(OR(AF11="",AF11=" ",AF11="　"),0,IF(D11&gt;=820101,0,IF(CQ11=1,1,IF(MATCH(AF11,Sheet2!$D$3:$D$12,1)&lt;=4,1,0))))</f>
        <v>0</v>
      </c>
      <c r="DG11" s="29">
        <f t="shared" si="63"/>
        <v>3</v>
      </c>
      <c r="DH11" s="29">
        <f t="shared" si="64"/>
        <v>3</v>
      </c>
      <c r="DI11" s="30">
        <f t="shared" si="65"/>
        <v>0</v>
      </c>
      <c r="DJ11" s="30">
        <f t="shared" si="66"/>
        <v>0</v>
      </c>
      <c r="DK11" s="30">
        <f t="shared" si="67"/>
        <v>0</v>
      </c>
      <c r="DL11" s="30">
        <f t="shared" si="68"/>
        <v>0</v>
      </c>
      <c r="DM11" s="31"/>
      <c r="DN11" s="27" t="e">
        <f t="shared" si="69"/>
        <v>#VALUE!</v>
      </c>
      <c r="DO11" s="28">
        <f t="shared" si="70"/>
        <v>0</v>
      </c>
      <c r="DP11" s="27" t="e">
        <f t="shared" si="71"/>
        <v>#VALUE!</v>
      </c>
      <c r="DQ11" s="28">
        <f t="shared" si="72"/>
        <v>0</v>
      </c>
      <c r="DR11" s="28">
        <f>IF(OR(T11="",T11=" ",T11="　"),0,IF(D11&gt;=820701,0,IF(DC11=1,1,IF(MATCH(T11,Sheet2!$D$3:$D$12,1)&lt;=5,1,0))))</f>
        <v>0</v>
      </c>
      <c r="DS11" s="28">
        <f>IF(OR(X11="",X11=" ",X11="　"),0,IF(D11&gt;=820701,0,IF(DD11=1,1,IF(MATCH(X11,Sheet2!$D$3:$D$12,1)&lt;=5,1,0))))</f>
        <v>0</v>
      </c>
      <c r="DT11" s="28">
        <f>IF(OR(AB11="",AB11=" ",AB11="　"),0,IF(D11&gt;=820701,0,IF(DE11=1,1,IF(MATCH(AB11,Sheet2!$D$3:$D$12,1)&lt;=5,1,0))))</f>
        <v>0</v>
      </c>
      <c r="DU11" s="28">
        <f>IF(OR(AF11="",AF11=" ",AF11="　"),0,IF(D11&gt;=820701,0,IF(DF11=1,1,IF(MATCH(AF11,Sheet2!$D$3:$D$12,1)&lt;=5,1,0))))</f>
        <v>0</v>
      </c>
      <c r="DV11" s="29">
        <f t="shared" si="73"/>
        <v>3</v>
      </c>
      <c r="DW11" s="29">
        <f t="shared" si="74"/>
        <v>3</v>
      </c>
      <c r="DX11" s="30">
        <f t="shared" si="75"/>
        <v>0</v>
      </c>
      <c r="DY11" s="30">
        <f t="shared" si="76"/>
        <v>0</v>
      </c>
      <c r="DZ11" s="30">
        <f t="shared" si="77"/>
        <v>0</v>
      </c>
      <c r="EA11" s="30">
        <f t="shared" si="78"/>
        <v>0</v>
      </c>
      <c r="EB11" s="31"/>
      <c r="EC11" s="27" t="e">
        <f t="shared" si="79"/>
        <v>#VALUE!</v>
      </c>
      <c r="ED11" s="28">
        <f t="shared" si="80"/>
        <v>0</v>
      </c>
      <c r="EE11" s="27" t="e">
        <f t="shared" si="81"/>
        <v>#VALUE!</v>
      </c>
      <c r="EF11" s="28">
        <f t="shared" si="82"/>
        <v>0</v>
      </c>
      <c r="EG11" s="28">
        <f>IF(OR(T11="",T11=" ",T11="　"),0,IF(D11&gt;=830101,0,IF(DR11=1,1,IF(MATCH(T11,Sheet2!$D$3:$D$12,1)&lt;=6,1,0))))</f>
        <v>0</v>
      </c>
      <c r="EH11" s="28">
        <f>IF(OR(X11="",X11=" ",X11="　"),0,IF(D11&gt;=830101,0,IF(DS11=1,1,IF(MATCH(X11,Sheet2!$D$3:$D$12,1)&lt;=6,1,0))))</f>
        <v>0</v>
      </c>
      <c r="EI11" s="28">
        <f>IF(OR(AB11="",AB11=" ",AB11="　"),0,IF(D11&gt;=830101,0,IF(DT11=1,1,IF(MATCH(AB11,Sheet2!$D$3:$D$12,1)&lt;=6,1,0))))</f>
        <v>0</v>
      </c>
      <c r="EJ11" s="28">
        <f>IF(OR(AF11="",AF11=" ",AF11="　"),0,IF(D11&gt;=830101,0,IF(DU11=1,1,IF(MATCH(AF11,Sheet2!$D$3:$D$12,1)&lt;=6,1,0))))</f>
        <v>0</v>
      </c>
      <c r="EK11" s="29">
        <f t="shared" si="83"/>
        <v>2</v>
      </c>
      <c r="EL11" s="29">
        <f t="shared" si="84"/>
        <v>2</v>
      </c>
      <c r="EM11" s="30">
        <f t="shared" si="85"/>
        <v>0</v>
      </c>
      <c r="EN11" s="30">
        <f t="shared" si="86"/>
        <v>0</v>
      </c>
      <c r="EO11" s="30">
        <f t="shared" si="87"/>
        <v>0</v>
      </c>
      <c r="EP11" s="30">
        <f t="shared" si="88"/>
        <v>0</v>
      </c>
      <c r="EQ11" s="31"/>
      <c r="ER11" s="27" t="e">
        <f t="shared" si="89"/>
        <v>#VALUE!</v>
      </c>
      <c r="ES11" s="28">
        <f t="shared" si="90"/>
        <v>0</v>
      </c>
      <c r="ET11" s="27" t="e">
        <f t="shared" si="91"/>
        <v>#VALUE!</v>
      </c>
      <c r="EU11" s="28">
        <f t="shared" si="92"/>
        <v>0</v>
      </c>
      <c r="EV11" s="28">
        <f>IF(OR(T11="",T11=" ",T11="　"),0,IF(D11&gt;=830701,0,IF(EG11=1,1,IF(MATCH(T11,Sheet2!$D$3:$D$12,1)&lt;=7,1,0))))</f>
        <v>0</v>
      </c>
      <c r="EW11" s="28">
        <f>IF(OR(X11="",X11=" ",X11="　"),0,IF(D11&gt;=830701,0,IF(EH11=1,1,IF(MATCH(X11,Sheet2!$D$3:$D$12,1)&lt;=7,1,0))))</f>
        <v>0</v>
      </c>
      <c r="EX11" s="28">
        <f>IF(OR(AB11="",AB11=" ",AB11="　"),0,IF(D11&gt;=830701,0,IF(EI11=1,1,IF(MATCH(AB11,Sheet2!$D$3:$D$12,1)&lt;=7,1,0))))</f>
        <v>0</v>
      </c>
      <c r="EY11" s="28">
        <f>IF(OR(AF11="",AF11=" ",AF11="　"),0,IF(D11&gt;=830701,0,IF(EJ11=1,1,IF(MATCH(AF11,Sheet2!$D$3:$D$12,1)&lt;=7,1,0))))</f>
        <v>0</v>
      </c>
      <c r="EZ11" s="29">
        <f t="shared" si="93"/>
        <v>2</v>
      </c>
      <c r="FA11" s="29">
        <f t="shared" si="94"/>
        <v>2</v>
      </c>
      <c r="FB11" s="30">
        <f t="shared" si="95"/>
        <v>0</v>
      </c>
      <c r="FC11" s="30">
        <f t="shared" si="96"/>
        <v>0</v>
      </c>
      <c r="FD11" s="30">
        <f t="shared" si="97"/>
        <v>0</v>
      </c>
      <c r="FE11" s="30">
        <f t="shared" si="98"/>
        <v>0</v>
      </c>
      <c r="FF11" s="31"/>
      <c r="FG11" s="27" t="e">
        <f t="shared" si="99"/>
        <v>#VALUE!</v>
      </c>
      <c r="FH11" s="28">
        <f t="shared" si="100"/>
        <v>0</v>
      </c>
      <c r="FI11" s="27" t="e">
        <f t="shared" si="101"/>
        <v>#VALUE!</v>
      </c>
      <c r="FJ11" s="28">
        <f t="shared" si="102"/>
        <v>0</v>
      </c>
      <c r="FK11" s="28">
        <f>IF(OR(T11="",T11=" ",T11="　"),0,IF(D11&gt;=840101,0,IF(EV11=1,1,IF(MATCH(T11,Sheet2!$D$3:$D$12,1)&lt;=8,1,0))))</f>
        <v>0</v>
      </c>
      <c r="FL11" s="28">
        <f>IF(OR(X11="",X11=" ",X11="　"),0,IF(D11&gt;=840101,0,IF(EW11=1,1,IF(MATCH(X11,Sheet2!$D$3:$D$12,1)&lt;=8,1,0))))</f>
        <v>0</v>
      </c>
      <c r="FM11" s="28">
        <f>IF(OR(AB11="",AB11=" ",AB11="　"),0,IF(D11&gt;=840101,0,IF(EX11=1,1,IF(MATCH(AB11,Sheet2!$D$3:$D$12,1)&lt;=8,1,0))))</f>
        <v>0</v>
      </c>
      <c r="FN11" s="28">
        <f>IF(OR(AF11="",AF11=" ",AF11="　"),0,IF(D11&gt;=840101,0,IF(EY11=1,1,IF(MATCH(AF11,Sheet2!$D$3:$D$12,1)&lt;=8,1,0))))</f>
        <v>0</v>
      </c>
      <c r="FO11" s="29">
        <f t="shared" si="103"/>
        <v>1</v>
      </c>
      <c r="FP11" s="29">
        <f t="shared" si="104"/>
        <v>1</v>
      </c>
      <c r="FQ11" s="30">
        <f t="shared" si="105"/>
        <v>0</v>
      </c>
      <c r="FR11" s="30">
        <f t="shared" si="106"/>
        <v>0</v>
      </c>
      <c r="FS11" s="30">
        <f t="shared" si="107"/>
        <v>0</v>
      </c>
      <c r="FT11" s="30">
        <f t="shared" si="108"/>
        <v>0</v>
      </c>
      <c r="FU11" s="31"/>
      <c r="FV11" s="27" t="e">
        <f t="shared" si="109"/>
        <v>#VALUE!</v>
      </c>
      <c r="FW11" s="28">
        <f t="shared" si="110"/>
        <v>0</v>
      </c>
      <c r="FX11" s="27" t="e">
        <f t="shared" si="111"/>
        <v>#VALUE!</v>
      </c>
      <c r="FY11" s="28">
        <f t="shared" si="112"/>
        <v>0</v>
      </c>
      <c r="FZ11" s="28">
        <f>IF(OR(T11="",T11=" ",T11="　"),0,IF(D11&gt;=840701,0,IF(FK11=1,1,IF(MATCH(T11,Sheet2!$D$3:$D$12,1)&lt;=9,1,0))))</f>
        <v>0</v>
      </c>
      <c r="GA11" s="28">
        <f>IF(OR(X11="",X11=" ",X11="　"),0,IF(D11&gt;=840701,0,IF(FL11=1,1,IF(MATCH(X11,Sheet2!$D$3:$D$12,1)&lt;=9,1,0))))</f>
        <v>0</v>
      </c>
      <c r="GB11" s="28">
        <f>IF(OR(AB11="",AB11=" ",AB11="　"),0,IF(D11&gt;=840701,0,IF(FM11=1,1,IF(MATCH(AB11,Sheet2!$D$3:$D$12,1)&lt;=9,1,0))))</f>
        <v>0</v>
      </c>
      <c r="GC11" s="28">
        <f>IF(OR(AF11="",AF11=" ",AF11="　"),0,IF(D11&gt;=840701,0,IF(FN11=1,1,IF(MATCH(AF11,Sheet2!$D$3:$D$12,1)&lt;=9,1,0))))</f>
        <v>0</v>
      </c>
      <c r="GD11" s="29">
        <f t="shared" si="113"/>
        <v>1</v>
      </c>
      <c r="GE11" s="29">
        <f t="shared" si="114"/>
        <v>1</v>
      </c>
      <c r="GF11" s="30">
        <f t="shared" si="115"/>
        <v>0</v>
      </c>
      <c r="GG11" s="30">
        <f t="shared" si="116"/>
        <v>0</v>
      </c>
      <c r="GH11" s="30">
        <f t="shared" si="117"/>
        <v>0</v>
      </c>
      <c r="GI11" s="30">
        <f t="shared" si="118"/>
        <v>0</v>
      </c>
      <c r="GJ11" s="31"/>
      <c r="GK11" s="27" t="e">
        <f t="shared" si="119"/>
        <v>#VALUE!</v>
      </c>
      <c r="GL11" s="28">
        <f t="shared" si="120"/>
        <v>0</v>
      </c>
      <c r="GM11" s="27" t="e">
        <f t="shared" si="121"/>
        <v>#VALUE!</v>
      </c>
      <c r="GN11" s="28">
        <f t="shared" si="122"/>
        <v>0</v>
      </c>
      <c r="GO11" s="28">
        <f>IF(OR(T11="",T11=" ",T11="　"),0,IF(D11&gt;=840701,0,IF(FZ11=1,1,IF(MATCH(T11,Sheet2!$D$3:$D$12,1)&lt;=10,1,0))))</f>
        <v>0</v>
      </c>
      <c r="GP11" s="28">
        <f>IF(OR(X11="",X11=" ",X11="　"),0,IF(D11&gt;=840701,0,IF(GA11=1,1,IF(MATCH(X11,Sheet2!$D$3:$D$12,1)&lt;=10,1,0))))</f>
        <v>0</v>
      </c>
      <c r="GQ11" s="28">
        <f>IF(OR(AB11="",AB11=" ",AB11="　"),0,IF(D11&gt;=840701,0,IF(GB11=1,1,IF(MATCH(AB11,Sheet2!$D$3:$D$12,1)&lt;=10,1,0))))</f>
        <v>0</v>
      </c>
      <c r="GR11" s="28">
        <f>IF(OR(AF11="",AF11=" ",AF11="　"),0,IF(D11&gt;=840701,0,IF(GC11=1,1,IF(MATCH(AF11,Sheet2!$D$3:$D$12,1)&lt;=10,1,0))))</f>
        <v>0</v>
      </c>
      <c r="GS11" s="29">
        <f t="shared" si="123"/>
        <v>0</v>
      </c>
      <c r="GT11" s="29">
        <f t="shared" si="124"/>
        <v>0</v>
      </c>
      <c r="GU11" s="30">
        <f t="shared" si="125"/>
        <v>0</v>
      </c>
      <c r="GV11" s="30">
        <f t="shared" si="126"/>
        <v>0</v>
      </c>
      <c r="GW11" s="30">
        <f t="shared" si="127"/>
        <v>0</v>
      </c>
      <c r="GX11" s="30">
        <f t="shared" si="128"/>
        <v>0</v>
      </c>
      <c r="GY11" s="8"/>
      <c r="GZ11" s="39" t="str">
        <f t="shared" si="129"/>
        <v>1911/00/00</v>
      </c>
      <c r="HA11" s="8" t="e">
        <f t="shared" si="130"/>
        <v>#VALUE!</v>
      </c>
      <c r="HB11" s="8" t="str">
        <f t="shared" si="131"/>
        <v>1911/00/00</v>
      </c>
      <c r="HC11" s="8" t="e">
        <f t="shared" si="132"/>
        <v>#VALUE!</v>
      </c>
      <c r="HD11" s="8" t="str">
        <f t="shared" si="133"/>
        <v>1911/00/00</v>
      </c>
      <c r="HE11" s="8" t="e">
        <f t="shared" si="134"/>
        <v>#VALUE!</v>
      </c>
      <c r="HF11" s="8" t="str">
        <f t="shared" si="135"/>
        <v>2013/01/01</v>
      </c>
      <c r="HH11" s="8">
        <f>IF(OR(C11="",C11=" ",C11="　"),0,IF(D11&gt;780630,0,ROUND(VLOOKUP(F11,Sheet2!$A$1:$B$20,2,FALSE)*E11,0)))</f>
        <v>0</v>
      </c>
      <c r="HI11" s="8">
        <f t="shared" si="136"/>
        <v>0</v>
      </c>
      <c r="HJ11" s="8">
        <f t="shared" si="137"/>
        <v>0</v>
      </c>
      <c r="HL11" s="8" t="str">
        <f t="shared" si="138"/>
        <v/>
      </c>
      <c r="HM11" s="8" t="str">
        <f t="shared" si="139"/>
        <v/>
      </c>
      <c r="HN11" s="8" t="str">
        <f t="shared" si="140"/>
        <v/>
      </c>
      <c r="HO11" s="8" t="str">
        <f t="shared" si="141"/>
        <v/>
      </c>
      <c r="HP11" s="8" t="str">
        <f t="shared" si="142"/>
        <v/>
      </c>
      <c r="HQ11" s="8" t="str">
        <f t="shared" si="143"/>
        <v/>
      </c>
      <c r="HR11" s="8" t="str">
        <f t="shared" si="144"/>
        <v/>
      </c>
    </row>
    <row r="12" spans="1:226" ht="60" customHeight="1">
      <c r="A12" s="10">
        <v>7</v>
      </c>
      <c r="B12" s="32"/>
      <c r="C12" s="33"/>
      <c r="D12" s="34"/>
      <c r="E12" s="55"/>
      <c r="F12" s="46"/>
      <c r="G12" s="48">
        <f>IF(OR(C12="",C12=" ",C12="　"),0,IF(D12&gt;780630,0,ROUND(VLOOKUP(F12,Sheet2!$A$1:$B$20,2,FALSE),0)))</f>
        <v>0</v>
      </c>
      <c r="H12" s="49">
        <f t="shared" si="0"/>
        <v>0</v>
      </c>
      <c r="I12" s="24">
        <f t="shared" si="1"/>
        <v>0</v>
      </c>
      <c r="J12" s="25">
        <f t="shared" si="2"/>
        <v>0</v>
      </c>
      <c r="K12" s="35"/>
      <c r="L12" s="133" t="str">
        <f t="shared" si="145"/>
        <v/>
      </c>
      <c r="M12" s="51" t="str">
        <f t="shared" si="4"/>
        <v/>
      </c>
      <c r="N12" s="56">
        <v>15.5</v>
      </c>
      <c r="O12" s="38"/>
      <c r="P12" s="133" t="str">
        <f t="shared" si="146"/>
        <v/>
      </c>
      <c r="Q12" s="51" t="str">
        <f t="shared" si="6"/>
        <v/>
      </c>
      <c r="R12" s="56">
        <v>15.5</v>
      </c>
      <c r="S12" s="38"/>
      <c r="T12" s="34"/>
      <c r="U12" s="51" t="str">
        <f t="shared" si="7"/>
        <v/>
      </c>
      <c r="V12" s="56">
        <v>15.5</v>
      </c>
      <c r="W12" s="38"/>
      <c r="X12" s="34"/>
      <c r="Y12" s="51" t="str">
        <f t="shared" si="8"/>
        <v/>
      </c>
      <c r="Z12" s="56">
        <v>15.5</v>
      </c>
      <c r="AA12" s="35"/>
      <c r="AB12" s="34"/>
      <c r="AC12" s="51" t="str">
        <f t="shared" si="9"/>
        <v/>
      </c>
      <c r="AD12" s="56">
        <v>15.5</v>
      </c>
      <c r="AE12" s="38"/>
      <c r="AF12" s="34"/>
      <c r="AG12" s="51" t="str">
        <f t="shared" si="10"/>
        <v/>
      </c>
      <c r="AH12" s="56">
        <v>15.5</v>
      </c>
      <c r="AI12" s="37">
        <f t="shared" si="11"/>
        <v>0</v>
      </c>
      <c r="AJ12" s="47">
        <f t="shared" si="12"/>
        <v>0</v>
      </c>
      <c r="AK12" s="26">
        <f t="shared" si="13"/>
        <v>0</v>
      </c>
      <c r="AL12" s="53">
        <f t="shared" si="14"/>
        <v>0</v>
      </c>
      <c r="AM12" s="36"/>
      <c r="AN12" s="54"/>
      <c r="AO12" s="8" t="e">
        <f>VLOOKUP(LEFT(C12,1),Sheet2!$L$3:$M$28,2,FALSE)&amp;MID(C12,2,9)</f>
        <v>#N/A</v>
      </c>
      <c r="AP12" s="8" t="e">
        <f t="shared" si="15"/>
        <v>#N/A</v>
      </c>
      <c r="AQ12" s="8" t="e">
        <f t="shared" si="16"/>
        <v>#N/A</v>
      </c>
      <c r="AR12" s="27">
        <f t="shared" si="17"/>
        <v>0</v>
      </c>
      <c r="AS12" s="28">
        <f t="shared" si="18"/>
        <v>0</v>
      </c>
      <c r="AT12" s="27">
        <f t="shared" si="19"/>
        <v>0</v>
      </c>
      <c r="AU12" s="28">
        <f t="shared" si="20"/>
        <v>0</v>
      </c>
      <c r="AV12" s="28">
        <f t="shared" si="21"/>
        <v>0</v>
      </c>
      <c r="AW12" s="28">
        <f t="shared" si="22"/>
        <v>0</v>
      </c>
      <c r="AX12" s="28">
        <f t="shared" si="23"/>
        <v>0</v>
      </c>
      <c r="AY12" s="28">
        <f t="shared" si="24"/>
        <v>0</v>
      </c>
      <c r="AZ12" s="29" t="str">
        <f t="shared" si="25"/>
        <v/>
      </c>
      <c r="BA12" s="29"/>
      <c r="BB12" s="30">
        <f t="shared" si="26"/>
        <v>0</v>
      </c>
      <c r="BC12" s="30">
        <f t="shared" si="27"/>
        <v>0</v>
      </c>
      <c r="BD12" s="31">
        <f t="shared" si="28"/>
        <v>0</v>
      </c>
      <c r="BE12" s="8"/>
      <c r="BF12" s="27" t="e">
        <f t="shared" si="29"/>
        <v>#VALUE!</v>
      </c>
      <c r="BG12" s="28">
        <f t="shared" si="30"/>
        <v>0</v>
      </c>
      <c r="BH12" s="27" t="e">
        <f t="shared" si="31"/>
        <v>#VALUE!</v>
      </c>
      <c r="BI12" s="28">
        <f t="shared" si="32"/>
        <v>0</v>
      </c>
      <c r="BJ12" s="28">
        <f>IF(OR(T12="",T12=" ",T12="　"),0,IF(D12&gt;=800701,0,IF(MATCH(T12,Sheet2!$D$3:$D$12,1)&lt;=1,1,0)))</f>
        <v>0</v>
      </c>
      <c r="BK12" s="28">
        <f>IF(OR(X12="",X12=" ",X12="　"),0,IF(D12&gt;=800701,0,IF(MATCH(X12,Sheet2!$D$3:$D$12,1)&lt;=1,1,0)))</f>
        <v>0</v>
      </c>
      <c r="BL12" s="28">
        <f>IF(OR(AB12="",AB12=" ",AB12="　"),0,IF(D12&gt;=800701,0,IF(MATCH(AB12,Sheet2!$D$3:$D$12,1)&lt;=1,1,0)))</f>
        <v>0</v>
      </c>
      <c r="BM12" s="28">
        <f>IF(OR(AF12="",AF12=" ",AF12="　"),0,IF(D12&gt;=800701,0,IF(MATCH(AF12,Sheet2!$D$3:$D$12,1)&lt;=1,1,0)))</f>
        <v>0</v>
      </c>
      <c r="BN12" s="29">
        <f t="shared" si="33"/>
        <v>5</v>
      </c>
      <c r="BO12" s="29">
        <f t="shared" si="34"/>
        <v>3</v>
      </c>
      <c r="BP12" s="30">
        <f t="shared" si="35"/>
        <v>0</v>
      </c>
      <c r="BQ12" s="30">
        <f t="shared" si="36"/>
        <v>0</v>
      </c>
      <c r="BR12" s="30">
        <f t="shared" si="37"/>
        <v>0</v>
      </c>
      <c r="BS12" s="30">
        <f t="shared" si="38"/>
        <v>0</v>
      </c>
      <c r="BT12" s="30"/>
      <c r="BU12" s="27" t="e">
        <f t="shared" si="39"/>
        <v>#VALUE!</v>
      </c>
      <c r="BV12" s="28">
        <f t="shared" si="40"/>
        <v>0</v>
      </c>
      <c r="BW12" s="27" t="e">
        <f t="shared" si="41"/>
        <v>#VALUE!</v>
      </c>
      <c r="BX12" s="28">
        <f t="shared" si="42"/>
        <v>0</v>
      </c>
      <c r="BY12" s="28">
        <f>IF(OR(T12="",T12=" ",T12="　"),0,IF(D12&gt;=810101,0,IF(BJ12=1,1,IF(MATCH(T12,Sheet2!$D$3:$D$12,1)&lt;=2,1,0))))</f>
        <v>0</v>
      </c>
      <c r="BZ12" s="28">
        <f>IF(OR(X12="",X12=" ",X12="　"),0,IF(D12&gt;=810101,0,IF(BK12=1,1,IF(MATCH(X12,Sheet2!$D$3:$D$12,1)&lt;=2,1,0))))</f>
        <v>0</v>
      </c>
      <c r="CA12" s="28">
        <f>IF(OR(AB12="",AB12=" ",AB12="　"),0,IF(D12&gt;=810101,0,IF(BL12=1,1,IF(MATCH(AB12,Sheet2!$D$3:$D$12,1)&lt;=2,1,0))))</f>
        <v>0</v>
      </c>
      <c r="CB12" s="28">
        <f>IF(OR(AF12="",AF12=" ",AF12="　"),0,IF(D12&gt;=810101,0,IF(BM12=1,1,IF(MATCH(AF12,Sheet2!$D$3:$D$12,1)&lt;=2,1,0))))</f>
        <v>0</v>
      </c>
      <c r="CC12" s="29">
        <f t="shared" si="43"/>
        <v>4</v>
      </c>
      <c r="CD12" s="29">
        <f t="shared" si="44"/>
        <v>3</v>
      </c>
      <c r="CE12" s="30">
        <f t="shared" si="45"/>
        <v>0</v>
      </c>
      <c r="CF12" s="30">
        <f t="shared" si="46"/>
        <v>0</v>
      </c>
      <c r="CG12" s="30">
        <f t="shared" si="47"/>
        <v>0</v>
      </c>
      <c r="CH12" s="30">
        <f t="shared" si="48"/>
        <v>0</v>
      </c>
      <c r="CI12" s="30"/>
      <c r="CJ12" s="27" t="e">
        <f t="shared" si="49"/>
        <v>#VALUE!</v>
      </c>
      <c r="CK12" s="28">
        <f t="shared" si="50"/>
        <v>0</v>
      </c>
      <c r="CL12" s="27" t="e">
        <f t="shared" si="51"/>
        <v>#VALUE!</v>
      </c>
      <c r="CM12" s="28">
        <f t="shared" si="52"/>
        <v>0</v>
      </c>
      <c r="CN12" s="28">
        <f>IF(OR(T12="",T12=" ",T12="　"),0,IF(D12&gt;=810701,0,IF(BY12=1,1,IF(MATCH(T12,Sheet2!$D$3:$D$12,1)&lt;=3,1,0))))</f>
        <v>0</v>
      </c>
      <c r="CO12" s="28">
        <f>IF(OR(X12="",X12=" ",X12="　"),0,IF(D12&gt;=810701,0,IF(BZ12=1,1,IF(MATCH(X12,Sheet2!$D$3:$D$12,1)&lt;=3,1,0))))</f>
        <v>0</v>
      </c>
      <c r="CP12" s="28">
        <f>IF(OR(AB12="",AB12=" ",AB12="　"),0,IF(D12&gt;=810701,0,IF(CA12=1,1,IF(MATCH(AB12,Sheet2!$D$3:$D$12,1)&lt;=3,1,0))))</f>
        <v>0</v>
      </c>
      <c r="CQ12" s="28">
        <f>IF(OR(AF12="",AF12=" ",AF12="　"),0,IF(D12&gt;=810701,0,IF(CB12=1,1,IF(MATCH(AF12,Sheet2!$D$3:$D$12,1)&lt;=3,1,0))))</f>
        <v>0</v>
      </c>
      <c r="CR12" s="29">
        <f t="shared" si="53"/>
        <v>4</v>
      </c>
      <c r="CS12" s="29">
        <f t="shared" si="54"/>
        <v>3</v>
      </c>
      <c r="CT12" s="30">
        <f t="shared" si="55"/>
        <v>0</v>
      </c>
      <c r="CU12" s="30">
        <f t="shared" si="56"/>
        <v>0</v>
      </c>
      <c r="CV12" s="30">
        <f t="shared" si="57"/>
        <v>0</v>
      </c>
      <c r="CW12" s="30">
        <f t="shared" si="58"/>
        <v>0</v>
      </c>
      <c r="CX12" s="31"/>
      <c r="CY12" s="27" t="e">
        <f t="shared" si="59"/>
        <v>#VALUE!</v>
      </c>
      <c r="CZ12" s="28">
        <f t="shared" si="60"/>
        <v>0</v>
      </c>
      <c r="DA12" s="27" t="e">
        <f t="shared" si="61"/>
        <v>#VALUE!</v>
      </c>
      <c r="DB12" s="28">
        <f t="shared" si="62"/>
        <v>0</v>
      </c>
      <c r="DC12" s="28">
        <f>IF(OR(T12="",T12=" ",T12="　"),0,IF(D12&gt;=820101,0,IF(CN12=1,1,IF(MATCH(T12,Sheet2!$D$3:$D$12,1)&lt;=4,1,0))))</f>
        <v>0</v>
      </c>
      <c r="DD12" s="28">
        <f>IF(OR(X12="",X12=" ",X12="　"),0,IF(D12&gt;=820101,0,IF(CO12=1,1,IF(MATCH(X12,Sheet2!$D$3:$D$12,1)&lt;=4,1,0))))</f>
        <v>0</v>
      </c>
      <c r="DE12" s="28">
        <f>IF(OR(AB12="",AB12=" ",AB12="　"),0,IF(D12&gt;=820101,0,IF(CP12=1,1,IF(MATCH(AB12,Sheet2!$D$3:$D$12,1)&lt;=4,1,0))))</f>
        <v>0</v>
      </c>
      <c r="DF12" s="28">
        <f>IF(OR(AF12="",AF12=" ",AF12="　"),0,IF(D12&gt;=820101,0,IF(CQ12=1,1,IF(MATCH(AF12,Sheet2!$D$3:$D$12,1)&lt;=4,1,0))))</f>
        <v>0</v>
      </c>
      <c r="DG12" s="29">
        <f t="shared" si="63"/>
        <v>3</v>
      </c>
      <c r="DH12" s="29">
        <f t="shared" si="64"/>
        <v>3</v>
      </c>
      <c r="DI12" s="30">
        <f t="shared" si="65"/>
        <v>0</v>
      </c>
      <c r="DJ12" s="30">
        <f t="shared" si="66"/>
        <v>0</v>
      </c>
      <c r="DK12" s="30">
        <f t="shared" si="67"/>
        <v>0</v>
      </c>
      <c r="DL12" s="30">
        <f t="shared" si="68"/>
        <v>0</v>
      </c>
      <c r="DM12" s="31"/>
      <c r="DN12" s="27" t="e">
        <f t="shared" si="69"/>
        <v>#VALUE!</v>
      </c>
      <c r="DO12" s="28">
        <f t="shared" si="70"/>
        <v>0</v>
      </c>
      <c r="DP12" s="27" t="e">
        <f t="shared" si="71"/>
        <v>#VALUE!</v>
      </c>
      <c r="DQ12" s="28">
        <f t="shared" si="72"/>
        <v>0</v>
      </c>
      <c r="DR12" s="28">
        <f>IF(OR(T12="",T12=" ",T12="　"),0,IF(D12&gt;=820701,0,IF(DC12=1,1,IF(MATCH(T12,Sheet2!$D$3:$D$12,1)&lt;=5,1,0))))</f>
        <v>0</v>
      </c>
      <c r="DS12" s="28">
        <f>IF(OR(X12="",X12=" ",X12="　"),0,IF(D12&gt;=820701,0,IF(DD12=1,1,IF(MATCH(X12,Sheet2!$D$3:$D$12,1)&lt;=5,1,0))))</f>
        <v>0</v>
      </c>
      <c r="DT12" s="28">
        <f>IF(OR(AB12="",AB12=" ",AB12="　"),0,IF(D12&gt;=820701,0,IF(DE12=1,1,IF(MATCH(AB12,Sheet2!$D$3:$D$12,1)&lt;=5,1,0))))</f>
        <v>0</v>
      </c>
      <c r="DU12" s="28">
        <f>IF(OR(AF12="",AF12=" ",AF12="　"),0,IF(D12&gt;=820701,0,IF(DF12=1,1,IF(MATCH(AF12,Sheet2!$D$3:$D$12,1)&lt;=5,1,0))))</f>
        <v>0</v>
      </c>
      <c r="DV12" s="29">
        <f t="shared" si="73"/>
        <v>3</v>
      </c>
      <c r="DW12" s="29">
        <f t="shared" si="74"/>
        <v>3</v>
      </c>
      <c r="DX12" s="30">
        <f t="shared" si="75"/>
        <v>0</v>
      </c>
      <c r="DY12" s="30">
        <f t="shared" si="76"/>
        <v>0</v>
      </c>
      <c r="DZ12" s="30">
        <f t="shared" si="77"/>
        <v>0</v>
      </c>
      <c r="EA12" s="30">
        <f t="shared" si="78"/>
        <v>0</v>
      </c>
      <c r="EB12" s="31"/>
      <c r="EC12" s="27" t="e">
        <f t="shared" si="79"/>
        <v>#VALUE!</v>
      </c>
      <c r="ED12" s="28">
        <f t="shared" si="80"/>
        <v>0</v>
      </c>
      <c r="EE12" s="27" t="e">
        <f t="shared" si="81"/>
        <v>#VALUE!</v>
      </c>
      <c r="EF12" s="28">
        <f t="shared" si="82"/>
        <v>0</v>
      </c>
      <c r="EG12" s="28">
        <f>IF(OR(T12="",T12=" ",T12="　"),0,IF(D12&gt;=830101,0,IF(DR12=1,1,IF(MATCH(T12,Sheet2!$D$3:$D$12,1)&lt;=6,1,0))))</f>
        <v>0</v>
      </c>
      <c r="EH12" s="28">
        <f>IF(OR(X12="",X12=" ",X12="　"),0,IF(D12&gt;=830101,0,IF(DS12=1,1,IF(MATCH(X12,Sheet2!$D$3:$D$12,1)&lt;=6,1,0))))</f>
        <v>0</v>
      </c>
      <c r="EI12" s="28">
        <f>IF(OR(AB12="",AB12=" ",AB12="　"),0,IF(D12&gt;=830101,0,IF(DT12=1,1,IF(MATCH(AB12,Sheet2!$D$3:$D$12,1)&lt;=6,1,0))))</f>
        <v>0</v>
      </c>
      <c r="EJ12" s="28">
        <f>IF(OR(AF12="",AF12=" ",AF12="　"),0,IF(D12&gt;=830101,0,IF(DU12=1,1,IF(MATCH(AF12,Sheet2!$D$3:$D$12,1)&lt;=6,1,0))))</f>
        <v>0</v>
      </c>
      <c r="EK12" s="29">
        <f t="shared" si="83"/>
        <v>2</v>
      </c>
      <c r="EL12" s="29">
        <f t="shared" si="84"/>
        <v>2</v>
      </c>
      <c r="EM12" s="30">
        <f t="shared" si="85"/>
        <v>0</v>
      </c>
      <c r="EN12" s="30">
        <f t="shared" si="86"/>
        <v>0</v>
      </c>
      <c r="EO12" s="30">
        <f t="shared" si="87"/>
        <v>0</v>
      </c>
      <c r="EP12" s="30">
        <f t="shared" si="88"/>
        <v>0</v>
      </c>
      <c r="EQ12" s="31"/>
      <c r="ER12" s="27" t="e">
        <f t="shared" si="89"/>
        <v>#VALUE!</v>
      </c>
      <c r="ES12" s="28">
        <f t="shared" si="90"/>
        <v>0</v>
      </c>
      <c r="ET12" s="27" t="e">
        <f t="shared" si="91"/>
        <v>#VALUE!</v>
      </c>
      <c r="EU12" s="28">
        <f t="shared" si="92"/>
        <v>0</v>
      </c>
      <c r="EV12" s="28">
        <f>IF(OR(T12="",T12=" ",T12="　"),0,IF(D12&gt;=830701,0,IF(EG12=1,1,IF(MATCH(T12,Sheet2!$D$3:$D$12,1)&lt;=7,1,0))))</f>
        <v>0</v>
      </c>
      <c r="EW12" s="28">
        <f>IF(OR(X12="",X12=" ",X12="　"),0,IF(D12&gt;=830701,0,IF(EH12=1,1,IF(MATCH(X12,Sheet2!$D$3:$D$12,1)&lt;=7,1,0))))</f>
        <v>0</v>
      </c>
      <c r="EX12" s="28">
        <f>IF(OR(AB12="",AB12=" ",AB12="　"),0,IF(D12&gt;=830701,0,IF(EI12=1,1,IF(MATCH(AB12,Sheet2!$D$3:$D$12,1)&lt;=7,1,0))))</f>
        <v>0</v>
      </c>
      <c r="EY12" s="28">
        <f>IF(OR(AF12="",AF12=" ",AF12="　"),0,IF(D12&gt;=830701,0,IF(EJ12=1,1,IF(MATCH(AF12,Sheet2!$D$3:$D$12,1)&lt;=7,1,0))))</f>
        <v>0</v>
      </c>
      <c r="EZ12" s="29">
        <f t="shared" si="93"/>
        <v>2</v>
      </c>
      <c r="FA12" s="29">
        <f t="shared" si="94"/>
        <v>2</v>
      </c>
      <c r="FB12" s="30">
        <f t="shared" si="95"/>
        <v>0</v>
      </c>
      <c r="FC12" s="30">
        <f t="shared" si="96"/>
        <v>0</v>
      </c>
      <c r="FD12" s="30">
        <f t="shared" si="97"/>
        <v>0</v>
      </c>
      <c r="FE12" s="30">
        <f t="shared" si="98"/>
        <v>0</v>
      </c>
      <c r="FF12" s="31"/>
      <c r="FG12" s="27" t="e">
        <f t="shared" si="99"/>
        <v>#VALUE!</v>
      </c>
      <c r="FH12" s="28">
        <f t="shared" si="100"/>
        <v>0</v>
      </c>
      <c r="FI12" s="27" t="e">
        <f t="shared" si="101"/>
        <v>#VALUE!</v>
      </c>
      <c r="FJ12" s="28">
        <f t="shared" si="102"/>
        <v>0</v>
      </c>
      <c r="FK12" s="28">
        <f>IF(OR(T12="",T12=" ",T12="　"),0,IF(D12&gt;=840101,0,IF(EV12=1,1,IF(MATCH(T12,Sheet2!$D$3:$D$12,1)&lt;=8,1,0))))</f>
        <v>0</v>
      </c>
      <c r="FL12" s="28">
        <f>IF(OR(X12="",X12=" ",X12="　"),0,IF(D12&gt;=840101,0,IF(EW12=1,1,IF(MATCH(X12,Sheet2!$D$3:$D$12,1)&lt;=8,1,0))))</f>
        <v>0</v>
      </c>
      <c r="FM12" s="28">
        <f>IF(OR(AB12="",AB12=" ",AB12="　"),0,IF(D12&gt;=840101,0,IF(EX12=1,1,IF(MATCH(AB12,Sheet2!$D$3:$D$12,1)&lt;=8,1,0))))</f>
        <v>0</v>
      </c>
      <c r="FN12" s="28">
        <f>IF(OR(AF12="",AF12=" ",AF12="　"),0,IF(D12&gt;=840101,0,IF(EY12=1,1,IF(MATCH(AF12,Sheet2!$D$3:$D$12,1)&lt;=8,1,0))))</f>
        <v>0</v>
      </c>
      <c r="FO12" s="29">
        <f t="shared" si="103"/>
        <v>1</v>
      </c>
      <c r="FP12" s="29">
        <f t="shared" si="104"/>
        <v>1</v>
      </c>
      <c r="FQ12" s="30">
        <f t="shared" si="105"/>
        <v>0</v>
      </c>
      <c r="FR12" s="30">
        <f t="shared" si="106"/>
        <v>0</v>
      </c>
      <c r="FS12" s="30">
        <f t="shared" si="107"/>
        <v>0</v>
      </c>
      <c r="FT12" s="30">
        <f t="shared" si="108"/>
        <v>0</v>
      </c>
      <c r="FU12" s="31"/>
      <c r="FV12" s="27" t="e">
        <f t="shared" si="109"/>
        <v>#VALUE!</v>
      </c>
      <c r="FW12" s="28">
        <f t="shared" si="110"/>
        <v>0</v>
      </c>
      <c r="FX12" s="27" t="e">
        <f t="shared" si="111"/>
        <v>#VALUE!</v>
      </c>
      <c r="FY12" s="28">
        <f t="shared" si="112"/>
        <v>0</v>
      </c>
      <c r="FZ12" s="28">
        <f>IF(OR(T12="",T12=" ",T12="　"),0,IF(D12&gt;=840701,0,IF(FK12=1,1,IF(MATCH(T12,Sheet2!$D$3:$D$12,1)&lt;=9,1,0))))</f>
        <v>0</v>
      </c>
      <c r="GA12" s="28">
        <f>IF(OR(X12="",X12=" ",X12="　"),0,IF(D12&gt;=840701,0,IF(FL12=1,1,IF(MATCH(X12,Sheet2!$D$3:$D$12,1)&lt;=9,1,0))))</f>
        <v>0</v>
      </c>
      <c r="GB12" s="28">
        <f>IF(OR(AB12="",AB12=" ",AB12="　"),0,IF(D12&gt;=840701,0,IF(FM12=1,1,IF(MATCH(AB12,Sheet2!$D$3:$D$12,1)&lt;=9,1,0))))</f>
        <v>0</v>
      </c>
      <c r="GC12" s="28">
        <f>IF(OR(AF12="",AF12=" ",AF12="　"),0,IF(D12&gt;=840701,0,IF(FN12=1,1,IF(MATCH(AF12,Sheet2!$D$3:$D$12,1)&lt;=9,1,0))))</f>
        <v>0</v>
      </c>
      <c r="GD12" s="29">
        <f t="shared" si="113"/>
        <v>1</v>
      </c>
      <c r="GE12" s="29">
        <f t="shared" si="114"/>
        <v>1</v>
      </c>
      <c r="GF12" s="30">
        <f t="shared" si="115"/>
        <v>0</v>
      </c>
      <c r="GG12" s="30">
        <f t="shared" si="116"/>
        <v>0</v>
      </c>
      <c r="GH12" s="30">
        <f t="shared" si="117"/>
        <v>0</v>
      </c>
      <c r="GI12" s="30">
        <f t="shared" si="118"/>
        <v>0</v>
      </c>
      <c r="GJ12" s="31"/>
      <c r="GK12" s="27" t="e">
        <f t="shared" si="119"/>
        <v>#VALUE!</v>
      </c>
      <c r="GL12" s="28">
        <f t="shared" si="120"/>
        <v>0</v>
      </c>
      <c r="GM12" s="27" t="e">
        <f t="shared" si="121"/>
        <v>#VALUE!</v>
      </c>
      <c r="GN12" s="28">
        <f t="shared" si="122"/>
        <v>0</v>
      </c>
      <c r="GO12" s="28">
        <f>IF(OR(T12="",T12=" ",T12="　"),0,IF(D12&gt;=840701,0,IF(FZ12=1,1,IF(MATCH(T12,Sheet2!$D$3:$D$12,1)&lt;=10,1,0))))</f>
        <v>0</v>
      </c>
      <c r="GP12" s="28">
        <f>IF(OR(X12="",X12=" ",X12="　"),0,IF(D12&gt;=840701,0,IF(GA12=1,1,IF(MATCH(X12,Sheet2!$D$3:$D$12,1)&lt;=10,1,0))))</f>
        <v>0</v>
      </c>
      <c r="GQ12" s="28">
        <f>IF(OR(AB12="",AB12=" ",AB12="　"),0,IF(D12&gt;=840701,0,IF(GB12=1,1,IF(MATCH(AB12,Sheet2!$D$3:$D$12,1)&lt;=10,1,0))))</f>
        <v>0</v>
      </c>
      <c r="GR12" s="28">
        <f>IF(OR(AF12="",AF12=" ",AF12="　"),0,IF(D12&gt;=840701,0,IF(GC12=1,1,IF(MATCH(AF12,Sheet2!$D$3:$D$12,1)&lt;=10,1,0))))</f>
        <v>0</v>
      </c>
      <c r="GS12" s="29">
        <f t="shared" si="123"/>
        <v>0</v>
      </c>
      <c r="GT12" s="29">
        <f t="shared" si="124"/>
        <v>0</v>
      </c>
      <c r="GU12" s="30">
        <f t="shared" si="125"/>
        <v>0</v>
      </c>
      <c r="GV12" s="30">
        <f t="shared" si="126"/>
        <v>0</v>
      </c>
      <c r="GW12" s="30">
        <f t="shared" si="127"/>
        <v>0</v>
      </c>
      <c r="GX12" s="30">
        <f t="shared" si="128"/>
        <v>0</v>
      </c>
      <c r="GY12" s="8"/>
      <c r="GZ12" s="39" t="str">
        <f t="shared" si="129"/>
        <v>1911/00/00</v>
      </c>
      <c r="HA12" s="8" t="e">
        <f t="shared" si="130"/>
        <v>#VALUE!</v>
      </c>
      <c r="HB12" s="8" t="str">
        <f t="shared" si="131"/>
        <v>1911/00/00</v>
      </c>
      <c r="HC12" s="8" t="e">
        <f t="shared" si="132"/>
        <v>#VALUE!</v>
      </c>
      <c r="HD12" s="8" t="str">
        <f t="shared" si="133"/>
        <v>1911/00/00</v>
      </c>
      <c r="HE12" s="8" t="e">
        <f t="shared" si="134"/>
        <v>#VALUE!</v>
      </c>
      <c r="HF12" s="8" t="str">
        <f t="shared" si="135"/>
        <v>2013/01/01</v>
      </c>
      <c r="HH12" s="8">
        <f>IF(OR(C12="",C12=" ",C12="　"),0,IF(D12&gt;780630,0,ROUND(VLOOKUP(F12,Sheet2!$A$1:$B$20,2,FALSE)*E12,0)))</f>
        <v>0</v>
      </c>
      <c r="HI12" s="8">
        <f t="shared" si="136"/>
        <v>0</v>
      </c>
      <c r="HJ12" s="8">
        <f t="shared" si="137"/>
        <v>0</v>
      </c>
      <c r="HL12" s="8" t="str">
        <f t="shared" si="138"/>
        <v/>
      </c>
      <c r="HM12" s="8" t="str">
        <f t="shared" si="139"/>
        <v/>
      </c>
      <c r="HN12" s="8" t="str">
        <f t="shared" si="140"/>
        <v/>
      </c>
      <c r="HO12" s="8" t="str">
        <f t="shared" si="141"/>
        <v/>
      </c>
      <c r="HP12" s="8" t="str">
        <f t="shared" si="142"/>
        <v/>
      </c>
      <c r="HQ12" s="8" t="str">
        <f t="shared" si="143"/>
        <v/>
      </c>
      <c r="HR12" s="8" t="str">
        <f t="shared" si="144"/>
        <v/>
      </c>
    </row>
    <row r="13" spans="1:226" ht="60" customHeight="1">
      <c r="A13" s="10">
        <v>8</v>
      </c>
      <c r="B13" s="32"/>
      <c r="C13" s="33"/>
      <c r="D13" s="34"/>
      <c r="E13" s="55"/>
      <c r="F13" s="46"/>
      <c r="G13" s="48">
        <f>IF(OR(C13="",C13=" ",C13="　"),0,IF(D13&gt;780630,0,ROUND(VLOOKUP(F13,Sheet2!$A$1:$B$20,2,FALSE),0)))</f>
        <v>0</v>
      </c>
      <c r="H13" s="49">
        <f t="shared" si="0"/>
        <v>0</v>
      </c>
      <c r="I13" s="24">
        <f t="shared" si="1"/>
        <v>0</v>
      </c>
      <c r="J13" s="25">
        <f t="shared" si="2"/>
        <v>0</v>
      </c>
      <c r="K13" s="35"/>
      <c r="L13" s="133" t="str">
        <f t="shared" si="145"/>
        <v/>
      </c>
      <c r="M13" s="51" t="str">
        <f t="shared" si="4"/>
        <v/>
      </c>
      <c r="N13" s="56">
        <v>15.5</v>
      </c>
      <c r="O13" s="38"/>
      <c r="P13" s="133" t="str">
        <f t="shared" si="146"/>
        <v/>
      </c>
      <c r="Q13" s="51" t="str">
        <f t="shared" si="6"/>
        <v/>
      </c>
      <c r="R13" s="56">
        <v>15.5</v>
      </c>
      <c r="S13" s="38"/>
      <c r="T13" s="34"/>
      <c r="U13" s="51" t="str">
        <f t="shared" si="7"/>
        <v/>
      </c>
      <c r="V13" s="56">
        <v>15.5</v>
      </c>
      <c r="W13" s="38"/>
      <c r="X13" s="34"/>
      <c r="Y13" s="51" t="str">
        <f t="shared" si="8"/>
        <v/>
      </c>
      <c r="Z13" s="56">
        <v>15.5</v>
      </c>
      <c r="AA13" s="35"/>
      <c r="AB13" s="34"/>
      <c r="AC13" s="51" t="str">
        <f t="shared" si="9"/>
        <v/>
      </c>
      <c r="AD13" s="56">
        <v>15.5</v>
      </c>
      <c r="AE13" s="38"/>
      <c r="AF13" s="34"/>
      <c r="AG13" s="51" t="str">
        <f t="shared" si="10"/>
        <v/>
      </c>
      <c r="AH13" s="56">
        <v>15.5</v>
      </c>
      <c r="AI13" s="37">
        <f t="shared" si="11"/>
        <v>0</v>
      </c>
      <c r="AJ13" s="47">
        <f t="shared" si="12"/>
        <v>0</v>
      </c>
      <c r="AK13" s="26">
        <f t="shared" si="13"/>
        <v>0</v>
      </c>
      <c r="AL13" s="53">
        <f t="shared" si="14"/>
        <v>0</v>
      </c>
      <c r="AM13" s="36"/>
      <c r="AN13" s="54"/>
      <c r="AO13" s="8" t="e">
        <f>VLOOKUP(LEFT(C13,1),Sheet2!$L$3:$M$28,2,FALSE)&amp;MID(C13,2,9)</f>
        <v>#N/A</v>
      </c>
      <c r="AP13" s="8" t="e">
        <f t="shared" si="15"/>
        <v>#N/A</v>
      </c>
      <c r="AQ13" s="8" t="e">
        <f t="shared" si="16"/>
        <v>#N/A</v>
      </c>
      <c r="AR13" s="27">
        <f t="shared" si="17"/>
        <v>0</v>
      </c>
      <c r="AS13" s="28">
        <f t="shared" si="18"/>
        <v>0</v>
      </c>
      <c r="AT13" s="27">
        <f t="shared" si="19"/>
        <v>0</v>
      </c>
      <c r="AU13" s="28">
        <f t="shared" si="20"/>
        <v>0</v>
      </c>
      <c r="AV13" s="28">
        <f t="shared" si="21"/>
        <v>0</v>
      </c>
      <c r="AW13" s="28">
        <f t="shared" si="22"/>
        <v>0</v>
      </c>
      <c r="AX13" s="28">
        <f t="shared" si="23"/>
        <v>0</v>
      </c>
      <c r="AY13" s="28">
        <f t="shared" si="24"/>
        <v>0</v>
      </c>
      <c r="AZ13" s="29" t="str">
        <f t="shared" si="25"/>
        <v/>
      </c>
      <c r="BA13" s="29"/>
      <c r="BB13" s="30">
        <f t="shared" si="26"/>
        <v>0</v>
      </c>
      <c r="BC13" s="30">
        <f t="shared" si="27"/>
        <v>0</v>
      </c>
      <c r="BD13" s="31">
        <f t="shared" si="28"/>
        <v>0</v>
      </c>
      <c r="BE13" s="8"/>
      <c r="BF13" s="27" t="e">
        <f t="shared" si="29"/>
        <v>#VALUE!</v>
      </c>
      <c r="BG13" s="28">
        <f t="shared" si="30"/>
        <v>0</v>
      </c>
      <c r="BH13" s="27" t="e">
        <f t="shared" si="31"/>
        <v>#VALUE!</v>
      </c>
      <c r="BI13" s="28">
        <f t="shared" si="32"/>
        <v>0</v>
      </c>
      <c r="BJ13" s="28">
        <f>IF(OR(T13="",T13=" ",T13="　"),0,IF(D13&gt;=800701,0,IF(MATCH(T13,Sheet2!$D$3:$D$12,1)&lt;=1,1,0)))</f>
        <v>0</v>
      </c>
      <c r="BK13" s="28">
        <f>IF(OR(X13="",X13=" ",X13="　"),0,IF(D13&gt;=800701,0,IF(MATCH(X13,Sheet2!$D$3:$D$12,1)&lt;=1,1,0)))</f>
        <v>0</v>
      </c>
      <c r="BL13" s="28">
        <f>IF(OR(AB13="",AB13=" ",AB13="　"),0,IF(D13&gt;=800701,0,IF(MATCH(AB13,Sheet2!$D$3:$D$12,1)&lt;=1,1,0)))</f>
        <v>0</v>
      </c>
      <c r="BM13" s="28">
        <f>IF(OR(AF13="",AF13=" ",AF13="　"),0,IF(D13&gt;=800701,0,IF(MATCH(AF13,Sheet2!$D$3:$D$12,1)&lt;=1,1,0)))</f>
        <v>0</v>
      </c>
      <c r="BN13" s="29">
        <f t="shared" si="33"/>
        <v>5</v>
      </c>
      <c r="BO13" s="29">
        <f t="shared" si="34"/>
        <v>3</v>
      </c>
      <c r="BP13" s="30">
        <f t="shared" si="35"/>
        <v>0</v>
      </c>
      <c r="BQ13" s="30">
        <f t="shared" si="36"/>
        <v>0</v>
      </c>
      <c r="BR13" s="30">
        <f t="shared" si="37"/>
        <v>0</v>
      </c>
      <c r="BS13" s="30">
        <f t="shared" si="38"/>
        <v>0</v>
      </c>
      <c r="BT13" s="30"/>
      <c r="BU13" s="27" t="e">
        <f t="shared" si="39"/>
        <v>#VALUE!</v>
      </c>
      <c r="BV13" s="28">
        <f t="shared" si="40"/>
        <v>0</v>
      </c>
      <c r="BW13" s="27" t="e">
        <f t="shared" si="41"/>
        <v>#VALUE!</v>
      </c>
      <c r="BX13" s="28">
        <f t="shared" si="42"/>
        <v>0</v>
      </c>
      <c r="BY13" s="28">
        <f>IF(OR(T13="",T13=" ",T13="　"),0,IF(D13&gt;=810101,0,IF(BJ13=1,1,IF(MATCH(T13,Sheet2!$D$3:$D$12,1)&lt;=2,1,0))))</f>
        <v>0</v>
      </c>
      <c r="BZ13" s="28">
        <f>IF(OR(X13="",X13=" ",X13="　"),0,IF(D13&gt;=810101,0,IF(BK13=1,1,IF(MATCH(X13,Sheet2!$D$3:$D$12,1)&lt;=2,1,0))))</f>
        <v>0</v>
      </c>
      <c r="CA13" s="28">
        <f>IF(OR(AB13="",AB13=" ",AB13="　"),0,IF(D13&gt;=810101,0,IF(BL13=1,1,IF(MATCH(AB13,Sheet2!$D$3:$D$12,1)&lt;=2,1,0))))</f>
        <v>0</v>
      </c>
      <c r="CB13" s="28">
        <f>IF(OR(AF13="",AF13=" ",AF13="　"),0,IF(D13&gt;=810101,0,IF(BM13=1,1,IF(MATCH(AF13,Sheet2!$D$3:$D$12,1)&lt;=2,1,0))))</f>
        <v>0</v>
      </c>
      <c r="CC13" s="29">
        <f t="shared" si="43"/>
        <v>4</v>
      </c>
      <c r="CD13" s="29">
        <f t="shared" si="44"/>
        <v>3</v>
      </c>
      <c r="CE13" s="30">
        <f t="shared" si="45"/>
        <v>0</v>
      </c>
      <c r="CF13" s="30">
        <f t="shared" si="46"/>
        <v>0</v>
      </c>
      <c r="CG13" s="30">
        <f t="shared" si="47"/>
        <v>0</v>
      </c>
      <c r="CH13" s="30">
        <f t="shared" si="48"/>
        <v>0</v>
      </c>
      <c r="CI13" s="30"/>
      <c r="CJ13" s="27" t="e">
        <f t="shared" si="49"/>
        <v>#VALUE!</v>
      </c>
      <c r="CK13" s="28">
        <f t="shared" si="50"/>
        <v>0</v>
      </c>
      <c r="CL13" s="27" t="e">
        <f t="shared" si="51"/>
        <v>#VALUE!</v>
      </c>
      <c r="CM13" s="28">
        <f t="shared" si="52"/>
        <v>0</v>
      </c>
      <c r="CN13" s="28">
        <f>IF(OR(T13="",T13=" ",T13="　"),0,IF(D13&gt;=810701,0,IF(BY13=1,1,IF(MATCH(T13,Sheet2!$D$3:$D$12,1)&lt;=3,1,0))))</f>
        <v>0</v>
      </c>
      <c r="CO13" s="28">
        <f>IF(OR(X13="",X13=" ",X13="　"),0,IF(D13&gt;=810701,0,IF(BZ13=1,1,IF(MATCH(X13,Sheet2!$D$3:$D$12,1)&lt;=3,1,0))))</f>
        <v>0</v>
      </c>
      <c r="CP13" s="28">
        <f>IF(OR(AB13="",AB13=" ",AB13="　"),0,IF(D13&gt;=810701,0,IF(CA13=1,1,IF(MATCH(AB13,Sheet2!$D$3:$D$12,1)&lt;=3,1,0))))</f>
        <v>0</v>
      </c>
      <c r="CQ13" s="28">
        <f>IF(OR(AF13="",AF13=" ",AF13="　"),0,IF(D13&gt;=810701,0,IF(CB13=1,1,IF(MATCH(AF13,Sheet2!$D$3:$D$12,1)&lt;=3,1,0))))</f>
        <v>0</v>
      </c>
      <c r="CR13" s="29">
        <f t="shared" si="53"/>
        <v>4</v>
      </c>
      <c r="CS13" s="29">
        <f t="shared" si="54"/>
        <v>3</v>
      </c>
      <c r="CT13" s="30">
        <f t="shared" si="55"/>
        <v>0</v>
      </c>
      <c r="CU13" s="30">
        <f t="shared" si="56"/>
        <v>0</v>
      </c>
      <c r="CV13" s="30">
        <f t="shared" si="57"/>
        <v>0</v>
      </c>
      <c r="CW13" s="30">
        <f t="shared" si="58"/>
        <v>0</v>
      </c>
      <c r="CX13" s="31"/>
      <c r="CY13" s="27" t="e">
        <f t="shared" si="59"/>
        <v>#VALUE!</v>
      </c>
      <c r="CZ13" s="28">
        <f t="shared" si="60"/>
        <v>0</v>
      </c>
      <c r="DA13" s="27" t="e">
        <f t="shared" si="61"/>
        <v>#VALUE!</v>
      </c>
      <c r="DB13" s="28">
        <f t="shared" si="62"/>
        <v>0</v>
      </c>
      <c r="DC13" s="28">
        <f>IF(OR(T13="",T13=" ",T13="　"),0,IF(D13&gt;=820101,0,IF(CN13=1,1,IF(MATCH(T13,Sheet2!$D$3:$D$12,1)&lt;=4,1,0))))</f>
        <v>0</v>
      </c>
      <c r="DD13" s="28">
        <f>IF(OR(X13="",X13=" ",X13="　"),0,IF(D13&gt;=820101,0,IF(CO13=1,1,IF(MATCH(X13,Sheet2!$D$3:$D$12,1)&lt;=4,1,0))))</f>
        <v>0</v>
      </c>
      <c r="DE13" s="28">
        <f>IF(OR(AB13="",AB13=" ",AB13="　"),0,IF(D13&gt;=820101,0,IF(CP13=1,1,IF(MATCH(AB13,Sheet2!$D$3:$D$12,1)&lt;=4,1,0))))</f>
        <v>0</v>
      </c>
      <c r="DF13" s="28">
        <f>IF(OR(AF13="",AF13=" ",AF13="　"),0,IF(D13&gt;=820101,0,IF(CQ13=1,1,IF(MATCH(AF13,Sheet2!$D$3:$D$12,1)&lt;=4,1,0))))</f>
        <v>0</v>
      </c>
      <c r="DG13" s="29">
        <f t="shared" si="63"/>
        <v>3</v>
      </c>
      <c r="DH13" s="29">
        <f t="shared" si="64"/>
        <v>3</v>
      </c>
      <c r="DI13" s="30">
        <f t="shared" si="65"/>
        <v>0</v>
      </c>
      <c r="DJ13" s="30">
        <f t="shared" si="66"/>
        <v>0</v>
      </c>
      <c r="DK13" s="30">
        <f t="shared" si="67"/>
        <v>0</v>
      </c>
      <c r="DL13" s="30">
        <f t="shared" si="68"/>
        <v>0</v>
      </c>
      <c r="DM13" s="31"/>
      <c r="DN13" s="27" t="e">
        <f t="shared" si="69"/>
        <v>#VALUE!</v>
      </c>
      <c r="DO13" s="28">
        <f t="shared" si="70"/>
        <v>0</v>
      </c>
      <c r="DP13" s="27" t="e">
        <f t="shared" si="71"/>
        <v>#VALUE!</v>
      </c>
      <c r="DQ13" s="28">
        <f t="shared" si="72"/>
        <v>0</v>
      </c>
      <c r="DR13" s="28">
        <f>IF(OR(T13="",T13=" ",T13="　"),0,IF(D13&gt;=820701,0,IF(DC13=1,1,IF(MATCH(T13,Sheet2!$D$3:$D$12,1)&lt;=5,1,0))))</f>
        <v>0</v>
      </c>
      <c r="DS13" s="28">
        <f>IF(OR(X13="",X13=" ",X13="　"),0,IF(D13&gt;=820701,0,IF(DD13=1,1,IF(MATCH(X13,Sheet2!$D$3:$D$12,1)&lt;=5,1,0))))</f>
        <v>0</v>
      </c>
      <c r="DT13" s="28">
        <f>IF(OR(AB13="",AB13=" ",AB13="　"),0,IF(D13&gt;=820701,0,IF(DE13=1,1,IF(MATCH(AB13,Sheet2!$D$3:$D$12,1)&lt;=5,1,0))))</f>
        <v>0</v>
      </c>
      <c r="DU13" s="28">
        <f>IF(OR(AF13="",AF13=" ",AF13="　"),0,IF(D13&gt;=820701,0,IF(DF13=1,1,IF(MATCH(AF13,Sheet2!$D$3:$D$12,1)&lt;=5,1,0))))</f>
        <v>0</v>
      </c>
      <c r="DV13" s="29">
        <f t="shared" si="73"/>
        <v>3</v>
      </c>
      <c r="DW13" s="29">
        <f t="shared" si="74"/>
        <v>3</v>
      </c>
      <c r="DX13" s="30">
        <f t="shared" si="75"/>
        <v>0</v>
      </c>
      <c r="DY13" s="30">
        <f t="shared" si="76"/>
        <v>0</v>
      </c>
      <c r="DZ13" s="30">
        <f t="shared" si="77"/>
        <v>0</v>
      </c>
      <c r="EA13" s="30">
        <f t="shared" si="78"/>
        <v>0</v>
      </c>
      <c r="EB13" s="31"/>
      <c r="EC13" s="27" t="e">
        <f t="shared" si="79"/>
        <v>#VALUE!</v>
      </c>
      <c r="ED13" s="28">
        <f t="shared" si="80"/>
        <v>0</v>
      </c>
      <c r="EE13" s="27" t="e">
        <f t="shared" si="81"/>
        <v>#VALUE!</v>
      </c>
      <c r="EF13" s="28">
        <f t="shared" si="82"/>
        <v>0</v>
      </c>
      <c r="EG13" s="28">
        <f>IF(OR(T13="",T13=" ",T13="　"),0,IF(D13&gt;=830101,0,IF(DR13=1,1,IF(MATCH(T13,Sheet2!$D$3:$D$12,1)&lt;=6,1,0))))</f>
        <v>0</v>
      </c>
      <c r="EH13" s="28">
        <f>IF(OR(X13="",X13=" ",X13="　"),0,IF(D13&gt;=830101,0,IF(DS13=1,1,IF(MATCH(X13,Sheet2!$D$3:$D$12,1)&lt;=6,1,0))))</f>
        <v>0</v>
      </c>
      <c r="EI13" s="28">
        <f>IF(OR(AB13="",AB13=" ",AB13="　"),0,IF(D13&gt;=830101,0,IF(DT13=1,1,IF(MATCH(AB13,Sheet2!$D$3:$D$12,1)&lt;=6,1,0))))</f>
        <v>0</v>
      </c>
      <c r="EJ13" s="28">
        <f>IF(OR(AF13="",AF13=" ",AF13="　"),0,IF(D13&gt;=830101,0,IF(DU13=1,1,IF(MATCH(AF13,Sheet2!$D$3:$D$12,1)&lt;=6,1,0))))</f>
        <v>0</v>
      </c>
      <c r="EK13" s="29">
        <f t="shared" si="83"/>
        <v>2</v>
      </c>
      <c r="EL13" s="29">
        <f t="shared" si="84"/>
        <v>2</v>
      </c>
      <c r="EM13" s="30">
        <f t="shared" si="85"/>
        <v>0</v>
      </c>
      <c r="EN13" s="30">
        <f t="shared" si="86"/>
        <v>0</v>
      </c>
      <c r="EO13" s="30">
        <f t="shared" si="87"/>
        <v>0</v>
      </c>
      <c r="EP13" s="30">
        <f t="shared" si="88"/>
        <v>0</v>
      </c>
      <c r="EQ13" s="31"/>
      <c r="ER13" s="27" t="e">
        <f t="shared" si="89"/>
        <v>#VALUE!</v>
      </c>
      <c r="ES13" s="28">
        <f t="shared" si="90"/>
        <v>0</v>
      </c>
      <c r="ET13" s="27" t="e">
        <f t="shared" si="91"/>
        <v>#VALUE!</v>
      </c>
      <c r="EU13" s="28">
        <f t="shared" si="92"/>
        <v>0</v>
      </c>
      <c r="EV13" s="28">
        <f>IF(OR(T13="",T13=" ",T13="　"),0,IF(D13&gt;=830701,0,IF(EG13=1,1,IF(MATCH(T13,Sheet2!$D$3:$D$12,1)&lt;=7,1,0))))</f>
        <v>0</v>
      </c>
      <c r="EW13" s="28">
        <f>IF(OR(X13="",X13=" ",X13="　"),0,IF(D13&gt;=830701,0,IF(EH13=1,1,IF(MATCH(X13,Sheet2!$D$3:$D$12,1)&lt;=7,1,0))))</f>
        <v>0</v>
      </c>
      <c r="EX13" s="28">
        <f>IF(OR(AB13="",AB13=" ",AB13="　"),0,IF(D13&gt;=830701,0,IF(EI13=1,1,IF(MATCH(AB13,Sheet2!$D$3:$D$12,1)&lt;=7,1,0))))</f>
        <v>0</v>
      </c>
      <c r="EY13" s="28">
        <f>IF(OR(AF13="",AF13=" ",AF13="　"),0,IF(D13&gt;=830701,0,IF(EJ13=1,1,IF(MATCH(AF13,Sheet2!$D$3:$D$12,1)&lt;=7,1,0))))</f>
        <v>0</v>
      </c>
      <c r="EZ13" s="29">
        <f t="shared" si="93"/>
        <v>2</v>
      </c>
      <c r="FA13" s="29">
        <f t="shared" si="94"/>
        <v>2</v>
      </c>
      <c r="FB13" s="30">
        <f t="shared" si="95"/>
        <v>0</v>
      </c>
      <c r="FC13" s="30">
        <f t="shared" si="96"/>
        <v>0</v>
      </c>
      <c r="FD13" s="30">
        <f t="shared" si="97"/>
        <v>0</v>
      </c>
      <c r="FE13" s="30">
        <f t="shared" si="98"/>
        <v>0</v>
      </c>
      <c r="FF13" s="31"/>
      <c r="FG13" s="27" t="e">
        <f t="shared" si="99"/>
        <v>#VALUE!</v>
      </c>
      <c r="FH13" s="28">
        <f t="shared" si="100"/>
        <v>0</v>
      </c>
      <c r="FI13" s="27" t="e">
        <f t="shared" si="101"/>
        <v>#VALUE!</v>
      </c>
      <c r="FJ13" s="28">
        <f t="shared" si="102"/>
        <v>0</v>
      </c>
      <c r="FK13" s="28">
        <f>IF(OR(T13="",T13=" ",T13="　"),0,IF(D13&gt;=840101,0,IF(EV13=1,1,IF(MATCH(T13,Sheet2!$D$3:$D$12,1)&lt;=8,1,0))))</f>
        <v>0</v>
      </c>
      <c r="FL13" s="28">
        <f>IF(OR(X13="",X13=" ",X13="　"),0,IF(D13&gt;=840101,0,IF(EW13=1,1,IF(MATCH(X13,Sheet2!$D$3:$D$12,1)&lt;=8,1,0))))</f>
        <v>0</v>
      </c>
      <c r="FM13" s="28">
        <f>IF(OR(AB13="",AB13=" ",AB13="　"),0,IF(D13&gt;=840101,0,IF(EX13=1,1,IF(MATCH(AB13,Sheet2!$D$3:$D$12,1)&lt;=8,1,0))))</f>
        <v>0</v>
      </c>
      <c r="FN13" s="28">
        <f>IF(OR(AF13="",AF13=" ",AF13="　"),0,IF(D13&gt;=840101,0,IF(EY13=1,1,IF(MATCH(AF13,Sheet2!$D$3:$D$12,1)&lt;=8,1,0))))</f>
        <v>0</v>
      </c>
      <c r="FO13" s="29">
        <f t="shared" si="103"/>
        <v>1</v>
      </c>
      <c r="FP13" s="29">
        <f t="shared" si="104"/>
        <v>1</v>
      </c>
      <c r="FQ13" s="30">
        <f t="shared" si="105"/>
        <v>0</v>
      </c>
      <c r="FR13" s="30">
        <f t="shared" si="106"/>
        <v>0</v>
      </c>
      <c r="FS13" s="30">
        <f t="shared" si="107"/>
        <v>0</v>
      </c>
      <c r="FT13" s="30">
        <f t="shared" si="108"/>
        <v>0</v>
      </c>
      <c r="FU13" s="31"/>
      <c r="FV13" s="27" t="e">
        <f t="shared" si="109"/>
        <v>#VALUE!</v>
      </c>
      <c r="FW13" s="28">
        <f t="shared" si="110"/>
        <v>0</v>
      </c>
      <c r="FX13" s="27" t="e">
        <f t="shared" si="111"/>
        <v>#VALUE!</v>
      </c>
      <c r="FY13" s="28">
        <f t="shared" si="112"/>
        <v>0</v>
      </c>
      <c r="FZ13" s="28">
        <f>IF(OR(T13="",T13=" ",T13="　"),0,IF(D13&gt;=840701,0,IF(FK13=1,1,IF(MATCH(T13,Sheet2!$D$3:$D$12,1)&lt;=9,1,0))))</f>
        <v>0</v>
      </c>
      <c r="GA13" s="28">
        <f>IF(OR(X13="",X13=" ",X13="　"),0,IF(D13&gt;=840701,0,IF(FL13=1,1,IF(MATCH(X13,Sheet2!$D$3:$D$12,1)&lt;=9,1,0))))</f>
        <v>0</v>
      </c>
      <c r="GB13" s="28">
        <f>IF(OR(AB13="",AB13=" ",AB13="　"),0,IF(D13&gt;=840701,0,IF(FM13=1,1,IF(MATCH(AB13,Sheet2!$D$3:$D$12,1)&lt;=9,1,0))))</f>
        <v>0</v>
      </c>
      <c r="GC13" s="28">
        <f>IF(OR(AF13="",AF13=" ",AF13="　"),0,IF(D13&gt;=840701,0,IF(FN13=1,1,IF(MATCH(AF13,Sheet2!$D$3:$D$12,1)&lt;=9,1,0))))</f>
        <v>0</v>
      </c>
      <c r="GD13" s="29">
        <f t="shared" si="113"/>
        <v>1</v>
      </c>
      <c r="GE13" s="29">
        <f t="shared" si="114"/>
        <v>1</v>
      </c>
      <c r="GF13" s="30">
        <f t="shared" si="115"/>
        <v>0</v>
      </c>
      <c r="GG13" s="30">
        <f t="shared" si="116"/>
        <v>0</v>
      </c>
      <c r="GH13" s="30">
        <f t="shared" si="117"/>
        <v>0</v>
      </c>
      <c r="GI13" s="30">
        <f t="shared" si="118"/>
        <v>0</v>
      </c>
      <c r="GJ13" s="31"/>
      <c r="GK13" s="27" t="e">
        <f t="shared" si="119"/>
        <v>#VALUE!</v>
      </c>
      <c r="GL13" s="28">
        <f t="shared" si="120"/>
        <v>0</v>
      </c>
      <c r="GM13" s="27" t="e">
        <f t="shared" si="121"/>
        <v>#VALUE!</v>
      </c>
      <c r="GN13" s="28">
        <f t="shared" si="122"/>
        <v>0</v>
      </c>
      <c r="GO13" s="28">
        <f>IF(OR(T13="",T13=" ",T13="　"),0,IF(D13&gt;=840701,0,IF(FZ13=1,1,IF(MATCH(T13,Sheet2!$D$3:$D$12,1)&lt;=10,1,0))))</f>
        <v>0</v>
      </c>
      <c r="GP13" s="28">
        <f>IF(OR(X13="",X13=" ",X13="　"),0,IF(D13&gt;=840701,0,IF(GA13=1,1,IF(MATCH(X13,Sheet2!$D$3:$D$12,1)&lt;=10,1,0))))</f>
        <v>0</v>
      </c>
      <c r="GQ13" s="28">
        <f>IF(OR(AB13="",AB13=" ",AB13="　"),0,IF(D13&gt;=840701,0,IF(GB13=1,1,IF(MATCH(AB13,Sheet2!$D$3:$D$12,1)&lt;=10,1,0))))</f>
        <v>0</v>
      </c>
      <c r="GR13" s="28">
        <f>IF(OR(AF13="",AF13=" ",AF13="　"),0,IF(D13&gt;=840701,0,IF(GC13=1,1,IF(MATCH(AF13,Sheet2!$D$3:$D$12,1)&lt;=10,1,0))))</f>
        <v>0</v>
      </c>
      <c r="GS13" s="29">
        <f t="shared" si="123"/>
        <v>0</v>
      </c>
      <c r="GT13" s="29">
        <f t="shared" si="124"/>
        <v>0</v>
      </c>
      <c r="GU13" s="30">
        <f t="shared" si="125"/>
        <v>0</v>
      </c>
      <c r="GV13" s="30">
        <f t="shared" si="126"/>
        <v>0</v>
      </c>
      <c r="GW13" s="30">
        <f t="shared" si="127"/>
        <v>0</v>
      </c>
      <c r="GX13" s="30">
        <f t="shared" si="128"/>
        <v>0</v>
      </c>
      <c r="GY13" s="8"/>
      <c r="GZ13" s="39" t="str">
        <f t="shared" si="129"/>
        <v>1911/00/00</v>
      </c>
      <c r="HA13" s="8" t="e">
        <f t="shared" si="130"/>
        <v>#VALUE!</v>
      </c>
      <c r="HB13" s="8" t="str">
        <f t="shared" si="131"/>
        <v>1911/00/00</v>
      </c>
      <c r="HC13" s="8" t="e">
        <f t="shared" si="132"/>
        <v>#VALUE!</v>
      </c>
      <c r="HD13" s="8" t="str">
        <f t="shared" si="133"/>
        <v>1911/00/00</v>
      </c>
      <c r="HE13" s="8" t="e">
        <f t="shared" si="134"/>
        <v>#VALUE!</v>
      </c>
      <c r="HF13" s="8" t="str">
        <f t="shared" si="135"/>
        <v>2013/01/01</v>
      </c>
      <c r="HH13" s="8">
        <f>IF(OR(C13="",C13=" ",C13="　"),0,IF(D13&gt;780630,0,ROUND(VLOOKUP(F13,Sheet2!$A$1:$B$20,2,FALSE)*E13,0)))</f>
        <v>0</v>
      </c>
      <c r="HI13" s="8">
        <f t="shared" si="136"/>
        <v>0</v>
      </c>
      <c r="HJ13" s="8">
        <f t="shared" si="137"/>
        <v>0</v>
      </c>
      <c r="HL13" s="8" t="str">
        <f t="shared" si="138"/>
        <v/>
      </c>
      <c r="HM13" s="8" t="str">
        <f t="shared" si="139"/>
        <v/>
      </c>
      <c r="HN13" s="8" t="str">
        <f t="shared" si="140"/>
        <v/>
      </c>
      <c r="HO13" s="8" t="str">
        <f t="shared" si="141"/>
        <v/>
      </c>
      <c r="HP13" s="8" t="str">
        <f t="shared" si="142"/>
        <v/>
      </c>
      <c r="HQ13" s="8" t="str">
        <f t="shared" si="143"/>
        <v/>
      </c>
      <c r="HR13" s="8" t="str">
        <f t="shared" si="144"/>
        <v/>
      </c>
    </row>
    <row r="14" spans="1:226" ht="60" customHeight="1">
      <c r="A14" s="10">
        <v>9</v>
      </c>
      <c r="B14" s="32"/>
      <c r="C14" s="33"/>
      <c r="D14" s="34"/>
      <c r="E14" s="55"/>
      <c r="F14" s="46"/>
      <c r="G14" s="48">
        <f>IF(OR(C14="",C14=" ",C14="　"),0,IF(D14&gt;780630,0,ROUND(VLOOKUP(F14,Sheet2!$A$1:$B$20,2,FALSE),0)))</f>
        <v>0</v>
      </c>
      <c r="H14" s="49">
        <f t="shared" si="0"/>
        <v>0</v>
      </c>
      <c r="I14" s="24">
        <f t="shared" si="1"/>
        <v>0</v>
      </c>
      <c r="J14" s="25">
        <f t="shared" si="2"/>
        <v>0</v>
      </c>
      <c r="K14" s="35"/>
      <c r="L14" s="133" t="str">
        <f t="shared" si="145"/>
        <v/>
      </c>
      <c r="M14" s="51" t="str">
        <f t="shared" si="4"/>
        <v/>
      </c>
      <c r="N14" s="56">
        <v>15.5</v>
      </c>
      <c r="O14" s="38"/>
      <c r="P14" s="133" t="str">
        <f t="shared" si="146"/>
        <v/>
      </c>
      <c r="Q14" s="51" t="str">
        <f t="shared" si="6"/>
        <v/>
      </c>
      <c r="R14" s="56">
        <v>15.5</v>
      </c>
      <c r="S14" s="38"/>
      <c r="T14" s="34"/>
      <c r="U14" s="51" t="str">
        <f t="shared" si="7"/>
        <v/>
      </c>
      <c r="V14" s="56">
        <v>15.5</v>
      </c>
      <c r="W14" s="38"/>
      <c r="X14" s="34"/>
      <c r="Y14" s="51" t="str">
        <f t="shared" si="8"/>
        <v/>
      </c>
      <c r="Z14" s="56">
        <v>15.5</v>
      </c>
      <c r="AA14" s="35"/>
      <c r="AB14" s="34"/>
      <c r="AC14" s="51" t="str">
        <f t="shared" si="9"/>
        <v/>
      </c>
      <c r="AD14" s="56">
        <v>15.5</v>
      </c>
      <c r="AE14" s="38"/>
      <c r="AF14" s="34"/>
      <c r="AG14" s="51" t="str">
        <f t="shared" si="10"/>
        <v/>
      </c>
      <c r="AH14" s="56">
        <v>15.5</v>
      </c>
      <c r="AI14" s="37">
        <f t="shared" si="11"/>
        <v>0</v>
      </c>
      <c r="AJ14" s="47">
        <f t="shared" si="12"/>
        <v>0</v>
      </c>
      <c r="AK14" s="26">
        <f t="shared" si="13"/>
        <v>0</v>
      </c>
      <c r="AL14" s="53">
        <f t="shared" si="14"/>
        <v>0</v>
      </c>
      <c r="AM14" s="36"/>
      <c r="AN14" s="54"/>
      <c r="AO14" s="8" t="e">
        <f>VLOOKUP(LEFT(C14,1),Sheet2!$L$3:$M$28,2,FALSE)&amp;MID(C14,2,9)</f>
        <v>#N/A</v>
      </c>
      <c r="AP14" s="8" t="e">
        <f t="shared" si="15"/>
        <v>#N/A</v>
      </c>
      <c r="AQ14" s="8" t="e">
        <f t="shared" si="16"/>
        <v>#N/A</v>
      </c>
      <c r="AR14" s="27">
        <f t="shared" si="17"/>
        <v>0</v>
      </c>
      <c r="AS14" s="28">
        <f t="shared" si="18"/>
        <v>0</v>
      </c>
      <c r="AT14" s="27">
        <f t="shared" si="19"/>
        <v>0</v>
      </c>
      <c r="AU14" s="28">
        <f t="shared" si="20"/>
        <v>0</v>
      </c>
      <c r="AV14" s="28">
        <f t="shared" si="21"/>
        <v>0</v>
      </c>
      <c r="AW14" s="28">
        <f t="shared" si="22"/>
        <v>0</v>
      </c>
      <c r="AX14" s="28">
        <f t="shared" si="23"/>
        <v>0</v>
      </c>
      <c r="AY14" s="28">
        <f t="shared" si="24"/>
        <v>0</v>
      </c>
      <c r="AZ14" s="29" t="str">
        <f t="shared" si="25"/>
        <v/>
      </c>
      <c r="BA14" s="29"/>
      <c r="BB14" s="30">
        <f t="shared" si="26"/>
        <v>0</v>
      </c>
      <c r="BC14" s="30">
        <f t="shared" si="27"/>
        <v>0</v>
      </c>
      <c r="BD14" s="31">
        <f t="shared" si="28"/>
        <v>0</v>
      </c>
      <c r="BE14" s="8"/>
      <c r="BF14" s="27" t="e">
        <f t="shared" si="29"/>
        <v>#VALUE!</v>
      </c>
      <c r="BG14" s="28">
        <f t="shared" si="30"/>
        <v>0</v>
      </c>
      <c r="BH14" s="27" t="e">
        <f t="shared" si="31"/>
        <v>#VALUE!</v>
      </c>
      <c r="BI14" s="28">
        <f t="shared" si="32"/>
        <v>0</v>
      </c>
      <c r="BJ14" s="28">
        <f>IF(OR(T14="",T14=" ",T14="　"),0,IF(D14&gt;=800701,0,IF(MATCH(T14,Sheet2!$D$3:$D$12,1)&lt;=1,1,0)))</f>
        <v>0</v>
      </c>
      <c r="BK14" s="28">
        <f>IF(OR(X14="",X14=" ",X14="　"),0,IF(D14&gt;=800701,0,IF(MATCH(X14,Sheet2!$D$3:$D$12,1)&lt;=1,1,0)))</f>
        <v>0</v>
      </c>
      <c r="BL14" s="28">
        <f>IF(OR(AB14="",AB14=" ",AB14="　"),0,IF(D14&gt;=800701,0,IF(MATCH(AB14,Sheet2!$D$3:$D$12,1)&lt;=1,1,0)))</f>
        <v>0</v>
      </c>
      <c r="BM14" s="28">
        <f>IF(OR(AF14="",AF14=" ",AF14="　"),0,IF(D14&gt;=800701,0,IF(MATCH(AF14,Sheet2!$D$3:$D$12,1)&lt;=1,1,0)))</f>
        <v>0</v>
      </c>
      <c r="BN14" s="29">
        <f t="shared" si="33"/>
        <v>5</v>
      </c>
      <c r="BO14" s="29">
        <f t="shared" si="34"/>
        <v>3</v>
      </c>
      <c r="BP14" s="30">
        <f t="shared" si="35"/>
        <v>0</v>
      </c>
      <c r="BQ14" s="30">
        <f t="shared" si="36"/>
        <v>0</v>
      </c>
      <c r="BR14" s="30">
        <f t="shared" si="37"/>
        <v>0</v>
      </c>
      <c r="BS14" s="30">
        <f t="shared" si="38"/>
        <v>0</v>
      </c>
      <c r="BT14" s="30"/>
      <c r="BU14" s="27" t="e">
        <f t="shared" si="39"/>
        <v>#VALUE!</v>
      </c>
      <c r="BV14" s="28">
        <f t="shared" si="40"/>
        <v>0</v>
      </c>
      <c r="BW14" s="27" t="e">
        <f t="shared" si="41"/>
        <v>#VALUE!</v>
      </c>
      <c r="BX14" s="28">
        <f t="shared" si="42"/>
        <v>0</v>
      </c>
      <c r="BY14" s="28">
        <f>IF(OR(T14="",T14=" ",T14="　"),0,IF(D14&gt;=810101,0,IF(BJ14=1,1,IF(MATCH(T14,Sheet2!$D$3:$D$12,1)&lt;=2,1,0))))</f>
        <v>0</v>
      </c>
      <c r="BZ14" s="28">
        <f>IF(OR(X14="",X14=" ",X14="　"),0,IF(D14&gt;=810101,0,IF(BK14=1,1,IF(MATCH(X14,Sheet2!$D$3:$D$12,1)&lt;=2,1,0))))</f>
        <v>0</v>
      </c>
      <c r="CA14" s="28">
        <f>IF(OR(AB14="",AB14=" ",AB14="　"),0,IF(D14&gt;=810101,0,IF(BL14=1,1,IF(MATCH(AB14,Sheet2!$D$3:$D$12,1)&lt;=2,1,0))))</f>
        <v>0</v>
      </c>
      <c r="CB14" s="28">
        <f>IF(OR(AF14="",AF14=" ",AF14="　"),0,IF(D14&gt;=810101,0,IF(BM14=1,1,IF(MATCH(AF14,Sheet2!$D$3:$D$12,1)&lt;=2,1,0))))</f>
        <v>0</v>
      </c>
      <c r="CC14" s="29">
        <f t="shared" si="43"/>
        <v>4</v>
      </c>
      <c r="CD14" s="29">
        <f t="shared" si="44"/>
        <v>3</v>
      </c>
      <c r="CE14" s="30">
        <f t="shared" si="45"/>
        <v>0</v>
      </c>
      <c r="CF14" s="30">
        <f t="shared" si="46"/>
        <v>0</v>
      </c>
      <c r="CG14" s="30">
        <f t="shared" si="47"/>
        <v>0</v>
      </c>
      <c r="CH14" s="30">
        <f t="shared" si="48"/>
        <v>0</v>
      </c>
      <c r="CI14" s="30"/>
      <c r="CJ14" s="27" t="e">
        <f t="shared" si="49"/>
        <v>#VALUE!</v>
      </c>
      <c r="CK14" s="28">
        <f t="shared" si="50"/>
        <v>0</v>
      </c>
      <c r="CL14" s="27" t="e">
        <f t="shared" si="51"/>
        <v>#VALUE!</v>
      </c>
      <c r="CM14" s="28">
        <f t="shared" si="52"/>
        <v>0</v>
      </c>
      <c r="CN14" s="28">
        <f>IF(OR(T14="",T14=" ",T14="　"),0,IF(D14&gt;=810701,0,IF(BY14=1,1,IF(MATCH(T14,Sheet2!$D$3:$D$12,1)&lt;=3,1,0))))</f>
        <v>0</v>
      </c>
      <c r="CO14" s="28">
        <f>IF(OR(X14="",X14=" ",X14="　"),0,IF(D14&gt;=810701,0,IF(BZ14=1,1,IF(MATCH(X14,Sheet2!$D$3:$D$12,1)&lt;=3,1,0))))</f>
        <v>0</v>
      </c>
      <c r="CP14" s="28">
        <f>IF(OR(AB14="",AB14=" ",AB14="　"),0,IF(D14&gt;=810701,0,IF(CA14=1,1,IF(MATCH(AB14,Sheet2!$D$3:$D$12,1)&lt;=3,1,0))))</f>
        <v>0</v>
      </c>
      <c r="CQ14" s="28">
        <f>IF(OR(AF14="",AF14=" ",AF14="　"),0,IF(D14&gt;=810701,0,IF(CB14=1,1,IF(MATCH(AF14,Sheet2!$D$3:$D$12,1)&lt;=3,1,0))))</f>
        <v>0</v>
      </c>
      <c r="CR14" s="29">
        <f t="shared" si="53"/>
        <v>4</v>
      </c>
      <c r="CS14" s="29">
        <f t="shared" si="54"/>
        <v>3</v>
      </c>
      <c r="CT14" s="30">
        <f t="shared" si="55"/>
        <v>0</v>
      </c>
      <c r="CU14" s="30">
        <f t="shared" si="56"/>
        <v>0</v>
      </c>
      <c r="CV14" s="30">
        <f t="shared" si="57"/>
        <v>0</v>
      </c>
      <c r="CW14" s="30">
        <f t="shared" si="58"/>
        <v>0</v>
      </c>
      <c r="CX14" s="31"/>
      <c r="CY14" s="27" t="e">
        <f t="shared" si="59"/>
        <v>#VALUE!</v>
      </c>
      <c r="CZ14" s="28">
        <f t="shared" si="60"/>
        <v>0</v>
      </c>
      <c r="DA14" s="27" t="e">
        <f t="shared" si="61"/>
        <v>#VALUE!</v>
      </c>
      <c r="DB14" s="28">
        <f t="shared" si="62"/>
        <v>0</v>
      </c>
      <c r="DC14" s="28">
        <f>IF(OR(T14="",T14=" ",T14="　"),0,IF(D14&gt;=820101,0,IF(CN14=1,1,IF(MATCH(T14,Sheet2!$D$3:$D$12,1)&lt;=4,1,0))))</f>
        <v>0</v>
      </c>
      <c r="DD14" s="28">
        <f>IF(OR(X14="",X14=" ",X14="　"),0,IF(D14&gt;=820101,0,IF(CO14=1,1,IF(MATCH(X14,Sheet2!$D$3:$D$12,1)&lt;=4,1,0))))</f>
        <v>0</v>
      </c>
      <c r="DE14" s="28">
        <f>IF(OR(AB14="",AB14=" ",AB14="　"),0,IF(D14&gt;=820101,0,IF(CP14=1,1,IF(MATCH(AB14,Sheet2!$D$3:$D$12,1)&lt;=4,1,0))))</f>
        <v>0</v>
      </c>
      <c r="DF14" s="28">
        <f>IF(OR(AF14="",AF14=" ",AF14="　"),0,IF(D14&gt;=820101,0,IF(CQ14=1,1,IF(MATCH(AF14,Sheet2!$D$3:$D$12,1)&lt;=4,1,0))))</f>
        <v>0</v>
      </c>
      <c r="DG14" s="29">
        <f t="shared" si="63"/>
        <v>3</v>
      </c>
      <c r="DH14" s="29">
        <f t="shared" si="64"/>
        <v>3</v>
      </c>
      <c r="DI14" s="30">
        <f t="shared" si="65"/>
        <v>0</v>
      </c>
      <c r="DJ14" s="30">
        <f t="shared" si="66"/>
        <v>0</v>
      </c>
      <c r="DK14" s="30">
        <f t="shared" si="67"/>
        <v>0</v>
      </c>
      <c r="DL14" s="30">
        <f t="shared" si="68"/>
        <v>0</v>
      </c>
      <c r="DM14" s="31"/>
      <c r="DN14" s="27" t="e">
        <f t="shared" si="69"/>
        <v>#VALUE!</v>
      </c>
      <c r="DO14" s="28">
        <f t="shared" si="70"/>
        <v>0</v>
      </c>
      <c r="DP14" s="27" t="e">
        <f t="shared" si="71"/>
        <v>#VALUE!</v>
      </c>
      <c r="DQ14" s="28">
        <f t="shared" si="72"/>
        <v>0</v>
      </c>
      <c r="DR14" s="28">
        <f>IF(OR(T14="",T14=" ",T14="　"),0,IF(D14&gt;=820701,0,IF(DC14=1,1,IF(MATCH(T14,Sheet2!$D$3:$D$12,1)&lt;=5,1,0))))</f>
        <v>0</v>
      </c>
      <c r="DS14" s="28">
        <f>IF(OR(X14="",X14=" ",X14="　"),0,IF(D14&gt;=820701,0,IF(DD14=1,1,IF(MATCH(X14,Sheet2!$D$3:$D$12,1)&lt;=5,1,0))))</f>
        <v>0</v>
      </c>
      <c r="DT14" s="28">
        <f>IF(OR(AB14="",AB14=" ",AB14="　"),0,IF(D14&gt;=820701,0,IF(DE14=1,1,IF(MATCH(AB14,Sheet2!$D$3:$D$12,1)&lt;=5,1,0))))</f>
        <v>0</v>
      </c>
      <c r="DU14" s="28">
        <f>IF(OR(AF14="",AF14=" ",AF14="　"),0,IF(D14&gt;=820701,0,IF(DF14=1,1,IF(MATCH(AF14,Sheet2!$D$3:$D$12,1)&lt;=5,1,0))))</f>
        <v>0</v>
      </c>
      <c r="DV14" s="29">
        <f t="shared" si="73"/>
        <v>3</v>
      </c>
      <c r="DW14" s="29">
        <f t="shared" si="74"/>
        <v>3</v>
      </c>
      <c r="DX14" s="30">
        <f t="shared" si="75"/>
        <v>0</v>
      </c>
      <c r="DY14" s="30">
        <f t="shared" si="76"/>
        <v>0</v>
      </c>
      <c r="DZ14" s="30">
        <f t="shared" si="77"/>
        <v>0</v>
      </c>
      <c r="EA14" s="30">
        <f t="shared" si="78"/>
        <v>0</v>
      </c>
      <c r="EB14" s="31"/>
      <c r="EC14" s="27" t="e">
        <f t="shared" si="79"/>
        <v>#VALUE!</v>
      </c>
      <c r="ED14" s="28">
        <f t="shared" si="80"/>
        <v>0</v>
      </c>
      <c r="EE14" s="27" t="e">
        <f t="shared" si="81"/>
        <v>#VALUE!</v>
      </c>
      <c r="EF14" s="28">
        <f t="shared" si="82"/>
        <v>0</v>
      </c>
      <c r="EG14" s="28">
        <f>IF(OR(T14="",T14=" ",T14="　"),0,IF(D14&gt;=830101,0,IF(DR14=1,1,IF(MATCH(T14,Sheet2!$D$3:$D$12,1)&lt;=6,1,0))))</f>
        <v>0</v>
      </c>
      <c r="EH14" s="28">
        <f>IF(OR(X14="",X14=" ",X14="　"),0,IF(D14&gt;=830101,0,IF(DS14=1,1,IF(MATCH(X14,Sheet2!$D$3:$D$12,1)&lt;=6,1,0))))</f>
        <v>0</v>
      </c>
      <c r="EI14" s="28">
        <f>IF(OR(AB14="",AB14=" ",AB14="　"),0,IF(D14&gt;=830101,0,IF(DT14=1,1,IF(MATCH(AB14,Sheet2!$D$3:$D$12,1)&lt;=6,1,0))))</f>
        <v>0</v>
      </c>
      <c r="EJ14" s="28">
        <f>IF(OR(AF14="",AF14=" ",AF14="　"),0,IF(D14&gt;=830101,0,IF(DU14=1,1,IF(MATCH(AF14,Sheet2!$D$3:$D$12,1)&lt;=6,1,0))))</f>
        <v>0</v>
      </c>
      <c r="EK14" s="29">
        <f t="shared" si="83"/>
        <v>2</v>
      </c>
      <c r="EL14" s="29">
        <f t="shared" si="84"/>
        <v>2</v>
      </c>
      <c r="EM14" s="30">
        <f t="shared" si="85"/>
        <v>0</v>
      </c>
      <c r="EN14" s="30">
        <f t="shared" si="86"/>
        <v>0</v>
      </c>
      <c r="EO14" s="30">
        <f t="shared" si="87"/>
        <v>0</v>
      </c>
      <c r="EP14" s="30">
        <f t="shared" si="88"/>
        <v>0</v>
      </c>
      <c r="EQ14" s="31"/>
      <c r="ER14" s="27" t="e">
        <f t="shared" si="89"/>
        <v>#VALUE!</v>
      </c>
      <c r="ES14" s="28">
        <f t="shared" si="90"/>
        <v>0</v>
      </c>
      <c r="ET14" s="27" t="e">
        <f t="shared" si="91"/>
        <v>#VALUE!</v>
      </c>
      <c r="EU14" s="28">
        <f t="shared" si="92"/>
        <v>0</v>
      </c>
      <c r="EV14" s="28">
        <f>IF(OR(T14="",T14=" ",T14="　"),0,IF(D14&gt;=830701,0,IF(EG14=1,1,IF(MATCH(T14,Sheet2!$D$3:$D$12,1)&lt;=7,1,0))))</f>
        <v>0</v>
      </c>
      <c r="EW14" s="28">
        <f>IF(OR(X14="",X14=" ",X14="　"),0,IF(D14&gt;=830701,0,IF(EH14=1,1,IF(MATCH(X14,Sheet2!$D$3:$D$12,1)&lt;=7,1,0))))</f>
        <v>0</v>
      </c>
      <c r="EX14" s="28">
        <f>IF(OR(AB14="",AB14=" ",AB14="　"),0,IF(D14&gt;=830701,0,IF(EI14=1,1,IF(MATCH(AB14,Sheet2!$D$3:$D$12,1)&lt;=7,1,0))))</f>
        <v>0</v>
      </c>
      <c r="EY14" s="28">
        <f>IF(OR(AF14="",AF14=" ",AF14="　"),0,IF(D14&gt;=830701,0,IF(EJ14=1,1,IF(MATCH(AF14,Sheet2!$D$3:$D$12,1)&lt;=7,1,0))))</f>
        <v>0</v>
      </c>
      <c r="EZ14" s="29">
        <f t="shared" si="93"/>
        <v>2</v>
      </c>
      <c r="FA14" s="29">
        <f t="shared" si="94"/>
        <v>2</v>
      </c>
      <c r="FB14" s="30">
        <f t="shared" si="95"/>
        <v>0</v>
      </c>
      <c r="FC14" s="30">
        <f t="shared" si="96"/>
        <v>0</v>
      </c>
      <c r="FD14" s="30">
        <f t="shared" si="97"/>
        <v>0</v>
      </c>
      <c r="FE14" s="30">
        <f t="shared" si="98"/>
        <v>0</v>
      </c>
      <c r="FF14" s="31"/>
      <c r="FG14" s="27" t="e">
        <f t="shared" si="99"/>
        <v>#VALUE!</v>
      </c>
      <c r="FH14" s="28">
        <f t="shared" si="100"/>
        <v>0</v>
      </c>
      <c r="FI14" s="27" t="e">
        <f t="shared" si="101"/>
        <v>#VALUE!</v>
      </c>
      <c r="FJ14" s="28">
        <f t="shared" si="102"/>
        <v>0</v>
      </c>
      <c r="FK14" s="28">
        <f>IF(OR(T14="",T14=" ",T14="　"),0,IF(D14&gt;=840101,0,IF(EV14=1,1,IF(MATCH(T14,Sheet2!$D$3:$D$12,1)&lt;=8,1,0))))</f>
        <v>0</v>
      </c>
      <c r="FL14" s="28">
        <f>IF(OR(X14="",X14=" ",X14="　"),0,IF(D14&gt;=840101,0,IF(EW14=1,1,IF(MATCH(X14,Sheet2!$D$3:$D$12,1)&lt;=8,1,0))))</f>
        <v>0</v>
      </c>
      <c r="FM14" s="28">
        <f>IF(OR(AB14="",AB14=" ",AB14="　"),0,IF(D14&gt;=840101,0,IF(EX14=1,1,IF(MATCH(AB14,Sheet2!$D$3:$D$12,1)&lt;=8,1,0))))</f>
        <v>0</v>
      </c>
      <c r="FN14" s="28">
        <f>IF(OR(AF14="",AF14=" ",AF14="　"),0,IF(D14&gt;=840101,0,IF(EY14=1,1,IF(MATCH(AF14,Sheet2!$D$3:$D$12,1)&lt;=8,1,0))))</f>
        <v>0</v>
      </c>
      <c r="FO14" s="29">
        <f t="shared" si="103"/>
        <v>1</v>
      </c>
      <c r="FP14" s="29">
        <f t="shared" si="104"/>
        <v>1</v>
      </c>
      <c r="FQ14" s="30">
        <f t="shared" si="105"/>
        <v>0</v>
      </c>
      <c r="FR14" s="30">
        <f t="shared" si="106"/>
        <v>0</v>
      </c>
      <c r="FS14" s="30">
        <f t="shared" si="107"/>
        <v>0</v>
      </c>
      <c r="FT14" s="30">
        <f t="shared" si="108"/>
        <v>0</v>
      </c>
      <c r="FU14" s="31"/>
      <c r="FV14" s="27" t="e">
        <f t="shared" si="109"/>
        <v>#VALUE!</v>
      </c>
      <c r="FW14" s="28">
        <f t="shared" si="110"/>
        <v>0</v>
      </c>
      <c r="FX14" s="27" t="e">
        <f t="shared" si="111"/>
        <v>#VALUE!</v>
      </c>
      <c r="FY14" s="28">
        <f t="shared" si="112"/>
        <v>0</v>
      </c>
      <c r="FZ14" s="28">
        <f>IF(OR(T14="",T14=" ",T14="　"),0,IF(D14&gt;=840701,0,IF(FK14=1,1,IF(MATCH(T14,Sheet2!$D$3:$D$12,1)&lt;=9,1,0))))</f>
        <v>0</v>
      </c>
      <c r="GA14" s="28">
        <f>IF(OR(X14="",X14=" ",X14="　"),0,IF(D14&gt;=840701,0,IF(FL14=1,1,IF(MATCH(X14,Sheet2!$D$3:$D$12,1)&lt;=9,1,0))))</f>
        <v>0</v>
      </c>
      <c r="GB14" s="28">
        <f>IF(OR(AB14="",AB14=" ",AB14="　"),0,IF(D14&gt;=840701,0,IF(FM14=1,1,IF(MATCH(AB14,Sheet2!$D$3:$D$12,1)&lt;=9,1,0))))</f>
        <v>0</v>
      </c>
      <c r="GC14" s="28">
        <f>IF(OR(AF14="",AF14=" ",AF14="　"),0,IF(D14&gt;=840701,0,IF(FN14=1,1,IF(MATCH(AF14,Sheet2!$D$3:$D$12,1)&lt;=9,1,0))))</f>
        <v>0</v>
      </c>
      <c r="GD14" s="29">
        <f t="shared" si="113"/>
        <v>1</v>
      </c>
      <c r="GE14" s="29">
        <f t="shared" si="114"/>
        <v>1</v>
      </c>
      <c r="GF14" s="30">
        <f t="shared" si="115"/>
        <v>0</v>
      </c>
      <c r="GG14" s="30">
        <f t="shared" si="116"/>
        <v>0</v>
      </c>
      <c r="GH14" s="30">
        <f t="shared" si="117"/>
        <v>0</v>
      </c>
      <c r="GI14" s="30">
        <f t="shared" si="118"/>
        <v>0</v>
      </c>
      <c r="GJ14" s="31"/>
      <c r="GK14" s="27" t="e">
        <f t="shared" si="119"/>
        <v>#VALUE!</v>
      </c>
      <c r="GL14" s="28">
        <f t="shared" si="120"/>
        <v>0</v>
      </c>
      <c r="GM14" s="27" t="e">
        <f t="shared" si="121"/>
        <v>#VALUE!</v>
      </c>
      <c r="GN14" s="28">
        <f t="shared" si="122"/>
        <v>0</v>
      </c>
      <c r="GO14" s="28">
        <f>IF(OR(T14="",T14=" ",T14="　"),0,IF(D14&gt;=840701,0,IF(FZ14=1,1,IF(MATCH(T14,Sheet2!$D$3:$D$12,1)&lt;=10,1,0))))</f>
        <v>0</v>
      </c>
      <c r="GP14" s="28">
        <f>IF(OR(X14="",X14=" ",X14="　"),0,IF(D14&gt;=840701,0,IF(GA14=1,1,IF(MATCH(X14,Sheet2!$D$3:$D$12,1)&lt;=10,1,0))))</f>
        <v>0</v>
      </c>
      <c r="GQ14" s="28">
        <f>IF(OR(AB14="",AB14=" ",AB14="　"),0,IF(D14&gt;=840701,0,IF(GB14=1,1,IF(MATCH(AB14,Sheet2!$D$3:$D$12,1)&lt;=10,1,0))))</f>
        <v>0</v>
      </c>
      <c r="GR14" s="28">
        <f>IF(OR(AF14="",AF14=" ",AF14="　"),0,IF(D14&gt;=840701,0,IF(GC14=1,1,IF(MATCH(AF14,Sheet2!$D$3:$D$12,1)&lt;=10,1,0))))</f>
        <v>0</v>
      </c>
      <c r="GS14" s="29">
        <f t="shared" si="123"/>
        <v>0</v>
      </c>
      <c r="GT14" s="29">
        <f t="shared" si="124"/>
        <v>0</v>
      </c>
      <c r="GU14" s="30">
        <f t="shared" si="125"/>
        <v>0</v>
      </c>
      <c r="GV14" s="30">
        <f t="shared" si="126"/>
        <v>0</v>
      </c>
      <c r="GW14" s="30">
        <f t="shared" si="127"/>
        <v>0</v>
      </c>
      <c r="GX14" s="30">
        <f t="shared" si="128"/>
        <v>0</v>
      </c>
      <c r="GY14" s="8"/>
      <c r="GZ14" s="39" t="str">
        <f t="shared" si="129"/>
        <v>1911/00/00</v>
      </c>
      <c r="HA14" s="8" t="e">
        <f t="shared" si="130"/>
        <v>#VALUE!</v>
      </c>
      <c r="HB14" s="8" t="str">
        <f t="shared" si="131"/>
        <v>1911/00/00</v>
      </c>
      <c r="HC14" s="8" t="e">
        <f t="shared" si="132"/>
        <v>#VALUE!</v>
      </c>
      <c r="HD14" s="8" t="str">
        <f t="shared" si="133"/>
        <v>1911/00/00</v>
      </c>
      <c r="HE14" s="8" t="e">
        <f t="shared" si="134"/>
        <v>#VALUE!</v>
      </c>
      <c r="HF14" s="8" t="str">
        <f t="shared" si="135"/>
        <v>2013/01/01</v>
      </c>
      <c r="HH14" s="8">
        <f>IF(OR(C14="",C14=" ",C14="　"),0,IF(D14&gt;780630,0,ROUND(VLOOKUP(F14,Sheet2!$A$1:$B$20,2,FALSE)*E14,0)))</f>
        <v>0</v>
      </c>
      <c r="HI14" s="8">
        <f t="shared" si="136"/>
        <v>0</v>
      </c>
      <c r="HJ14" s="8">
        <f t="shared" si="137"/>
        <v>0</v>
      </c>
      <c r="HL14" s="8" t="str">
        <f t="shared" si="138"/>
        <v/>
      </c>
      <c r="HM14" s="8" t="str">
        <f t="shared" si="139"/>
        <v/>
      </c>
      <c r="HN14" s="8" t="str">
        <f t="shared" si="140"/>
        <v/>
      </c>
      <c r="HO14" s="8" t="str">
        <f t="shared" si="141"/>
        <v/>
      </c>
      <c r="HP14" s="8" t="str">
        <f t="shared" si="142"/>
        <v/>
      </c>
      <c r="HQ14" s="8" t="str">
        <f t="shared" si="143"/>
        <v/>
      </c>
      <c r="HR14" s="8" t="str">
        <f t="shared" si="144"/>
        <v/>
      </c>
    </row>
    <row r="15" spans="1:226" ht="60" customHeight="1">
      <c r="A15" s="10">
        <v>10</v>
      </c>
      <c r="B15" s="32"/>
      <c r="C15" s="33"/>
      <c r="D15" s="34"/>
      <c r="E15" s="55"/>
      <c r="F15" s="46"/>
      <c r="G15" s="48">
        <f>IF(OR(C15="",C15=" ",C15="　"),0,IF(D15&gt;780630,0,ROUND(VLOOKUP(F15,Sheet2!$A$1:$B$20,2,FALSE),0)))</f>
        <v>0</v>
      </c>
      <c r="H15" s="49">
        <f t="shared" si="0"/>
        <v>0</v>
      </c>
      <c r="I15" s="24">
        <f t="shared" si="1"/>
        <v>0</v>
      </c>
      <c r="J15" s="25">
        <f t="shared" si="2"/>
        <v>0</v>
      </c>
      <c r="K15" s="35"/>
      <c r="L15" s="133" t="str">
        <f t="shared" si="145"/>
        <v/>
      </c>
      <c r="M15" s="51" t="str">
        <f t="shared" si="4"/>
        <v/>
      </c>
      <c r="N15" s="56">
        <v>15.5</v>
      </c>
      <c r="O15" s="38"/>
      <c r="P15" s="133" t="str">
        <f t="shared" si="146"/>
        <v/>
      </c>
      <c r="Q15" s="51" t="str">
        <f t="shared" si="6"/>
        <v/>
      </c>
      <c r="R15" s="56">
        <v>15.5</v>
      </c>
      <c r="S15" s="38"/>
      <c r="T15" s="34"/>
      <c r="U15" s="51" t="str">
        <f t="shared" si="7"/>
        <v/>
      </c>
      <c r="V15" s="56">
        <v>15.5</v>
      </c>
      <c r="W15" s="38"/>
      <c r="X15" s="34"/>
      <c r="Y15" s="51" t="str">
        <f t="shared" si="8"/>
        <v/>
      </c>
      <c r="Z15" s="56">
        <v>15.5</v>
      </c>
      <c r="AA15" s="35"/>
      <c r="AB15" s="34"/>
      <c r="AC15" s="51" t="str">
        <f t="shared" si="9"/>
        <v/>
      </c>
      <c r="AD15" s="56">
        <v>15.5</v>
      </c>
      <c r="AE15" s="38"/>
      <c r="AF15" s="34"/>
      <c r="AG15" s="51" t="str">
        <f t="shared" si="10"/>
        <v/>
      </c>
      <c r="AH15" s="56">
        <v>15.5</v>
      </c>
      <c r="AI15" s="37">
        <f t="shared" si="11"/>
        <v>0</v>
      </c>
      <c r="AJ15" s="47">
        <f t="shared" si="12"/>
        <v>0</v>
      </c>
      <c r="AK15" s="26">
        <f t="shared" si="13"/>
        <v>0</v>
      </c>
      <c r="AL15" s="53">
        <f t="shared" si="14"/>
        <v>0</v>
      </c>
      <c r="AM15" s="36"/>
      <c r="AN15" s="54"/>
      <c r="AO15" s="8" t="e">
        <f>VLOOKUP(LEFT(C15,1),Sheet2!$L$3:$M$28,2,FALSE)&amp;MID(C15,2,9)</f>
        <v>#N/A</v>
      </c>
      <c r="AP15" s="8" t="e">
        <f t="shared" si="15"/>
        <v>#N/A</v>
      </c>
      <c r="AQ15" s="8" t="e">
        <f t="shared" si="16"/>
        <v>#N/A</v>
      </c>
      <c r="AR15" s="27">
        <f t="shared" si="17"/>
        <v>0</v>
      </c>
      <c r="AS15" s="28">
        <f t="shared" si="18"/>
        <v>0</v>
      </c>
      <c r="AT15" s="27">
        <f t="shared" si="19"/>
        <v>0</v>
      </c>
      <c r="AU15" s="28">
        <f t="shared" si="20"/>
        <v>0</v>
      </c>
      <c r="AV15" s="28">
        <f t="shared" si="21"/>
        <v>0</v>
      </c>
      <c r="AW15" s="28">
        <f t="shared" si="22"/>
        <v>0</v>
      </c>
      <c r="AX15" s="28">
        <f t="shared" si="23"/>
        <v>0</v>
      </c>
      <c r="AY15" s="28">
        <f t="shared" si="24"/>
        <v>0</v>
      </c>
      <c r="AZ15" s="29" t="str">
        <f t="shared" si="25"/>
        <v/>
      </c>
      <c r="BA15" s="29"/>
      <c r="BB15" s="30">
        <f t="shared" si="26"/>
        <v>0</v>
      </c>
      <c r="BC15" s="30">
        <f t="shared" si="27"/>
        <v>0</v>
      </c>
      <c r="BD15" s="31">
        <f t="shared" si="28"/>
        <v>0</v>
      </c>
      <c r="BE15" s="8"/>
      <c r="BF15" s="27" t="e">
        <f t="shared" si="29"/>
        <v>#VALUE!</v>
      </c>
      <c r="BG15" s="28">
        <f t="shared" si="30"/>
        <v>0</v>
      </c>
      <c r="BH15" s="27" t="e">
        <f t="shared" si="31"/>
        <v>#VALUE!</v>
      </c>
      <c r="BI15" s="28">
        <f t="shared" si="32"/>
        <v>0</v>
      </c>
      <c r="BJ15" s="28">
        <f>IF(OR(T15="",T15=" ",T15="　"),0,IF(D15&gt;=800701,0,IF(MATCH(T15,Sheet2!$D$3:$D$12,1)&lt;=1,1,0)))</f>
        <v>0</v>
      </c>
      <c r="BK15" s="28">
        <f>IF(OR(X15="",X15=" ",X15="　"),0,IF(D15&gt;=800701,0,IF(MATCH(X15,Sheet2!$D$3:$D$12,1)&lt;=1,1,0)))</f>
        <v>0</v>
      </c>
      <c r="BL15" s="28">
        <f>IF(OR(AB15="",AB15=" ",AB15="　"),0,IF(D15&gt;=800701,0,IF(MATCH(AB15,Sheet2!$D$3:$D$12,1)&lt;=1,1,0)))</f>
        <v>0</v>
      </c>
      <c r="BM15" s="28">
        <f>IF(OR(AF15="",AF15=" ",AF15="　"),0,IF(D15&gt;=800701,0,IF(MATCH(AF15,Sheet2!$D$3:$D$12,1)&lt;=1,1,0)))</f>
        <v>0</v>
      </c>
      <c r="BN15" s="29">
        <f t="shared" si="33"/>
        <v>5</v>
      </c>
      <c r="BO15" s="29">
        <f t="shared" si="34"/>
        <v>3</v>
      </c>
      <c r="BP15" s="30">
        <f t="shared" si="35"/>
        <v>0</v>
      </c>
      <c r="BQ15" s="30">
        <f t="shared" si="36"/>
        <v>0</v>
      </c>
      <c r="BR15" s="30">
        <f t="shared" si="37"/>
        <v>0</v>
      </c>
      <c r="BS15" s="30">
        <f t="shared" si="38"/>
        <v>0</v>
      </c>
      <c r="BT15" s="30"/>
      <c r="BU15" s="27" t="e">
        <f t="shared" si="39"/>
        <v>#VALUE!</v>
      </c>
      <c r="BV15" s="28">
        <f t="shared" si="40"/>
        <v>0</v>
      </c>
      <c r="BW15" s="27" t="e">
        <f t="shared" si="41"/>
        <v>#VALUE!</v>
      </c>
      <c r="BX15" s="28">
        <f t="shared" si="42"/>
        <v>0</v>
      </c>
      <c r="BY15" s="28">
        <f>IF(OR(T15="",T15=" ",T15="　"),0,IF(D15&gt;=810101,0,IF(BJ15=1,1,IF(MATCH(T15,Sheet2!$D$3:$D$12,1)&lt;=2,1,0))))</f>
        <v>0</v>
      </c>
      <c r="BZ15" s="28">
        <f>IF(OR(X15="",X15=" ",X15="　"),0,IF(D15&gt;=810101,0,IF(BK15=1,1,IF(MATCH(X15,Sheet2!$D$3:$D$12,1)&lt;=2,1,0))))</f>
        <v>0</v>
      </c>
      <c r="CA15" s="28">
        <f>IF(OR(AB15="",AB15=" ",AB15="　"),0,IF(D15&gt;=810101,0,IF(BL15=1,1,IF(MATCH(AB15,Sheet2!$D$3:$D$12,1)&lt;=2,1,0))))</f>
        <v>0</v>
      </c>
      <c r="CB15" s="28">
        <f>IF(OR(AF15="",AF15=" ",AF15="　"),0,IF(D15&gt;=810101,0,IF(BM15=1,1,IF(MATCH(AF15,Sheet2!$D$3:$D$12,1)&lt;=2,1,0))))</f>
        <v>0</v>
      </c>
      <c r="CC15" s="29">
        <f t="shared" si="43"/>
        <v>4</v>
      </c>
      <c r="CD15" s="29">
        <f t="shared" si="44"/>
        <v>3</v>
      </c>
      <c r="CE15" s="30">
        <f t="shared" si="45"/>
        <v>0</v>
      </c>
      <c r="CF15" s="30">
        <f t="shared" si="46"/>
        <v>0</v>
      </c>
      <c r="CG15" s="30">
        <f t="shared" si="47"/>
        <v>0</v>
      </c>
      <c r="CH15" s="30">
        <f t="shared" si="48"/>
        <v>0</v>
      </c>
      <c r="CI15" s="30"/>
      <c r="CJ15" s="27" t="e">
        <f t="shared" si="49"/>
        <v>#VALUE!</v>
      </c>
      <c r="CK15" s="28">
        <f t="shared" si="50"/>
        <v>0</v>
      </c>
      <c r="CL15" s="27" t="e">
        <f t="shared" si="51"/>
        <v>#VALUE!</v>
      </c>
      <c r="CM15" s="28">
        <f t="shared" si="52"/>
        <v>0</v>
      </c>
      <c r="CN15" s="28">
        <f>IF(OR(T15="",T15=" ",T15="　"),0,IF(D15&gt;=810701,0,IF(BY15=1,1,IF(MATCH(T15,Sheet2!$D$3:$D$12,1)&lt;=3,1,0))))</f>
        <v>0</v>
      </c>
      <c r="CO15" s="28">
        <f>IF(OR(X15="",X15=" ",X15="　"),0,IF(D15&gt;=810701,0,IF(BZ15=1,1,IF(MATCH(X15,Sheet2!$D$3:$D$12,1)&lt;=3,1,0))))</f>
        <v>0</v>
      </c>
      <c r="CP15" s="28">
        <f>IF(OR(AB15="",AB15=" ",AB15="　"),0,IF(D15&gt;=810701,0,IF(CA15=1,1,IF(MATCH(AB15,Sheet2!$D$3:$D$12,1)&lt;=3,1,0))))</f>
        <v>0</v>
      </c>
      <c r="CQ15" s="28">
        <f>IF(OR(AF15="",AF15=" ",AF15="　"),0,IF(D15&gt;=810701,0,IF(CB15=1,1,IF(MATCH(AF15,Sheet2!$D$3:$D$12,1)&lt;=3,1,0))))</f>
        <v>0</v>
      </c>
      <c r="CR15" s="29">
        <f t="shared" si="53"/>
        <v>4</v>
      </c>
      <c r="CS15" s="29">
        <f t="shared" si="54"/>
        <v>3</v>
      </c>
      <c r="CT15" s="30">
        <f t="shared" si="55"/>
        <v>0</v>
      </c>
      <c r="CU15" s="30">
        <f t="shared" si="56"/>
        <v>0</v>
      </c>
      <c r="CV15" s="30">
        <f t="shared" si="57"/>
        <v>0</v>
      </c>
      <c r="CW15" s="30">
        <f t="shared" si="58"/>
        <v>0</v>
      </c>
      <c r="CX15" s="31"/>
      <c r="CY15" s="27" t="e">
        <f t="shared" si="59"/>
        <v>#VALUE!</v>
      </c>
      <c r="CZ15" s="28">
        <f t="shared" si="60"/>
        <v>0</v>
      </c>
      <c r="DA15" s="27" t="e">
        <f t="shared" si="61"/>
        <v>#VALUE!</v>
      </c>
      <c r="DB15" s="28">
        <f t="shared" si="62"/>
        <v>0</v>
      </c>
      <c r="DC15" s="28">
        <f>IF(OR(T15="",T15=" ",T15="　"),0,IF(D15&gt;=820101,0,IF(CN15=1,1,IF(MATCH(T15,Sheet2!$D$3:$D$12,1)&lt;=4,1,0))))</f>
        <v>0</v>
      </c>
      <c r="DD15" s="28">
        <f>IF(OR(X15="",X15=" ",X15="　"),0,IF(D15&gt;=820101,0,IF(CO15=1,1,IF(MATCH(X15,Sheet2!$D$3:$D$12,1)&lt;=4,1,0))))</f>
        <v>0</v>
      </c>
      <c r="DE15" s="28">
        <f>IF(OR(AB15="",AB15=" ",AB15="　"),0,IF(D15&gt;=820101,0,IF(CP15=1,1,IF(MATCH(AB15,Sheet2!$D$3:$D$12,1)&lt;=4,1,0))))</f>
        <v>0</v>
      </c>
      <c r="DF15" s="28">
        <f>IF(OR(AF15="",AF15=" ",AF15="　"),0,IF(D15&gt;=820101,0,IF(CQ15=1,1,IF(MATCH(AF15,Sheet2!$D$3:$D$12,1)&lt;=4,1,0))))</f>
        <v>0</v>
      </c>
      <c r="DG15" s="29">
        <f t="shared" si="63"/>
        <v>3</v>
      </c>
      <c r="DH15" s="29">
        <f t="shared" si="64"/>
        <v>3</v>
      </c>
      <c r="DI15" s="30">
        <f t="shared" si="65"/>
        <v>0</v>
      </c>
      <c r="DJ15" s="30">
        <f t="shared" si="66"/>
        <v>0</v>
      </c>
      <c r="DK15" s="30">
        <f t="shared" si="67"/>
        <v>0</v>
      </c>
      <c r="DL15" s="30">
        <f t="shared" si="68"/>
        <v>0</v>
      </c>
      <c r="DM15" s="31"/>
      <c r="DN15" s="27" t="e">
        <f t="shared" si="69"/>
        <v>#VALUE!</v>
      </c>
      <c r="DO15" s="28">
        <f t="shared" si="70"/>
        <v>0</v>
      </c>
      <c r="DP15" s="27" t="e">
        <f t="shared" si="71"/>
        <v>#VALUE!</v>
      </c>
      <c r="DQ15" s="28">
        <f t="shared" si="72"/>
        <v>0</v>
      </c>
      <c r="DR15" s="28">
        <f>IF(OR(T15="",T15=" ",T15="　"),0,IF(D15&gt;=820701,0,IF(DC15=1,1,IF(MATCH(T15,Sheet2!$D$3:$D$12,1)&lt;=5,1,0))))</f>
        <v>0</v>
      </c>
      <c r="DS15" s="28">
        <f>IF(OR(X15="",X15=" ",X15="　"),0,IF(D15&gt;=820701,0,IF(DD15=1,1,IF(MATCH(X15,Sheet2!$D$3:$D$12,1)&lt;=5,1,0))))</f>
        <v>0</v>
      </c>
      <c r="DT15" s="28">
        <f>IF(OR(AB15="",AB15=" ",AB15="　"),0,IF(D15&gt;=820701,0,IF(DE15=1,1,IF(MATCH(AB15,Sheet2!$D$3:$D$12,1)&lt;=5,1,0))))</f>
        <v>0</v>
      </c>
      <c r="DU15" s="28">
        <f>IF(OR(AF15="",AF15=" ",AF15="　"),0,IF(D15&gt;=820701,0,IF(DF15=1,1,IF(MATCH(AF15,Sheet2!$D$3:$D$12,1)&lt;=5,1,0))))</f>
        <v>0</v>
      </c>
      <c r="DV15" s="29">
        <f t="shared" si="73"/>
        <v>3</v>
      </c>
      <c r="DW15" s="29">
        <f t="shared" si="74"/>
        <v>3</v>
      </c>
      <c r="DX15" s="30">
        <f t="shared" si="75"/>
        <v>0</v>
      </c>
      <c r="DY15" s="30">
        <f t="shared" si="76"/>
        <v>0</v>
      </c>
      <c r="DZ15" s="30">
        <f t="shared" si="77"/>
        <v>0</v>
      </c>
      <c r="EA15" s="30">
        <f t="shared" si="78"/>
        <v>0</v>
      </c>
      <c r="EB15" s="31"/>
      <c r="EC15" s="27" t="e">
        <f t="shared" si="79"/>
        <v>#VALUE!</v>
      </c>
      <c r="ED15" s="28">
        <f t="shared" si="80"/>
        <v>0</v>
      </c>
      <c r="EE15" s="27" t="e">
        <f t="shared" si="81"/>
        <v>#VALUE!</v>
      </c>
      <c r="EF15" s="28">
        <f t="shared" si="82"/>
        <v>0</v>
      </c>
      <c r="EG15" s="28">
        <f>IF(OR(T15="",T15=" ",T15="　"),0,IF(D15&gt;=830101,0,IF(DR15=1,1,IF(MATCH(T15,Sheet2!$D$3:$D$12,1)&lt;=6,1,0))))</f>
        <v>0</v>
      </c>
      <c r="EH15" s="28">
        <f>IF(OR(X15="",X15=" ",X15="　"),0,IF(D15&gt;=830101,0,IF(DS15=1,1,IF(MATCH(X15,Sheet2!$D$3:$D$12,1)&lt;=6,1,0))))</f>
        <v>0</v>
      </c>
      <c r="EI15" s="28">
        <f>IF(OR(AB15="",AB15=" ",AB15="　"),0,IF(D15&gt;=830101,0,IF(DT15=1,1,IF(MATCH(AB15,Sheet2!$D$3:$D$12,1)&lt;=6,1,0))))</f>
        <v>0</v>
      </c>
      <c r="EJ15" s="28">
        <f>IF(OR(AF15="",AF15=" ",AF15="　"),0,IF(D15&gt;=830101,0,IF(DU15=1,1,IF(MATCH(AF15,Sheet2!$D$3:$D$12,1)&lt;=6,1,0))))</f>
        <v>0</v>
      </c>
      <c r="EK15" s="29">
        <f t="shared" si="83"/>
        <v>2</v>
      </c>
      <c r="EL15" s="29">
        <f t="shared" si="84"/>
        <v>2</v>
      </c>
      <c r="EM15" s="30">
        <f t="shared" si="85"/>
        <v>0</v>
      </c>
      <c r="EN15" s="30">
        <f t="shared" si="86"/>
        <v>0</v>
      </c>
      <c r="EO15" s="30">
        <f t="shared" si="87"/>
        <v>0</v>
      </c>
      <c r="EP15" s="30">
        <f t="shared" si="88"/>
        <v>0</v>
      </c>
      <c r="EQ15" s="31"/>
      <c r="ER15" s="27" t="e">
        <f t="shared" si="89"/>
        <v>#VALUE!</v>
      </c>
      <c r="ES15" s="28">
        <f t="shared" si="90"/>
        <v>0</v>
      </c>
      <c r="ET15" s="27" t="e">
        <f t="shared" si="91"/>
        <v>#VALUE!</v>
      </c>
      <c r="EU15" s="28">
        <f t="shared" si="92"/>
        <v>0</v>
      </c>
      <c r="EV15" s="28">
        <f>IF(OR(T15="",T15=" ",T15="　"),0,IF(D15&gt;=830701,0,IF(EG15=1,1,IF(MATCH(T15,Sheet2!$D$3:$D$12,1)&lt;=7,1,0))))</f>
        <v>0</v>
      </c>
      <c r="EW15" s="28">
        <f>IF(OR(X15="",X15=" ",X15="　"),0,IF(D15&gt;=830701,0,IF(EH15=1,1,IF(MATCH(X15,Sheet2!$D$3:$D$12,1)&lt;=7,1,0))))</f>
        <v>0</v>
      </c>
      <c r="EX15" s="28">
        <f>IF(OR(AB15="",AB15=" ",AB15="　"),0,IF(D15&gt;=830701,0,IF(EI15=1,1,IF(MATCH(AB15,Sheet2!$D$3:$D$12,1)&lt;=7,1,0))))</f>
        <v>0</v>
      </c>
      <c r="EY15" s="28">
        <f>IF(OR(AF15="",AF15=" ",AF15="　"),0,IF(D15&gt;=830701,0,IF(EJ15=1,1,IF(MATCH(AF15,Sheet2!$D$3:$D$12,1)&lt;=7,1,0))))</f>
        <v>0</v>
      </c>
      <c r="EZ15" s="29">
        <f t="shared" si="93"/>
        <v>2</v>
      </c>
      <c r="FA15" s="29">
        <f t="shared" si="94"/>
        <v>2</v>
      </c>
      <c r="FB15" s="30">
        <f t="shared" si="95"/>
        <v>0</v>
      </c>
      <c r="FC15" s="30">
        <f t="shared" si="96"/>
        <v>0</v>
      </c>
      <c r="FD15" s="30">
        <f t="shared" si="97"/>
        <v>0</v>
      </c>
      <c r="FE15" s="30">
        <f t="shared" si="98"/>
        <v>0</v>
      </c>
      <c r="FF15" s="31"/>
      <c r="FG15" s="27" t="e">
        <f t="shared" si="99"/>
        <v>#VALUE!</v>
      </c>
      <c r="FH15" s="28">
        <f t="shared" si="100"/>
        <v>0</v>
      </c>
      <c r="FI15" s="27" t="e">
        <f t="shared" si="101"/>
        <v>#VALUE!</v>
      </c>
      <c r="FJ15" s="28">
        <f t="shared" si="102"/>
        <v>0</v>
      </c>
      <c r="FK15" s="28">
        <f>IF(OR(T15="",T15=" ",T15="　"),0,IF(D15&gt;=840101,0,IF(EV15=1,1,IF(MATCH(T15,Sheet2!$D$3:$D$12,1)&lt;=8,1,0))))</f>
        <v>0</v>
      </c>
      <c r="FL15" s="28">
        <f>IF(OR(X15="",X15=" ",X15="　"),0,IF(D15&gt;=840101,0,IF(EW15=1,1,IF(MATCH(X15,Sheet2!$D$3:$D$12,1)&lt;=8,1,0))))</f>
        <v>0</v>
      </c>
      <c r="FM15" s="28">
        <f>IF(OR(AB15="",AB15=" ",AB15="　"),0,IF(D15&gt;=840101,0,IF(EX15=1,1,IF(MATCH(AB15,Sheet2!$D$3:$D$12,1)&lt;=8,1,0))))</f>
        <v>0</v>
      </c>
      <c r="FN15" s="28">
        <f>IF(OR(AF15="",AF15=" ",AF15="　"),0,IF(D15&gt;=840101,0,IF(EY15=1,1,IF(MATCH(AF15,Sheet2!$D$3:$D$12,1)&lt;=8,1,0))))</f>
        <v>0</v>
      </c>
      <c r="FO15" s="29">
        <f t="shared" si="103"/>
        <v>1</v>
      </c>
      <c r="FP15" s="29">
        <f t="shared" si="104"/>
        <v>1</v>
      </c>
      <c r="FQ15" s="30">
        <f t="shared" si="105"/>
        <v>0</v>
      </c>
      <c r="FR15" s="30">
        <f t="shared" si="106"/>
        <v>0</v>
      </c>
      <c r="FS15" s="30">
        <f t="shared" si="107"/>
        <v>0</v>
      </c>
      <c r="FT15" s="30">
        <f t="shared" si="108"/>
        <v>0</v>
      </c>
      <c r="FU15" s="31"/>
      <c r="FV15" s="27" t="e">
        <f t="shared" si="109"/>
        <v>#VALUE!</v>
      </c>
      <c r="FW15" s="28">
        <f t="shared" si="110"/>
        <v>0</v>
      </c>
      <c r="FX15" s="27" t="e">
        <f t="shared" si="111"/>
        <v>#VALUE!</v>
      </c>
      <c r="FY15" s="28">
        <f t="shared" si="112"/>
        <v>0</v>
      </c>
      <c r="FZ15" s="28">
        <f>IF(OR(T15="",T15=" ",T15="　"),0,IF(D15&gt;=840701,0,IF(FK15=1,1,IF(MATCH(T15,Sheet2!$D$3:$D$12,1)&lt;=9,1,0))))</f>
        <v>0</v>
      </c>
      <c r="GA15" s="28">
        <f>IF(OR(X15="",X15=" ",X15="　"),0,IF(D15&gt;=840701,0,IF(FL15=1,1,IF(MATCH(X15,Sheet2!$D$3:$D$12,1)&lt;=9,1,0))))</f>
        <v>0</v>
      </c>
      <c r="GB15" s="28">
        <f>IF(OR(AB15="",AB15=" ",AB15="　"),0,IF(D15&gt;=840701,0,IF(FM15=1,1,IF(MATCH(AB15,Sheet2!$D$3:$D$12,1)&lt;=9,1,0))))</f>
        <v>0</v>
      </c>
      <c r="GC15" s="28">
        <f>IF(OR(AF15="",AF15=" ",AF15="　"),0,IF(D15&gt;=840701,0,IF(FN15=1,1,IF(MATCH(AF15,Sheet2!$D$3:$D$12,1)&lt;=9,1,0))))</f>
        <v>0</v>
      </c>
      <c r="GD15" s="29">
        <f t="shared" si="113"/>
        <v>1</v>
      </c>
      <c r="GE15" s="29">
        <f t="shared" si="114"/>
        <v>1</v>
      </c>
      <c r="GF15" s="30">
        <f t="shared" si="115"/>
        <v>0</v>
      </c>
      <c r="GG15" s="30">
        <f t="shared" si="116"/>
        <v>0</v>
      </c>
      <c r="GH15" s="30">
        <f t="shared" si="117"/>
        <v>0</v>
      </c>
      <c r="GI15" s="30">
        <f t="shared" si="118"/>
        <v>0</v>
      </c>
      <c r="GJ15" s="31"/>
      <c r="GK15" s="27" t="e">
        <f t="shared" si="119"/>
        <v>#VALUE!</v>
      </c>
      <c r="GL15" s="28">
        <f t="shared" si="120"/>
        <v>0</v>
      </c>
      <c r="GM15" s="27" t="e">
        <f t="shared" si="121"/>
        <v>#VALUE!</v>
      </c>
      <c r="GN15" s="28">
        <f t="shared" si="122"/>
        <v>0</v>
      </c>
      <c r="GO15" s="28">
        <f>IF(OR(T15="",T15=" ",T15="　"),0,IF(D15&gt;=840701,0,IF(FZ15=1,1,IF(MATCH(T15,Sheet2!$D$3:$D$12,1)&lt;=10,1,0))))</f>
        <v>0</v>
      </c>
      <c r="GP15" s="28">
        <f>IF(OR(X15="",X15=" ",X15="　"),0,IF(D15&gt;=840701,0,IF(GA15=1,1,IF(MATCH(X15,Sheet2!$D$3:$D$12,1)&lt;=10,1,0))))</f>
        <v>0</v>
      </c>
      <c r="GQ15" s="28">
        <f>IF(OR(AB15="",AB15=" ",AB15="　"),0,IF(D15&gt;=840701,0,IF(GB15=1,1,IF(MATCH(AB15,Sheet2!$D$3:$D$12,1)&lt;=10,1,0))))</f>
        <v>0</v>
      </c>
      <c r="GR15" s="28">
        <f>IF(OR(AF15="",AF15=" ",AF15="　"),0,IF(D15&gt;=840701,0,IF(GC15=1,1,IF(MATCH(AF15,Sheet2!$D$3:$D$12,1)&lt;=10,1,0))))</f>
        <v>0</v>
      </c>
      <c r="GS15" s="29">
        <f t="shared" si="123"/>
        <v>0</v>
      </c>
      <c r="GT15" s="29">
        <f t="shared" si="124"/>
        <v>0</v>
      </c>
      <c r="GU15" s="30">
        <f t="shared" si="125"/>
        <v>0</v>
      </c>
      <c r="GV15" s="30">
        <f t="shared" si="126"/>
        <v>0</v>
      </c>
      <c r="GW15" s="30">
        <f t="shared" si="127"/>
        <v>0</v>
      </c>
      <c r="GX15" s="30">
        <f t="shared" si="128"/>
        <v>0</v>
      </c>
      <c r="GY15" s="8"/>
      <c r="GZ15" s="39" t="str">
        <f t="shared" si="129"/>
        <v>1911/00/00</v>
      </c>
      <c r="HA15" s="8" t="e">
        <f t="shared" si="130"/>
        <v>#VALUE!</v>
      </c>
      <c r="HB15" s="8" t="str">
        <f t="shared" si="131"/>
        <v>1911/00/00</v>
      </c>
      <c r="HC15" s="8" t="e">
        <f t="shared" si="132"/>
        <v>#VALUE!</v>
      </c>
      <c r="HD15" s="8" t="str">
        <f t="shared" si="133"/>
        <v>1911/00/00</v>
      </c>
      <c r="HE15" s="8" t="e">
        <f t="shared" si="134"/>
        <v>#VALUE!</v>
      </c>
      <c r="HF15" s="8" t="str">
        <f t="shared" si="135"/>
        <v>2013/01/01</v>
      </c>
      <c r="HH15" s="8">
        <f>IF(OR(C15="",C15=" ",C15="　"),0,IF(D15&gt;780630,0,ROUND(VLOOKUP(F15,Sheet2!$A$1:$B$20,2,FALSE)*E15,0)))</f>
        <v>0</v>
      </c>
      <c r="HI15" s="8">
        <f t="shared" si="136"/>
        <v>0</v>
      </c>
      <c r="HJ15" s="8">
        <f t="shared" si="137"/>
        <v>0</v>
      </c>
      <c r="HL15" s="8" t="str">
        <f t="shared" si="138"/>
        <v/>
      </c>
      <c r="HM15" s="8" t="str">
        <f t="shared" si="139"/>
        <v/>
      </c>
      <c r="HN15" s="8" t="str">
        <f t="shared" si="140"/>
        <v/>
      </c>
      <c r="HO15" s="8" t="str">
        <f t="shared" si="141"/>
        <v/>
      </c>
      <c r="HP15" s="8" t="str">
        <f t="shared" si="142"/>
        <v/>
      </c>
      <c r="HQ15" s="8" t="str">
        <f t="shared" si="143"/>
        <v/>
      </c>
      <c r="HR15" s="8" t="str">
        <f t="shared" si="144"/>
        <v/>
      </c>
    </row>
    <row r="16" spans="1:226" ht="60" customHeight="1">
      <c r="A16" s="10">
        <v>11</v>
      </c>
      <c r="B16" s="32"/>
      <c r="C16" s="33"/>
      <c r="D16" s="34"/>
      <c r="E16" s="55"/>
      <c r="F16" s="46"/>
      <c r="G16" s="48">
        <f>IF(OR(C16="",C16=" ",C16="　"),0,IF(D16&gt;780630,0,ROUND(VLOOKUP(F16,Sheet2!$A$1:$B$20,2,FALSE),0)))</f>
        <v>0</v>
      </c>
      <c r="H16" s="49">
        <f t="shared" si="0"/>
        <v>0</v>
      </c>
      <c r="I16" s="24">
        <f t="shared" si="1"/>
        <v>0</v>
      </c>
      <c r="J16" s="25">
        <f t="shared" si="2"/>
        <v>0</v>
      </c>
      <c r="K16" s="35"/>
      <c r="L16" s="133" t="str">
        <f t="shared" si="145"/>
        <v/>
      </c>
      <c r="M16" s="51" t="str">
        <f t="shared" si="4"/>
        <v/>
      </c>
      <c r="N16" s="56">
        <v>15.5</v>
      </c>
      <c r="O16" s="38"/>
      <c r="P16" s="133" t="str">
        <f t="shared" si="146"/>
        <v/>
      </c>
      <c r="Q16" s="51" t="str">
        <f t="shared" si="6"/>
        <v/>
      </c>
      <c r="R16" s="56">
        <v>15.5</v>
      </c>
      <c r="S16" s="38"/>
      <c r="T16" s="34"/>
      <c r="U16" s="51" t="str">
        <f t="shared" si="7"/>
        <v/>
      </c>
      <c r="V16" s="56">
        <v>15.5</v>
      </c>
      <c r="W16" s="38"/>
      <c r="X16" s="34"/>
      <c r="Y16" s="51" t="str">
        <f t="shared" si="8"/>
        <v/>
      </c>
      <c r="Z16" s="56">
        <v>15.5</v>
      </c>
      <c r="AA16" s="35"/>
      <c r="AB16" s="34"/>
      <c r="AC16" s="51" t="str">
        <f t="shared" si="9"/>
        <v/>
      </c>
      <c r="AD16" s="56">
        <v>15.5</v>
      </c>
      <c r="AE16" s="38"/>
      <c r="AF16" s="34"/>
      <c r="AG16" s="51" t="str">
        <f t="shared" si="10"/>
        <v/>
      </c>
      <c r="AH16" s="56">
        <v>15.5</v>
      </c>
      <c r="AI16" s="37">
        <f t="shared" si="11"/>
        <v>0</v>
      </c>
      <c r="AJ16" s="47">
        <f t="shared" si="12"/>
        <v>0</v>
      </c>
      <c r="AK16" s="26">
        <f t="shared" si="13"/>
        <v>0</v>
      </c>
      <c r="AL16" s="53">
        <f t="shared" si="14"/>
        <v>0</v>
      </c>
      <c r="AM16" s="36"/>
      <c r="AN16" s="54"/>
      <c r="AO16" s="8" t="e">
        <f>VLOOKUP(LEFT(C16,1),Sheet2!$L$3:$M$28,2,FALSE)&amp;MID(C16,2,9)</f>
        <v>#N/A</v>
      </c>
      <c r="AP16" s="8" t="e">
        <f t="shared" si="15"/>
        <v>#N/A</v>
      </c>
      <c r="AQ16" s="8" t="e">
        <f t="shared" si="16"/>
        <v>#N/A</v>
      </c>
      <c r="AR16" s="27">
        <f t="shared" si="17"/>
        <v>0</v>
      </c>
      <c r="AS16" s="28">
        <f t="shared" si="18"/>
        <v>0</v>
      </c>
      <c r="AT16" s="27">
        <f t="shared" si="19"/>
        <v>0</v>
      </c>
      <c r="AU16" s="28">
        <f t="shared" si="20"/>
        <v>0</v>
      </c>
      <c r="AV16" s="28">
        <f t="shared" si="21"/>
        <v>0</v>
      </c>
      <c r="AW16" s="28">
        <f t="shared" si="22"/>
        <v>0</v>
      </c>
      <c r="AX16" s="28">
        <f t="shared" si="23"/>
        <v>0</v>
      </c>
      <c r="AY16" s="28">
        <f t="shared" si="24"/>
        <v>0</v>
      </c>
      <c r="AZ16" s="29" t="str">
        <f t="shared" si="25"/>
        <v/>
      </c>
      <c r="BA16" s="29"/>
      <c r="BB16" s="30">
        <f t="shared" si="26"/>
        <v>0</v>
      </c>
      <c r="BC16" s="30">
        <f t="shared" si="27"/>
        <v>0</v>
      </c>
      <c r="BD16" s="31">
        <f t="shared" si="28"/>
        <v>0</v>
      </c>
      <c r="BE16" s="8"/>
      <c r="BF16" s="27" t="e">
        <f t="shared" si="29"/>
        <v>#VALUE!</v>
      </c>
      <c r="BG16" s="28">
        <f t="shared" si="30"/>
        <v>0</v>
      </c>
      <c r="BH16" s="27" t="e">
        <f t="shared" si="31"/>
        <v>#VALUE!</v>
      </c>
      <c r="BI16" s="28">
        <f t="shared" si="32"/>
        <v>0</v>
      </c>
      <c r="BJ16" s="28">
        <f>IF(OR(T16="",T16=" ",T16="　"),0,IF(D16&gt;=800701,0,IF(MATCH(T16,Sheet2!$D$3:$D$12,1)&lt;=1,1,0)))</f>
        <v>0</v>
      </c>
      <c r="BK16" s="28">
        <f>IF(OR(X16="",X16=" ",X16="　"),0,IF(D16&gt;=800701,0,IF(MATCH(X16,Sheet2!$D$3:$D$12,1)&lt;=1,1,0)))</f>
        <v>0</v>
      </c>
      <c r="BL16" s="28">
        <f>IF(OR(AB16="",AB16=" ",AB16="　"),0,IF(D16&gt;=800701,0,IF(MATCH(AB16,Sheet2!$D$3:$D$12,1)&lt;=1,1,0)))</f>
        <v>0</v>
      </c>
      <c r="BM16" s="28">
        <f>IF(OR(AF16="",AF16=" ",AF16="　"),0,IF(D16&gt;=800701,0,IF(MATCH(AF16,Sheet2!$D$3:$D$12,1)&lt;=1,1,0)))</f>
        <v>0</v>
      </c>
      <c r="BN16" s="29">
        <f t="shared" si="33"/>
        <v>5</v>
      </c>
      <c r="BO16" s="29">
        <f t="shared" si="34"/>
        <v>3</v>
      </c>
      <c r="BP16" s="30">
        <f t="shared" si="35"/>
        <v>0</v>
      </c>
      <c r="BQ16" s="30">
        <f t="shared" si="36"/>
        <v>0</v>
      </c>
      <c r="BR16" s="30">
        <f t="shared" si="37"/>
        <v>0</v>
      </c>
      <c r="BS16" s="30">
        <f t="shared" si="38"/>
        <v>0</v>
      </c>
      <c r="BT16" s="30"/>
      <c r="BU16" s="27" t="e">
        <f t="shared" si="39"/>
        <v>#VALUE!</v>
      </c>
      <c r="BV16" s="28">
        <f t="shared" si="40"/>
        <v>0</v>
      </c>
      <c r="BW16" s="27" t="e">
        <f t="shared" si="41"/>
        <v>#VALUE!</v>
      </c>
      <c r="BX16" s="28">
        <f t="shared" si="42"/>
        <v>0</v>
      </c>
      <c r="BY16" s="28">
        <f>IF(OR(T16="",T16=" ",T16="　"),0,IF(D16&gt;=810101,0,IF(BJ16=1,1,IF(MATCH(T16,Sheet2!$D$3:$D$12,1)&lt;=2,1,0))))</f>
        <v>0</v>
      </c>
      <c r="BZ16" s="28">
        <f>IF(OR(X16="",X16=" ",X16="　"),0,IF(D16&gt;=810101,0,IF(BK16=1,1,IF(MATCH(X16,Sheet2!$D$3:$D$12,1)&lt;=2,1,0))))</f>
        <v>0</v>
      </c>
      <c r="CA16" s="28">
        <f>IF(OR(AB16="",AB16=" ",AB16="　"),0,IF(D16&gt;=810101,0,IF(BL16=1,1,IF(MATCH(AB16,Sheet2!$D$3:$D$12,1)&lt;=2,1,0))))</f>
        <v>0</v>
      </c>
      <c r="CB16" s="28">
        <f>IF(OR(AF16="",AF16=" ",AF16="　"),0,IF(D16&gt;=810101,0,IF(BM16=1,1,IF(MATCH(AF16,Sheet2!$D$3:$D$12,1)&lt;=2,1,0))))</f>
        <v>0</v>
      </c>
      <c r="CC16" s="29">
        <f t="shared" si="43"/>
        <v>4</v>
      </c>
      <c r="CD16" s="29">
        <f t="shared" si="44"/>
        <v>3</v>
      </c>
      <c r="CE16" s="30">
        <f t="shared" si="45"/>
        <v>0</v>
      </c>
      <c r="CF16" s="30">
        <f t="shared" si="46"/>
        <v>0</v>
      </c>
      <c r="CG16" s="30">
        <f t="shared" si="47"/>
        <v>0</v>
      </c>
      <c r="CH16" s="30">
        <f t="shared" si="48"/>
        <v>0</v>
      </c>
      <c r="CI16" s="30"/>
      <c r="CJ16" s="27" t="e">
        <f t="shared" si="49"/>
        <v>#VALUE!</v>
      </c>
      <c r="CK16" s="28">
        <f t="shared" si="50"/>
        <v>0</v>
      </c>
      <c r="CL16" s="27" t="e">
        <f t="shared" si="51"/>
        <v>#VALUE!</v>
      </c>
      <c r="CM16" s="28">
        <f t="shared" si="52"/>
        <v>0</v>
      </c>
      <c r="CN16" s="28">
        <f>IF(OR(T16="",T16=" ",T16="　"),0,IF(D16&gt;=810701,0,IF(BY16=1,1,IF(MATCH(T16,Sheet2!$D$3:$D$12,1)&lt;=3,1,0))))</f>
        <v>0</v>
      </c>
      <c r="CO16" s="28">
        <f>IF(OR(X16="",X16=" ",X16="　"),0,IF(D16&gt;=810701,0,IF(BZ16=1,1,IF(MATCH(X16,Sheet2!$D$3:$D$12,1)&lt;=3,1,0))))</f>
        <v>0</v>
      </c>
      <c r="CP16" s="28">
        <f>IF(OR(AB16="",AB16=" ",AB16="　"),0,IF(D16&gt;=810701,0,IF(CA16=1,1,IF(MATCH(AB16,Sheet2!$D$3:$D$12,1)&lt;=3,1,0))))</f>
        <v>0</v>
      </c>
      <c r="CQ16" s="28">
        <f>IF(OR(AF16="",AF16=" ",AF16="　"),0,IF(D16&gt;=810701,0,IF(CB16=1,1,IF(MATCH(AF16,Sheet2!$D$3:$D$12,1)&lt;=3,1,0))))</f>
        <v>0</v>
      </c>
      <c r="CR16" s="29">
        <f t="shared" si="53"/>
        <v>4</v>
      </c>
      <c r="CS16" s="29">
        <f t="shared" si="54"/>
        <v>3</v>
      </c>
      <c r="CT16" s="30">
        <f t="shared" si="55"/>
        <v>0</v>
      </c>
      <c r="CU16" s="30">
        <f t="shared" si="56"/>
        <v>0</v>
      </c>
      <c r="CV16" s="30">
        <f t="shared" si="57"/>
        <v>0</v>
      </c>
      <c r="CW16" s="30">
        <f t="shared" si="58"/>
        <v>0</v>
      </c>
      <c r="CX16" s="31"/>
      <c r="CY16" s="27" t="e">
        <f t="shared" si="59"/>
        <v>#VALUE!</v>
      </c>
      <c r="CZ16" s="28">
        <f t="shared" si="60"/>
        <v>0</v>
      </c>
      <c r="DA16" s="27" t="e">
        <f t="shared" si="61"/>
        <v>#VALUE!</v>
      </c>
      <c r="DB16" s="28">
        <f t="shared" si="62"/>
        <v>0</v>
      </c>
      <c r="DC16" s="28">
        <f>IF(OR(T16="",T16=" ",T16="　"),0,IF(D16&gt;=820101,0,IF(CN16=1,1,IF(MATCH(T16,Sheet2!$D$3:$D$12,1)&lt;=4,1,0))))</f>
        <v>0</v>
      </c>
      <c r="DD16" s="28">
        <f>IF(OR(X16="",X16=" ",X16="　"),0,IF(D16&gt;=820101,0,IF(CO16=1,1,IF(MATCH(X16,Sheet2!$D$3:$D$12,1)&lt;=4,1,0))))</f>
        <v>0</v>
      </c>
      <c r="DE16" s="28">
        <f>IF(OR(AB16="",AB16=" ",AB16="　"),0,IF(D16&gt;=820101,0,IF(CP16=1,1,IF(MATCH(AB16,Sheet2!$D$3:$D$12,1)&lt;=4,1,0))))</f>
        <v>0</v>
      </c>
      <c r="DF16" s="28">
        <f>IF(OR(AF16="",AF16=" ",AF16="　"),0,IF(D16&gt;=820101,0,IF(CQ16=1,1,IF(MATCH(AF16,Sheet2!$D$3:$D$12,1)&lt;=4,1,0))))</f>
        <v>0</v>
      </c>
      <c r="DG16" s="29">
        <f t="shared" si="63"/>
        <v>3</v>
      </c>
      <c r="DH16" s="29">
        <f t="shared" si="64"/>
        <v>3</v>
      </c>
      <c r="DI16" s="30">
        <f t="shared" si="65"/>
        <v>0</v>
      </c>
      <c r="DJ16" s="30">
        <f t="shared" si="66"/>
        <v>0</v>
      </c>
      <c r="DK16" s="30">
        <f t="shared" si="67"/>
        <v>0</v>
      </c>
      <c r="DL16" s="30">
        <f t="shared" si="68"/>
        <v>0</v>
      </c>
      <c r="DM16" s="31"/>
      <c r="DN16" s="27" t="e">
        <f t="shared" si="69"/>
        <v>#VALUE!</v>
      </c>
      <c r="DO16" s="28">
        <f t="shared" si="70"/>
        <v>0</v>
      </c>
      <c r="DP16" s="27" t="e">
        <f t="shared" si="71"/>
        <v>#VALUE!</v>
      </c>
      <c r="DQ16" s="28">
        <f t="shared" si="72"/>
        <v>0</v>
      </c>
      <c r="DR16" s="28">
        <f>IF(OR(T16="",T16=" ",T16="　"),0,IF(D16&gt;=820701,0,IF(DC16=1,1,IF(MATCH(T16,Sheet2!$D$3:$D$12,1)&lt;=5,1,0))))</f>
        <v>0</v>
      </c>
      <c r="DS16" s="28">
        <f>IF(OR(X16="",X16=" ",X16="　"),0,IF(D16&gt;=820701,0,IF(DD16=1,1,IF(MATCH(X16,Sheet2!$D$3:$D$12,1)&lt;=5,1,0))))</f>
        <v>0</v>
      </c>
      <c r="DT16" s="28">
        <f>IF(OR(AB16="",AB16=" ",AB16="　"),0,IF(D16&gt;=820701,0,IF(DE16=1,1,IF(MATCH(AB16,Sheet2!$D$3:$D$12,1)&lt;=5,1,0))))</f>
        <v>0</v>
      </c>
      <c r="DU16" s="28">
        <f>IF(OR(AF16="",AF16=" ",AF16="　"),0,IF(D16&gt;=820701,0,IF(DF16=1,1,IF(MATCH(AF16,Sheet2!$D$3:$D$12,1)&lt;=5,1,0))))</f>
        <v>0</v>
      </c>
      <c r="DV16" s="29">
        <f t="shared" si="73"/>
        <v>3</v>
      </c>
      <c r="DW16" s="29">
        <f t="shared" si="74"/>
        <v>3</v>
      </c>
      <c r="DX16" s="30">
        <f t="shared" si="75"/>
        <v>0</v>
      </c>
      <c r="DY16" s="30">
        <f t="shared" si="76"/>
        <v>0</v>
      </c>
      <c r="DZ16" s="30">
        <f t="shared" si="77"/>
        <v>0</v>
      </c>
      <c r="EA16" s="30">
        <f t="shared" si="78"/>
        <v>0</v>
      </c>
      <c r="EB16" s="31"/>
      <c r="EC16" s="27" t="e">
        <f t="shared" si="79"/>
        <v>#VALUE!</v>
      </c>
      <c r="ED16" s="28">
        <f t="shared" si="80"/>
        <v>0</v>
      </c>
      <c r="EE16" s="27" t="e">
        <f t="shared" si="81"/>
        <v>#VALUE!</v>
      </c>
      <c r="EF16" s="28">
        <f t="shared" si="82"/>
        <v>0</v>
      </c>
      <c r="EG16" s="28">
        <f>IF(OR(T16="",T16=" ",T16="　"),0,IF(D16&gt;=830101,0,IF(DR16=1,1,IF(MATCH(T16,Sheet2!$D$3:$D$12,1)&lt;=6,1,0))))</f>
        <v>0</v>
      </c>
      <c r="EH16" s="28">
        <f>IF(OR(X16="",X16=" ",X16="　"),0,IF(D16&gt;=830101,0,IF(DS16=1,1,IF(MATCH(X16,Sheet2!$D$3:$D$12,1)&lt;=6,1,0))))</f>
        <v>0</v>
      </c>
      <c r="EI16" s="28">
        <f>IF(OR(AB16="",AB16=" ",AB16="　"),0,IF(D16&gt;=830101,0,IF(DT16=1,1,IF(MATCH(AB16,Sheet2!$D$3:$D$12,1)&lt;=6,1,0))))</f>
        <v>0</v>
      </c>
      <c r="EJ16" s="28">
        <f>IF(OR(AF16="",AF16=" ",AF16="　"),0,IF(D16&gt;=830101,0,IF(DU16=1,1,IF(MATCH(AF16,Sheet2!$D$3:$D$12,1)&lt;=6,1,0))))</f>
        <v>0</v>
      </c>
      <c r="EK16" s="29">
        <f t="shared" si="83"/>
        <v>2</v>
      </c>
      <c r="EL16" s="29">
        <f t="shared" si="84"/>
        <v>2</v>
      </c>
      <c r="EM16" s="30">
        <f t="shared" si="85"/>
        <v>0</v>
      </c>
      <c r="EN16" s="30">
        <f t="shared" si="86"/>
        <v>0</v>
      </c>
      <c r="EO16" s="30">
        <f t="shared" si="87"/>
        <v>0</v>
      </c>
      <c r="EP16" s="30">
        <f t="shared" si="88"/>
        <v>0</v>
      </c>
      <c r="EQ16" s="31"/>
      <c r="ER16" s="27" t="e">
        <f t="shared" si="89"/>
        <v>#VALUE!</v>
      </c>
      <c r="ES16" s="28">
        <f t="shared" si="90"/>
        <v>0</v>
      </c>
      <c r="ET16" s="27" t="e">
        <f t="shared" si="91"/>
        <v>#VALUE!</v>
      </c>
      <c r="EU16" s="28">
        <f t="shared" si="92"/>
        <v>0</v>
      </c>
      <c r="EV16" s="28">
        <f>IF(OR(T16="",T16=" ",T16="　"),0,IF(D16&gt;=830701,0,IF(EG16=1,1,IF(MATCH(T16,Sheet2!$D$3:$D$12,1)&lt;=7,1,0))))</f>
        <v>0</v>
      </c>
      <c r="EW16" s="28">
        <f>IF(OR(X16="",X16=" ",X16="　"),0,IF(D16&gt;=830701,0,IF(EH16=1,1,IF(MATCH(X16,Sheet2!$D$3:$D$12,1)&lt;=7,1,0))))</f>
        <v>0</v>
      </c>
      <c r="EX16" s="28">
        <f>IF(OR(AB16="",AB16=" ",AB16="　"),0,IF(D16&gt;=830701,0,IF(EI16=1,1,IF(MATCH(AB16,Sheet2!$D$3:$D$12,1)&lt;=7,1,0))))</f>
        <v>0</v>
      </c>
      <c r="EY16" s="28">
        <f>IF(OR(AF16="",AF16=" ",AF16="　"),0,IF(D16&gt;=830701,0,IF(EJ16=1,1,IF(MATCH(AF16,Sheet2!$D$3:$D$12,1)&lt;=7,1,0))))</f>
        <v>0</v>
      </c>
      <c r="EZ16" s="29">
        <f t="shared" si="93"/>
        <v>2</v>
      </c>
      <c r="FA16" s="29">
        <f t="shared" si="94"/>
        <v>2</v>
      </c>
      <c r="FB16" s="30">
        <f t="shared" si="95"/>
        <v>0</v>
      </c>
      <c r="FC16" s="30">
        <f t="shared" si="96"/>
        <v>0</v>
      </c>
      <c r="FD16" s="30">
        <f t="shared" si="97"/>
        <v>0</v>
      </c>
      <c r="FE16" s="30">
        <f t="shared" si="98"/>
        <v>0</v>
      </c>
      <c r="FF16" s="31"/>
      <c r="FG16" s="27" t="e">
        <f t="shared" si="99"/>
        <v>#VALUE!</v>
      </c>
      <c r="FH16" s="28">
        <f t="shared" si="100"/>
        <v>0</v>
      </c>
      <c r="FI16" s="27" t="e">
        <f t="shared" si="101"/>
        <v>#VALUE!</v>
      </c>
      <c r="FJ16" s="28">
        <f t="shared" si="102"/>
        <v>0</v>
      </c>
      <c r="FK16" s="28">
        <f>IF(OR(T16="",T16=" ",T16="　"),0,IF(D16&gt;=840101,0,IF(EV16=1,1,IF(MATCH(T16,Sheet2!$D$3:$D$12,1)&lt;=8,1,0))))</f>
        <v>0</v>
      </c>
      <c r="FL16" s="28">
        <f>IF(OR(X16="",X16=" ",X16="　"),0,IF(D16&gt;=840101,0,IF(EW16=1,1,IF(MATCH(X16,Sheet2!$D$3:$D$12,1)&lt;=8,1,0))))</f>
        <v>0</v>
      </c>
      <c r="FM16" s="28">
        <f>IF(OR(AB16="",AB16=" ",AB16="　"),0,IF(D16&gt;=840101,0,IF(EX16=1,1,IF(MATCH(AB16,Sheet2!$D$3:$D$12,1)&lt;=8,1,0))))</f>
        <v>0</v>
      </c>
      <c r="FN16" s="28">
        <f>IF(OR(AF16="",AF16=" ",AF16="　"),0,IF(D16&gt;=840101,0,IF(EY16=1,1,IF(MATCH(AF16,Sheet2!$D$3:$D$12,1)&lt;=8,1,0))))</f>
        <v>0</v>
      </c>
      <c r="FO16" s="29">
        <f t="shared" si="103"/>
        <v>1</v>
      </c>
      <c r="FP16" s="29">
        <f t="shared" si="104"/>
        <v>1</v>
      </c>
      <c r="FQ16" s="30">
        <f t="shared" si="105"/>
        <v>0</v>
      </c>
      <c r="FR16" s="30">
        <f t="shared" si="106"/>
        <v>0</v>
      </c>
      <c r="FS16" s="30">
        <f t="shared" si="107"/>
        <v>0</v>
      </c>
      <c r="FT16" s="30">
        <f t="shared" si="108"/>
        <v>0</v>
      </c>
      <c r="FU16" s="31"/>
      <c r="FV16" s="27" t="e">
        <f t="shared" si="109"/>
        <v>#VALUE!</v>
      </c>
      <c r="FW16" s="28">
        <f t="shared" si="110"/>
        <v>0</v>
      </c>
      <c r="FX16" s="27" t="e">
        <f t="shared" si="111"/>
        <v>#VALUE!</v>
      </c>
      <c r="FY16" s="28">
        <f t="shared" si="112"/>
        <v>0</v>
      </c>
      <c r="FZ16" s="28">
        <f>IF(OR(T16="",T16=" ",T16="　"),0,IF(D16&gt;=840701,0,IF(FK16=1,1,IF(MATCH(T16,Sheet2!$D$3:$D$12,1)&lt;=9,1,0))))</f>
        <v>0</v>
      </c>
      <c r="GA16" s="28">
        <f>IF(OR(X16="",X16=" ",X16="　"),0,IF(D16&gt;=840701,0,IF(FL16=1,1,IF(MATCH(X16,Sheet2!$D$3:$D$12,1)&lt;=9,1,0))))</f>
        <v>0</v>
      </c>
      <c r="GB16" s="28">
        <f>IF(OR(AB16="",AB16=" ",AB16="　"),0,IF(D16&gt;=840701,0,IF(FM16=1,1,IF(MATCH(AB16,Sheet2!$D$3:$D$12,1)&lt;=9,1,0))))</f>
        <v>0</v>
      </c>
      <c r="GC16" s="28">
        <f>IF(OR(AF16="",AF16=" ",AF16="　"),0,IF(D16&gt;=840701,0,IF(FN16=1,1,IF(MATCH(AF16,Sheet2!$D$3:$D$12,1)&lt;=9,1,0))))</f>
        <v>0</v>
      </c>
      <c r="GD16" s="29">
        <f t="shared" si="113"/>
        <v>1</v>
      </c>
      <c r="GE16" s="29">
        <f t="shared" si="114"/>
        <v>1</v>
      </c>
      <c r="GF16" s="30">
        <f t="shared" si="115"/>
        <v>0</v>
      </c>
      <c r="GG16" s="30">
        <f t="shared" si="116"/>
        <v>0</v>
      </c>
      <c r="GH16" s="30">
        <f t="shared" si="117"/>
        <v>0</v>
      </c>
      <c r="GI16" s="30">
        <f t="shared" si="118"/>
        <v>0</v>
      </c>
      <c r="GJ16" s="31"/>
      <c r="GK16" s="27" t="e">
        <f t="shared" si="119"/>
        <v>#VALUE!</v>
      </c>
      <c r="GL16" s="28">
        <f t="shared" si="120"/>
        <v>0</v>
      </c>
      <c r="GM16" s="27" t="e">
        <f t="shared" si="121"/>
        <v>#VALUE!</v>
      </c>
      <c r="GN16" s="28">
        <f t="shared" si="122"/>
        <v>0</v>
      </c>
      <c r="GO16" s="28">
        <f>IF(OR(T16="",T16=" ",T16="　"),0,IF(D16&gt;=840701,0,IF(FZ16=1,1,IF(MATCH(T16,Sheet2!$D$3:$D$12,1)&lt;=10,1,0))))</f>
        <v>0</v>
      </c>
      <c r="GP16" s="28">
        <f>IF(OR(X16="",X16=" ",X16="　"),0,IF(D16&gt;=840701,0,IF(GA16=1,1,IF(MATCH(X16,Sheet2!$D$3:$D$12,1)&lt;=10,1,0))))</f>
        <v>0</v>
      </c>
      <c r="GQ16" s="28">
        <f>IF(OR(AB16="",AB16=" ",AB16="　"),0,IF(D16&gt;=840701,0,IF(GB16=1,1,IF(MATCH(AB16,Sheet2!$D$3:$D$12,1)&lt;=10,1,0))))</f>
        <v>0</v>
      </c>
      <c r="GR16" s="28">
        <f>IF(OR(AF16="",AF16=" ",AF16="　"),0,IF(D16&gt;=840701,0,IF(GC16=1,1,IF(MATCH(AF16,Sheet2!$D$3:$D$12,1)&lt;=10,1,0))))</f>
        <v>0</v>
      </c>
      <c r="GS16" s="29">
        <f t="shared" si="123"/>
        <v>0</v>
      </c>
      <c r="GT16" s="29">
        <f t="shared" si="124"/>
        <v>0</v>
      </c>
      <c r="GU16" s="30">
        <f t="shared" si="125"/>
        <v>0</v>
      </c>
      <c r="GV16" s="30">
        <f t="shared" si="126"/>
        <v>0</v>
      </c>
      <c r="GW16" s="30">
        <f t="shared" si="127"/>
        <v>0</v>
      </c>
      <c r="GX16" s="30">
        <f t="shared" si="128"/>
        <v>0</v>
      </c>
      <c r="GY16" s="8"/>
      <c r="GZ16" s="39" t="str">
        <f t="shared" si="129"/>
        <v>1911/00/00</v>
      </c>
      <c r="HA16" s="8" t="e">
        <f t="shared" si="130"/>
        <v>#VALUE!</v>
      </c>
      <c r="HB16" s="8" t="str">
        <f t="shared" si="131"/>
        <v>1911/00/00</v>
      </c>
      <c r="HC16" s="8" t="e">
        <f t="shared" si="132"/>
        <v>#VALUE!</v>
      </c>
      <c r="HD16" s="8" t="str">
        <f t="shared" si="133"/>
        <v>1911/00/00</v>
      </c>
      <c r="HE16" s="8" t="e">
        <f t="shared" si="134"/>
        <v>#VALUE!</v>
      </c>
      <c r="HF16" s="8" t="str">
        <f t="shared" si="135"/>
        <v>2013/01/01</v>
      </c>
      <c r="HH16" s="8">
        <f>IF(OR(C16="",C16=" ",C16="　"),0,IF(D16&gt;780630,0,ROUND(VLOOKUP(F16,Sheet2!$A$1:$B$20,2,FALSE)*E16,0)))</f>
        <v>0</v>
      </c>
      <c r="HI16" s="8">
        <f t="shared" si="136"/>
        <v>0</v>
      </c>
      <c r="HJ16" s="8">
        <f t="shared" si="137"/>
        <v>0</v>
      </c>
      <c r="HL16" s="8" t="str">
        <f t="shared" si="138"/>
        <v/>
      </c>
      <c r="HM16" s="8" t="str">
        <f t="shared" si="139"/>
        <v/>
      </c>
      <c r="HN16" s="8" t="str">
        <f t="shared" si="140"/>
        <v/>
      </c>
      <c r="HO16" s="8" t="str">
        <f t="shared" si="141"/>
        <v/>
      </c>
      <c r="HP16" s="8" t="str">
        <f t="shared" si="142"/>
        <v/>
      </c>
      <c r="HQ16" s="8" t="str">
        <f t="shared" si="143"/>
        <v/>
      </c>
      <c r="HR16" s="8" t="str">
        <f t="shared" si="144"/>
        <v/>
      </c>
    </row>
    <row r="17" spans="1:226" ht="60" customHeight="1">
      <c r="A17" s="10">
        <v>12</v>
      </c>
      <c r="B17" s="32"/>
      <c r="C17" s="33"/>
      <c r="D17" s="34"/>
      <c r="E17" s="55"/>
      <c r="F17" s="46"/>
      <c r="G17" s="48">
        <f>IF(OR(C17="",C17=" ",C17="　"),0,IF(D17&gt;780630,0,ROUND(VLOOKUP(F17,Sheet2!$A$1:$B$20,2,FALSE),0)))</f>
        <v>0</v>
      </c>
      <c r="H17" s="49">
        <f t="shared" si="0"/>
        <v>0</v>
      </c>
      <c r="I17" s="24">
        <f t="shared" si="1"/>
        <v>0</v>
      </c>
      <c r="J17" s="25">
        <f t="shared" si="2"/>
        <v>0</v>
      </c>
      <c r="K17" s="35"/>
      <c r="L17" s="133" t="str">
        <f t="shared" si="145"/>
        <v/>
      </c>
      <c r="M17" s="51" t="str">
        <f t="shared" si="4"/>
        <v/>
      </c>
      <c r="N17" s="56">
        <v>15.5</v>
      </c>
      <c r="O17" s="38"/>
      <c r="P17" s="133" t="str">
        <f t="shared" si="146"/>
        <v/>
      </c>
      <c r="Q17" s="51" t="str">
        <f t="shared" si="6"/>
        <v/>
      </c>
      <c r="R17" s="56">
        <v>15.5</v>
      </c>
      <c r="S17" s="38"/>
      <c r="T17" s="34"/>
      <c r="U17" s="51" t="str">
        <f t="shared" si="7"/>
        <v/>
      </c>
      <c r="V17" s="56">
        <v>15.5</v>
      </c>
      <c r="W17" s="38"/>
      <c r="X17" s="34"/>
      <c r="Y17" s="51" t="str">
        <f t="shared" si="8"/>
        <v/>
      </c>
      <c r="Z17" s="56">
        <v>15.5</v>
      </c>
      <c r="AA17" s="35"/>
      <c r="AB17" s="34"/>
      <c r="AC17" s="51" t="str">
        <f t="shared" si="9"/>
        <v/>
      </c>
      <c r="AD17" s="56">
        <v>15.5</v>
      </c>
      <c r="AE17" s="38"/>
      <c r="AF17" s="34"/>
      <c r="AG17" s="51" t="str">
        <f t="shared" si="10"/>
        <v/>
      </c>
      <c r="AH17" s="56">
        <v>15.5</v>
      </c>
      <c r="AI17" s="37">
        <f t="shared" si="11"/>
        <v>0</v>
      </c>
      <c r="AJ17" s="47">
        <f t="shared" si="12"/>
        <v>0</v>
      </c>
      <c r="AK17" s="26">
        <f t="shared" si="13"/>
        <v>0</v>
      </c>
      <c r="AL17" s="53">
        <f t="shared" si="14"/>
        <v>0</v>
      </c>
      <c r="AM17" s="36"/>
      <c r="AN17" s="54"/>
      <c r="AO17" s="8" t="e">
        <f>VLOOKUP(LEFT(C17,1),Sheet2!$L$3:$M$28,2,FALSE)&amp;MID(C17,2,9)</f>
        <v>#N/A</v>
      </c>
      <c r="AP17" s="8" t="e">
        <f t="shared" si="15"/>
        <v>#N/A</v>
      </c>
      <c r="AQ17" s="8" t="e">
        <f t="shared" si="16"/>
        <v>#N/A</v>
      </c>
      <c r="AR17" s="27">
        <f t="shared" si="17"/>
        <v>0</v>
      </c>
      <c r="AS17" s="28">
        <f t="shared" si="18"/>
        <v>0</v>
      </c>
      <c r="AT17" s="27">
        <f t="shared" si="19"/>
        <v>0</v>
      </c>
      <c r="AU17" s="28">
        <f t="shared" si="20"/>
        <v>0</v>
      </c>
      <c r="AV17" s="28">
        <f t="shared" si="21"/>
        <v>0</v>
      </c>
      <c r="AW17" s="28">
        <f t="shared" si="22"/>
        <v>0</v>
      </c>
      <c r="AX17" s="28">
        <f t="shared" si="23"/>
        <v>0</v>
      </c>
      <c r="AY17" s="28">
        <f t="shared" si="24"/>
        <v>0</v>
      </c>
      <c r="AZ17" s="29" t="str">
        <f t="shared" si="25"/>
        <v/>
      </c>
      <c r="BA17" s="29"/>
      <c r="BB17" s="30">
        <f t="shared" si="26"/>
        <v>0</v>
      </c>
      <c r="BC17" s="30">
        <f t="shared" si="27"/>
        <v>0</v>
      </c>
      <c r="BD17" s="31">
        <f t="shared" si="28"/>
        <v>0</v>
      </c>
      <c r="BE17" s="8"/>
      <c r="BF17" s="27" t="e">
        <f t="shared" si="29"/>
        <v>#VALUE!</v>
      </c>
      <c r="BG17" s="28">
        <f t="shared" si="30"/>
        <v>0</v>
      </c>
      <c r="BH17" s="27" t="e">
        <f t="shared" si="31"/>
        <v>#VALUE!</v>
      </c>
      <c r="BI17" s="28">
        <f t="shared" si="32"/>
        <v>0</v>
      </c>
      <c r="BJ17" s="28">
        <f>IF(OR(T17="",T17=" ",T17="　"),0,IF(D17&gt;=800701,0,IF(MATCH(T17,Sheet2!$D$3:$D$12,1)&lt;=1,1,0)))</f>
        <v>0</v>
      </c>
      <c r="BK17" s="28">
        <f>IF(OR(X17="",X17=" ",X17="　"),0,IF(D17&gt;=800701,0,IF(MATCH(X17,Sheet2!$D$3:$D$12,1)&lt;=1,1,0)))</f>
        <v>0</v>
      </c>
      <c r="BL17" s="28">
        <f>IF(OR(AB17="",AB17=" ",AB17="　"),0,IF(D17&gt;=800701,0,IF(MATCH(AB17,Sheet2!$D$3:$D$12,1)&lt;=1,1,0)))</f>
        <v>0</v>
      </c>
      <c r="BM17" s="28">
        <f>IF(OR(AF17="",AF17=" ",AF17="　"),0,IF(D17&gt;=800701,0,IF(MATCH(AF17,Sheet2!$D$3:$D$12,1)&lt;=1,1,0)))</f>
        <v>0</v>
      </c>
      <c r="BN17" s="29">
        <f t="shared" si="33"/>
        <v>5</v>
      </c>
      <c r="BO17" s="29">
        <f t="shared" si="34"/>
        <v>3</v>
      </c>
      <c r="BP17" s="30">
        <f t="shared" si="35"/>
        <v>0</v>
      </c>
      <c r="BQ17" s="30">
        <f t="shared" si="36"/>
        <v>0</v>
      </c>
      <c r="BR17" s="30">
        <f t="shared" si="37"/>
        <v>0</v>
      </c>
      <c r="BS17" s="30">
        <f t="shared" si="38"/>
        <v>0</v>
      </c>
      <c r="BT17" s="30"/>
      <c r="BU17" s="27" t="e">
        <f t="shared" si="39"/>
        <v>#VALUE!</v>
      </c>
      <c r="BV17" s="28">
        <f t="shared" si="40"/>
        <v>0</v>
      </c>
      <c r="BW17" s="27" t="e">
        <f t="shared" si="41"/>
        <v>#VALUE!</v>
      </c>
      <c r="BX17" s="28">
        <f t="shared" si="42"/>
        <v>0</v>
      </c>
      <c r="BY17" s="28">
        <f>IF(OR(T17="",T17=" ",T17="　"),0,IF(D17&gt;=810101,0,IF(BJ17=1,1,IF(MATCH(T17,Sheet2!$D$3:$D$12,1)&lt;=2,1,0))))</f>
        <v>0</v>
      </c>
      <c r="BZ17" s="28">
        <f>IF(OR(X17="",X17=" ",X17="　"),0,IF(D17&gt;=810101,0,IF(BK17=1,1,IF(MATCH(X17,Sheet2!$D$3:$D$12,1)&lt;=2,1,0))))</f>
        <v>0</v>
      </c>
      <c r="CA17" s="28">
        <f>IF(OR(AB17="",AB17=" ",AB17="　"),0,IF(D17&gt;=810101,0,IF(BL17=1,1,IF(MATCH(AB17,Sheet2!$D$3:$D$12,1)&lt;=2,1,0))))</f>
        <v>0</v>
      </c>
      <c r="CB17" s="28">
        <f>IF(OR(AF17="",AF17=" ",AF17="　"),0,IF(D17&gt;=810101,0,IF(BM17=1,1,IF(MATCH(AF17,Sheet2!$D$3:$D$12,1)&lt;=2,1,0))))</f>
        <v>0</v>
      </c>
      <c r="CC17" s="29">
        <f t="shared" si="43"/>
        <v>4</v>
      </c>
      <c r="CD17" s="29">
        <f t="shared" si="44"/>
        <v>3</v>
      </c>
      <c r="CE17" s="30">
        <f t="shared" si="45"/>
        <v>0</v>
      </c>
      <c r="CF17" s="30">
        <f t="shared" si="46"/>
        <v>0</v>
      </c>
      <c r="CG17" s="30">
        <f t="shared" si="47"/>
        <v>0</v>
      </c>
      <c r="CH17" s="30">
        <f t="shared" si="48"/>
        <v>0</v>
      </c>
      <c r="CI17" s="30"/>
      <c r="CJ17" s="27" t="e">
        <f t="shared" si="49"/>
        <v>#VALUE!</v>
      </c>
      <c r="CK17" s="28">
        <f t="shared" si="50"/>
        <v>0</v>
      </c>
      <c r="CL17" s="27" t="e">
        <f t="shared" si="51"/>
        <v>#VALUE!</v>
      </c>
      <c r="CM17" s="28">
        <f t="shared" si="52"/>
        <v>0</v>
      </c>
      <c r="CN17" s="28">
        <f>IF(OR(T17="",T17=" ",T17="　"),0,IF(D17&gt;=810701,0,IF(BY17=1,1,IF(MATCH(T17,Sheet2!$D$3:$D$12,1)&lt;=3,1,0))))</f>
        <v>0</v>
      </c>
      <c r="CO17" s="28">
        <f>IF(OR(X17="",X17=" ",X17="　"),0,IF(D17&gt;=810701,0,IF(BZ17=1,1,IF(MATCH(X17,Sheet2!$D$3:$D$12,1)&lt;=3,1,0))))</f>
        <v>0</v>
      </c>
      <c r="CP17" s="28">
        <f>IF(OR(AB17="",AB17=" ",AB17="　"),0,IF(D17&gt;=810701,0,IF(CA17=1,1,IF(MATCH(AB17,Sheet2!$D$3:$D$12,1)&lt;=3,1,0))))</f>
        <v>0</v>
      </c>
      <c r="CQ17" s="28">
        <f>IF(OR(AF17="",AF17=" ",AF17="　"),0,IF(D17&gt;=810701,0,IF(CB17=1,1,IF(MATCH(AF17,Sheet2!$D$3:$D$12,1)&lt;=3,1,0))))</f>
        <v>0</v>
      </c>
      <c r="CR17" s="29">
        <f t="shared" si="53"/>
        <v>4</v>
      </c>
      <c r="CS17" s="29">
        <f t="shared" si="54"/>
        <v>3</v>
      </c>
      <c r="CT17" s="30">
        <f t="shared" si="55"/>
        <v>0</v>
      </c>
      <c r="CU17" s="30">
        <f t="shared" si="56"/>
        <v>0</v>
      </c>
      <c r="CV17" s="30">
        <f t="shared" si="57"/>
        <v>0</v>
      </c>
      <c r="CW17" s="30">
        <f t="shared" si="58"/>
        <v>0</v>
      </c>
      <c r="CX17" s="31"/>
      <c r="CY17" s="27" t="e">
        <f t="shared" si="59"/>
        <v>#VALUE!</v>
      </c>
      <c r="CZ17" s="28">
        <f t="shared" si="60"/>
        <v>0</v>
      </c>
      <c r="DA17" s="27" t="e">
        <f t="shared" si="61"/>
        <v>#VALUE!</v>
      </c>
      <c r="DB17" s="28">
        <f t="shared" si="62"/>
        <v>0</v>
      </c>
      <c r="DC17" s="28">
        <f>IF(OR(T17="",T17=" ",T17="　"),0,IF(D17&gt;=820101,0,IF(CN17=1,1,IF(MATCH(T17,Sheet2!$D$3:$D$12,1)&lt;=4,1,0))))</f>
        <v>0</v>
      </c>
      <c r="DD17" s="28">
        <f>IF(OR(X17="",X17=" ",X17="　"),0,IF(D17&gt;=820101,0,IF(CO17=1,1,IF(MATCH(X17,Sheet2!$D$3:$D$12,1)&lt;=4,1,0))))</f>
        <v>0</v>
      </c>
      <c r="DE17" s="28">
        <f>IF(OR(AB17="",AB17=" ",AB17="　"),0,IF(D17&gt;=820101,0,IF(CP17=1,1,IF(MATCH(AB17,Sheet2!$D$3:$D$12,1)&lt;=4,1,0))))</f>
        <v>0</v>
      </c>
      <c r="DF17" s="28">
        <f>IF(OR(AF17="",AF17=" ",AF17="　"),0,IF(D17&gt;=820101,0,IF(CQ17=1,1,IF(MATCH(AF17,Sheet2!$D$3:$D$12,1)&lt;=4,1,0))))</f>
        <v>0</v>
      </c>
      <c r="DG17" s="29">
        <f t="shared" si="63"/>
        <v>3</v>
      </c>
      <c r="DH17" s="29">
        <f t="shared" si="64"/>
        <v>3</v>
      </c>
      <c r="DI17" s="30">
        <f t="shared" si="65"/>
        <v>0</v>
      </c>
      <c r="DJ17" s="30">
        <f t="shared" si="66"/>
        <v>0</v>
      </c>
      <c r="DK17" s="30">
        <f t="shared" si="67"/>
        <v>0</v>
      </c>
      <c r="DL17" s="30">
        <f t="shared" si="68"/>
        <v>0</v>
      </c>
      <c r="DM17" s="31"/>
      <c r="DN17" s="27" t="e">
        <f t="shared" si="69"/>
        <v>#VALUE!</v>
      </c>
      <c r="DO17" s="28">
        <f t="shared" si="70"/>
        <v>0</v>
      </c>
      <c r="DP17" s="27" t="e">
        <f t="shared" si="71"/>
        <v>#VALUE!</v>
      </c>
      <c r="DQ17" s="28">
        <f t="shared" si="72"/>
        <v>0</v>
      </c>
      <c r="DR17" s="28">
        <f>IF(OR(T17="",T17=" ",T17="　"),0,IF(D17&gt;=820701,0,IF(DC17=1,1,IF(MATCH(T17,Sheet2!$D$3:$D$12,1)&lt;=5,1,0))))</f>
        <v>0</v>
      </c>
      <c r="DS17" s="28">
        <f>IF(OR(X17="",X17=" ",X17="　"),0,IF(D17&gt;=820701,0,IF(DD17=1,1,IF(MATCH(X17,Sheet2!$D$3:$D$12,1)&lt;=5,1,0))))</f>
        <v>0</v>
      </c>
      <c r="DT17" s="28">
        <f>IF(OR(AB17="",AB17=" ",AB17="　"),0,IF(D17&gt;=820701,0,IF(DE17=1,1,IF(MATCH(AB17,Sheet2!$D$3:$D$12,1)&lt;=5,1,0))))</f>
        <v>0</v>
      </c>
      <c r="DU17" s="28">
        <f>IF(OR(AF17="",AF17=" ",AF17="　"),0,IF(D17&gt;=820701,0,IF(DF17=1,1,IF(MATCH(AF17,Sheet2!$D$3:$D$12,1)&lt;=5,1,0))))</f>
        <v>0</v>
      </c>
      <c r="DV17" s="29">
        <f t="shared" si="73"/>
        <v>3</v>
      </c>
      <c r="DW17" s="29">
        <f t="shared" si="74"/>
        <v>3</v>
      </c>
      <c r="DX17" s="30">
        <f t="shared" si="75"/>
        <v>0</v>
      </c>
      <c r="DY17" s="30">
        <f t="shared" si="76"/>
        <v>0</v>
      </c>
      <c r="DZ17" s="30">
        <f t="shared" si="77"/>
        <v>0</v>
      </c>
      <c r="EA17" s="30">
        <f t="shared" si="78"/>
        <v>0</v>
      </c>
      <c r="EB17" s="31"/>
      <c r="EC17" s="27" t="e">
        <f t="shared" si="79"/>
        <v>#VALUE!</v>
      </c>
      <c r="ED17" s="28">
        <f t="shared" si="80"/>
        <v>0</v>
      </c>
      <c r="EE17" s="27" t="e">
        <f t="shared" si="81"/>
        <v>#VALUE!</v>
      </c>
      <c r="EF17" s="28">
        <f t="shared" si="82"/>
        <v>0</v>
      </c>
      <c r="EG17" s="28">
        <f>IF(OR(T17="",T17=" ",T17="　"),0,IF(D17&gt;=830101,0,IF(DR17=1,1,IF(MATCH(T17,Sheet2!$D$3:$D$12,1)&lt;=6,1,0))))</f>
        <v>0</v>
      </c>
      <c r="EH17" s="28">
        <f>IF(OR(X17="",X17=" ",X17="　"),0,IF(D17&gt;=830101,0,IF(DS17=1,1,IF(MATCH(X17,Sheet2!$D$3:$D$12,1)&lt;=6,1,0))))</f>
        <v>0</v>
      </c>
      <c r="EI17" s="28">
        <f>IF(OR(AB17="",AB17=" ",AB17="　"),0,IF(D17&gt;=830101,0,IF(DT17=1,1,IF(MATCH(AB17,Sheet2!$D$3:$D$12,1)&lt;=6,1,0))))</f>
        <v>0</v>
      </c>
      <c r="EJ17" s="28">
        <f>IF(OR(AF17="",AF17=" ",AF17="　"),0,IF(D17&gt;=830101,0,IF(DU17=1,1,IF(MATCH(AF17,Sheet2!$D$3:$D$12,1)&lt;=6,1,0))))</f>
        <v>0</v>
      </c>
      <c r="EK17" s="29">
        <f t="shared" si="83"/>
        <v>2</v>
      </c>
      <c r="EL17" s="29">
        <f t="shared" si="84"/>
        <v>2</v>
      </c>
      <c r="EM17" s="30">
        <f t="shared" si="85"/>
        <v>0</v>
      </c>
      <c r="EN17" s="30">
        <f t="shared" si="86"/>
        <v>0</v>
      </c>
      <c r="EO17" s="30">
        <f t="shared" si="87"/>
        <v>0</v>
      </c>
      <c r="EP17" s="30">
        <f t="shared" si="88"/>
        <v>0</v>
      </c>
      <c r="EQ17" s="31"/>
      <c r="ER17" s="27" t="e">
        <f t="shared" si="89"/>
        <v>#VALUE!</v>
      </c>
      <c r="ES17" s="28">
        <f t="shared" si="90"/>
        <v>0</v>
      </c>
      <c r="ET17" s="27" t="e">
        <f t="shared" si="91"/>
        <v>#VALUE!</v>
      </c>
      <c r="EU17" s="28">
        <f t="shared" si="92"/>
        <v>0</v>
      </c>
      <c r="EV17" s="28">
        <f>IF(OR(T17="",T17=" ",T17="　"),0,IF(D17&gt;=830701,0,IF(EG17=1,1,IF(MATCH(T17,Sheet2!$D$3:$D$12,1)&lt;=7,1,0))))</f>
        <v>0</v>
      </c>
      <c r="EW17" s="28">
        <f>IF(OR(X17="",X17=" ",X17="　"),0,IF(D17&gt;=830701,0,IF(EH17=1,1,IF(MATCH(X17,Sheet2!$D$3:$D$12,1)&lt;=7,1,0))))</f>
        <v>0</v>
      </c>
      <c r="EX17" s="28">
        <f>IF(OR(AB17="",AB17=" ",AB17="　"),0,IF(D17&gt;=830701,0,IF(EI17=1,1,IF(MATCH(AB17,Sheet2!$D$3:$D$12,1)&lt;=7,1,0))))</f>
        <v>0</v>
      </c>
      <c r="EY17" s="28">
        <f>IF(OR(AF17="",AF17=" ",AF17="　"),0,IF(D17&gt;=830701,0,IF(EJ17=1,1,IF(MATCH(AF17,Sheet2!$D$3:$D$12,1)&lt;=7,1,0))))</f>
        <v>0</v>
      </c>
      <c r="EZ17" s="29">
        <f t="shared" si="93"/>
        <v>2</v>
      </c>
      <c r="FA17" s="29">
        <f t="shared" si="94"/>
        <v>2</v>
      </c>
      <c r="FB17" s="30">
        <f t="shared" si="95"/>
        <v>0</v>
      </c>
      <c r="FC17" s="30">
        <f t="shared" si="96"/>
        <v>0</v>
      </c>
      <c r="FD17" s="30">
        <f t="shared" si="97"/>
        <v>0</v>
      </c>
      <c r="FE17" s="30">
        <f t="shared" si="98"/>
        <v>0</v>
      </c>
      <c r="FF17" s="31"/>
      <c r="FG17" s="27" t="e">
        <f t="shared" si="99"/>
        <v>#VALUE!</v>
      </c>
      <c r="FH17" s="28">
        <f t="shared" si="100"/>
        <v>0</v>
      </c>
      <c r="FI17" s="27" t="e">
        <f t="shared" si="101"/>
        <v>#VALUE!</v>
      </c>
      <c r="FJ17" s="28">
        <f t="shared" si="102"/>
        <v>0</v>
      </c>
      <c r="FK17" s="28">
        <f>IF(OR(T17="",T17=" ",T17="　"),0,IF(D17&gt;=840101,0,IF(EV17=1,1,IF(MATCH(T17,Sheet2!$D$3:$D$12,1)&lt;=8,1,0))))</f>
        <v>0</v>
      </c>
      <c r="FL17" s="28">
        <f>IF(OR(X17="",X17=" ",X17="　"),0,IF(D17&gt;=840101,0,IF(EW17=1,1,IF(MATCH(X17,Sheet2!$D$3:$D$12,1)&lt;=8,1,0))))</f>
        <v>0</v>
      </c>
      <c r="FM17" s="28">
        <f>IF(OR(AB17="",AB17=" ",AB17="　"),0,IF(D17&gt;=840101,0,IF(EX17=1,1,IF(MATCH(AB17,Sheet2!$D$3:$D$12,1)&lt;=8,1,0))))</f>
        <v>0</v>
      </c>
      <c r="FN17" s="28">
        <f>IF(OR(AF17="",AF17=" ",AF17="　"),0,IF(D17&gt;=840101,0,IF(EY17=1,1,IF(MATCH(AF17,Sheet2!$D$3:$D$12,1)&lt;=8,1,0))))</f>
        <v>0</v>
      </c>
      <c r="FO17" s="29">
        <f t="shared" si="103"/>
        <v>1</v>
      </c>
      <c r="FP17" s="29">
        <f t="shared" si="104"/>
        <v>1</v>
      </c>
      <c r="FQ17" s="30">
        <f t="shared" si="105"/>
        <v>0</v>
      </c>
      <c r="FR17" s="30">
        <f t="shared" si="106"/>
        <v>0</v>
      </c>
      <c r="FS17" s="30">
        <f t="shared" si="107"/>
        <v>0</v>
      </c>
      <c r="FT17" s="30">
        <f t="shared" si="108"/>
        <v>0</v>
      </c>
      <c r="FU17" s="31"/>
      <c r="FV17" s="27" t="e">
        <f t="shared" si="109"/>
        <v>#VALUE!</v>
      </c>
      <c r="FW17" s="28">
        <f t="shared" si="110"/>
        <v>0</v>
      </c>
      <c r="FX17" s="27" t="e">
        <f t="shared" si="111"/>
        <v>#VALUE!</v>
      </c>
      <c r="FY17" s="28">
        <f t="shared" si="112"/>
        <v>0</v>
      </c>
      <c r="FZ17" s="28">
        <f>IF(OR(T17="",T17=" ",T17="　"),0,IF(D17&gt;=840701,0,IF(FK17=1,1,IF(MATCH(T17,Sheet2!$D$3:$D$12,1)&lt;=9,1,0))))</f>
        <v>0</v>
      </c>
      <c r="GA17" s="28">
        <f>IF(OR(X17="",X17=" ",X17="　"),0,IF(D17&gt;=840701,0,IF(FL17=1,1,IF(MATCH(X17,Sheet2!$D$3:$D$12,1)&lt;=9,1,0))))</f>
        <v>0</v>
      </c>
      <c r="GB17" s="28">
        <f>IF(OR(AB17="",AB17=" ",AB17="　"),0,IF(D17&gt;=840701,0,IF(FM17=1,1,IF(MATCH(AB17,Sheet2!$D$3:$D$12,1)&lt;=9,1,0))))</f>
        <v>0</v>
      </c>
      <c r="GC17" s="28">
        <f>IF(OR(AF17="",AF17=" ",AF17="　"),0,IF(D17&gt;=840701,0,IF(FN17=1,1,IF(MATCH(AF17,Sheet2!$D$3:$D$12,1)&lt;=9,1,0))))</f>
        <v>0</v>
      </c>
      <c r="GD17" s="29">
        <f t="shared" si="113"/>
        <v>1</v>
      </c>
      <c r="GE17" s="29">
        <f t="shared" si="114"/>
        <v>1</v>
      </c>
      <c r="GF17" s="30">
        <f t="shared" si="115"/>
        <v>0</v>
      </c>
      <c r="GG17" s="30">
        <f t="shared" si="116"/>
        <v>0</v>
      </c>
      <c r="GH17" s="30">
        <f t="shared" si="117"/>
        <v>0</v>
      </c>
      <c r="GI17" s="30">
        <f t="shared" si="118"/>
        <v>0</v>
      </c>
      <c r="GJ17" s="31"/>
      <c r="GK17" s="27" t="e">
        <f t="shared" si="119"/>
        <v>#VALUE!</v>
      </c>
      <c r="GL17" s="28">
        <f t="shared" si="120"/>
        <v>0</v>
      </c>
      <c r="GM17" s="27" t="e">
        <f t="shared" si="121"/>
        <v>#VALUE!</v>
      </c>
      <c r="GN17" s="28">
        <f t="shared" si="122"/>
        <v>0</v>
      </c>
      <c r="GO17" s="28">
        <f>IF(OR(T17="",T17=" ",T17="　"),0,IF(D17&gt;=840701,0,IF(FZ17=1,1,IF(MATCH(T17,Sheet2!$D$3:$D$12,1)&lt;=10,1,0))))</f>
        <v>0</v>
      </c>
      <c r="GP17" s="28">
        <f>IF(OR(X17="",X17=" ",X17="　"),0,IF(D17&gt;=840701,0,IF(GA17=1,1,IF(MATCH(X17,Sheet2!$D$3:$D$12,1)&lt;=10,1,0))))</f>
        <v>0</v>
      </c>
      <c r="GQ17" s="28">
        <f>IF(OR(AB17="",AB17=" ",AB17="　"),0,IF(D17&gt;=840701,0,IF(GB17=1,1,IF(MATCH(AB17,Sheet2!$D$3:$D$12,1)&lt;=10,1,0))))</f>
        <v>0</v>
      </c>
      <c r="GR17" s="28">
        <f>IF(OR(AF17="",AF17=" ",AF17="　"),0,IF(D17&gt;=840701,0,IF(GC17=1,1,IF(MATCH(AF17,Sheet2!$D$3:$D$12,1)&lt;=10,1,0))))</f>
        <v>0</v>
      </c>
      <c r="GS17" s="29">
        <f t="shared" si="123"/>
        <v>0</v>
      </c>
      <c r="GT17" s="29">
        <f t="shared" si="124"/>
        <v>0</v>
      </c>
      <c r="GU17" s="30">
        <f t="shared" si="125"/>
        <v>0</v>
      </c>
      <c r="GV17" s="30">
        <f t="shared" si="126"/>
        <v>0</v>
      </c>
      <c r="GW17" s="30">
        <f t="shared" si="127"/>
        <v>0</v>
      </c>
      <c r="GX17" s="30">
        <f t="shared" si="128"/>
        <v>0</v>
      </c>
      <c r="GY17" s="8"/>
      <c r="GZ17" s="39" t="str">
        <f t="shared" si="129"/>
        <v>1911/00/00</v>
      </c>
      <c r="HA17" s="8" t="e">
        <f t="shared" si="130"/>
        <v>#VALUE!</v>
      </c>
      <c r="HB17" s="8" t="str">
        <f t="shared" si="131"/>
        <v>1911/00/00</v>
      </c>
      <c r="HC17" s="8" t="e">
        <f t="shared" si="132"/>
        <v>#VALUE!</v>
      </c>
      <c r="HD17" s="8" t="str">
        <f t="shared" si="133"/>
        <v>1911/00/00</v>
      </c>
      <c r="HE17" s="8" t="e">
        <f t="shared" si="134"/>
        <v>#VALUE!</v>
      </c>
      <c r="HF17" s="8" t="str">
        <f t="shared" si="135"/>
        <v>2013/01/01</v>
      </c>
      <c r="HH17" s="8">
        <f>IF(OR(C17="",C17=" ",C17="　"),0,IF(D17&gt;780630,0,ROUND(VLOOKUP(F17,Sheet2!$A$1:$B$20,2,FALSE)*E17,0)))</f>
        <v>0</v>
      </c>
      <c r="HI17" s="8">
        <f t="shared" si="136"/>
        <v>0</v>
      </c>
      <c r="HJ17" s="8">
        <f t="shared" si="137"/>
        <v>0</v>
      </c>
      <c r="HL17" s="8" t="str">
        <f t="shared" si="138"/>
        <v/>
      </c>
      <c r="HM17" s="8" t="str">
        <f t="shared" si="139"/>
        <v/>
      </c>
      <c r="HN17" s="8" t="str">
        <f t="shared" si="140"/>
        <v/>
      </c>
      <c r="HO17" s="8" t="str">
        <f t="shared" si="141"/>
        <v/>
      </c>
      <c r="HP17" s="8" t="str">
        <f t="shared" si="142"/>
        <v/>
      </c>
      <c r="HQ17" s="8" t="str">
        <f t="shared" si="143"/>
        <v/>
      </c>
      <c r="HR17" s="8" t="str">
        <f t="shared" si="144"/>
        <v/>
      </c>
    </row>
    <row r="18" spans="1:226" ht="60" customHeight="1">
      <c r="A18" s="10">
        <v>13</v>
      </c>
      <c r="B18" s="32"/>
      <c r="C18" s="33"/>
      <c r="D18" s="34"/>
      <c r="E18" s="55"/>
      <c r="F18" s="46"/>
      <c r="G18" s="48">
        <f>IF(OR(C18="",C18=" ",C18="　"),0,IF(D18&gt;780630,0,ROUND(VLOOKUP(F18,Sheet2!$A$1:$B$20,2,FALSE),0)))</f>
        <v>0</v>
      </c>
      <c r="H18" s="49">
        <f t="shared" si="0"/>
        <v>0</v>
      </c>
      <c r="I18" s="24">
        <f t="shared" si="1"/>
        <v>0</v>
      </c>
      <c r="J18" s="25">
        <f t="shared" si="2"/>
        <v>0</v>
      </c>
      <c r="K18" s="35"/>
      <c r="L18" s="133" t="str">
        <f t="shared" si="145"/>
        <v/>
      </c>
      <c r="M18" s="51" t="str">
        <f t="shared" si="4"/>
        <v/>
      </c>
      <c r="N18" s="56">
        <v>15.5</v>
      </c>
      <c r="O18" s="38"/>
      <c r="P18" s="133" t="str">
        <f t="shared" si="146"/>
        <v/>
      </c>
      <c r="Q18" s="51" t="str">
        <f t="shared" si="6"/>
        <v/>
      </c>
      <c r="R18" s="56">
        <v>15.5</v>
      </c>
      <c r="S18" s="38"/>
      <c r="T18" s="34"/>
      <c r="U18" s="51" t="str">
        <f t="shared" si="7"/>
        <v/>
      </c>
      <c r="V18" s="56">
        <v>15.5</v>
      </c>
      <c r="W18" s="38"/>
      <c r="X18" s="34"/>
      <c r="Y18" s="51" t="str">
        <f t="shared" si="8"/>
        <v/>
      </c>
      <c r="Z18" s="56">
        <v>15.5</v>
      </c>
      <c r="AA18" s="35"/>
      <c r="AB18" s="34"/>
      <c r="AC18" s="51" t="str">
        <f t="shared" si="9"/>
        <v/>
      </c>
      <c r="AD18" s="56">
        <v>15.5</v>
      </c>
      <c r="AE18" s="38"/>
      <c r="AF18" s="34"/>
      <c r="AG18" s="51" t="str">
        <f t="shared" si="10"/>
        <v/>
      </c>
      <c r="AH18" s="56">
        <v>15.5</v>
      </c>
      <c r="AI18" s="37">
        <f t="shared" si="11"/>
        <v>0</v>
      </c>
      <c r="AJ18" s="47">
        <f t="shared" si="12"/>
        <v>0</v>
      </c>
      <c r="AK18" s="26">
        <f t="shared" si="13"/>
        <v>0</v>
      </c>
      <c r="AL18" s="53">
        <f t="shared" si="14"/>
        <v>0</v>
      </c>
      <c r="AM18" s="36"/>
      <c r="AN18" s="54"/>
      <c r="AO18" s="8" t="e">
        <f>VLOOKUP(LEFT(C18,1),Sheet2!$L$3:$M$28,2,FALSE)&amp;MID(C18,2,9)</f>
        <v>#N/A</v>
      </c>
      <c r="AP18" s="8" t="e">
        <f t="shared" si="15"/>
        <v>#N/A</v>
      </c>
      <c r="AQ18" s="8" t="e">
        <f t="shared" si="16"/>
        <v>#N/A</v>
      </c>
      <c r="AR18" s="27">
        <f t="shared" si="17"/>
        <v>0</v>
      </c>
      <c r="AS18" s="28">
        <f t="shared" si="18"/>
        <v>0</v>
      </c>
      <c r="AT18" s="27">
        <f t="shared" si="19"/>
        <v>0</v>
      </c>
      <c r="AU18" s="28">
        <f t="shared" si="20"/>
        <v>0</v>
      </c>
      <c r="AV18" s="28">
        <f t="shared" si="21"/>
        <v>0</v>
      </c>
      <c r="AW18" s="28">
        <f t="shared" si="22"/>
        <v>0</v>
      </c>
      <c r="AX18" s="28">
        <f t="shared" si="23"/>
        <v>0</v>
      </c>
      <c r="AY18" s="28">
        <f t="shared" si="24"/>
        <v>0</v>
      </c>
      <c r="AZ18" s="29" t="str">
        <f t="shared" si="25"/>
        <v/>
      </c>
      <c r="BA18" s="29"/>
      <c r="BB18" s="30">
        <f t="shared" si="26"/>
        <v>0</v>
      </c>
      <c r="BC18" s="30">
        <f t="shared" si="27"/>
        <v>0</v>
      </c>
      <c r="BD18" s="31">
        <f t="shared" si="28"/>
        <v>0</v>
      </c>
      <c r="BE18" s="8"/>
      <c r="BF18" s="27" t="e">
        <f t="shared" si="29"/>
        <v>#VALUE!</v>
      </c>
      <c r="BG18" s="28">
        <f t="shared" si="30"/>
        <v>0</v>
      </c>
      <c r="BH18" s="27" t="e">
        <f t="shared" si="31"/>
        <v>#VALUE!</v>
      </c>
      <c r="BI18" s="28">
        <f t="shared" si="32"/>
        <v>0</v>
      </c>
      <c r="BJ18" s="28">
        <f>IF(OR(T18="",T18=" ",T18="　"),0,IF(D18&gt;=800701,0,IF(MATCH(T18,Sheet2!$D$3:$D$12,1)&lt;=1,1,0)))</f>
        <v>0</v>
      </c>
      <c r="BK18" s="28">
        <f>IF(OR(X18="",X18=" ",X18="　"),0,IF(D18&gt;=800701,0,IF(MATCH(X18,Sheet2!$D$3:$D$12,1)&lt;=1,1,0)))</f>
        <v>0</v>
      </c>
      <c r="BL18" s="28">
        <f>IF(OR(AB18="",AB18=" ",AB18="　"),0,IF(D18&gt;=800701,0,IF(MATCH(AB18,Sheet2!$D$3:$D$12,1)&lt;=1,1,0)))</f>
        <v>0</v>
      </c>
      <c r="BM18" s="28">
        <f>IF(OR(AF18="",AF18=" ",AF18="　"),0,IF(D18&gt;=800701,0,IF(MATCH(AF18,Sheet2!$D$3:$D$12,1)&lt;=1,1,0)))</f>
        <v>0</v>
      </c>
      <c r="BN18" s="29">
        <f t="shared" si="33"/>
        <v>5</v>
      </c>
      <c r="BO18" s="29">
        <f t="shared" si="34"/>
        <v>3</v>
      </c>
      <c r="BP18" s="30">
        <f t="shared" si="35"/>
        <v>0</v>
      </c>
      <c r="BQ18" s="30">
        <f t="shared" si="36"/>
        <v>0</v>
      </c>
      <c r="BR18" s="30">
        <f t="shared" si="37"/>
        <v>0</v>
      </c>
      <c r="BS18" s="30">
        <f t="shared" si="38"/>
        <v>0</v>
      </c>
      <c r="BT18" s="30"/>
      <c r="BU18" s="27" t="e">
        <f t="shared" si="39"/>
        <v>#VALUE!</v>
      </c>
      <c r="BV18" s="28">
        <f t="shared" si="40"/>
        <v>0</v>
      </c>
      <c r="BW18" s="27" t="e">
        <f t="shared" si="41"/>
        <v>#VALUE!</v>
      </c>
      <c r="BX18" s="28">
        <f t="shared" si="42"/>
        <v>0</v>
      </c>
      <c r="BY18" s="28">
        <f>IF(OR(T18="",T18=" ",T18="　"),0,IF(D18&gt;=810101,0,IF(BJ18=1,1,IF(MATCH(T18,Sheet2!$D$3:$D$12,1)&lt;=2,1,0))))</f>
        <v>0</v>
      </c>
      <c r="BZ18" s="28">
        <f>IF(OR(X18="",X18=" ",X18="　"),0,IF(D18&gt;=810101,0,IF(BK18=1,1,IF(MATCH(X18,Sheet2!$D$3:$D$12,1)&lt;=2,1,0))))</f>
        <v>0</v>
      </c>
      <c r="CA18" s="28">
        <f>IF(OR(AB18="",AB18=" ",AB18="　"),0,IF(D18&gt;=810101,0,IF(BL18=1,1,IF(MATCH(AB18,Sheet2!$D$3:$D$12,1)&lt;=2,1,0))))</f>
        <v>0</v>
      </c>
      <c r="CB18" s="28">
        <f>IF(OR(AF18="",AF18=" ",AF18="　"),0,IF(D18&gt;=810101,0,IF(BM18=1,1,IF(MATCH(AF18,Sheet2!$D$3:$D$12,1)&lt;=2,1,0))))</f>
        <v>0</v>
      </c>
      <c r="CC18" s="29">
        <f t="shared" si="43"/>
        <v>4</v>
      </c>
      <c r="CD18" s="29">
        <f t="shared" si="44"/>
        <v>3</v>
      </c>
      <c r="CE18" s="30">
        <f t="shared" si="45"/>
        <v>0</v>
      </c>
      <c r="CF18" s="30">
        <f t="shared" si="46"/>
        <v>0</v>
      </c>
      <c r="CG18" s="30">
        <f t="shared" si="47"/>
        <v>0</v>
      </c>
      <c r="CH18" s="30">
        <f t="shared" si="48"/>
        <v>0</v>
      </c>
      <c r="CI18" s="30"/>
      <c r="CJ18" s="27" t="e">
        <f t="shared" si="49"/>
        <v>#VALUE!</v>
      </c>
      <c r="CK18" s="28">
        <f t="shared" si="50"/>
        <v>0</v>
      </c>
      <c r="CL18" s="27" t="e">
        <f t="shared" si="51"/>
        <v>#VALUE!</v>
      </c>
      <c r="CM18" s="28">
        <f t="shared" si="52"/>
        <v>0</v>
      </c>
      <c r="CN18" s="28">
        <f>IF(OR(T18="",T18=" ",T18="　"),0,IF(D18&gt;=810701,0,IF(BY18=1,1,IF(MATCH(T18,Sheet2!$D$3:$D$12,1)&lt;=3,1,0))))</f>
        <v>0</v>
      </c>
      <c r="CO18" s="28">
        <f>IF(OR(X18="",X18=" ",X18="　"),0,IF(D18&gt;=810701,0,IF(BZ18=1,1,IF(MATCH(X18,Sheet2!$D$3:$D$12,1)&lt;=3,1,0))))</f>
        <v>0</v>
      </c>
      <c r="CP18" s="28">
        <f>IF(OR(AB18="",AB18=" ",AB18="　"),0,IF(D18&gt;=810701,0,IF(CA18=1,1,IF(MATCH(AB18,Sheet2!$D$3:$D$12,1)&lt;=3,1,0))))</f>
        <v>0</v>
      </c>
      <c r="CQ18" s="28">
        <f>IF(OR(AF18="",AF18=" ",AF18="　"),0,IF(D18&gt;=810701,0,IF(CB18=1,1,IF(MATCH(AF18,Sheet2!$D$3:$D$12,1)&lt;=3,1,0))))</f>
        <v>0</v>
      </c>
      <c r="CR18" s="29">
        <f t="shared" si="53"/>
        <v>4</v>
      </c>
      <c r="CS18" s="29">
        <f t="shared" si="54"/>
        <v>3</v>
      </c>
      <c r="CT18" s="30">
        <f t="shared" si="55"/>
        <v>0</v>
      </c>
      <c r="CU18" s="30">
        <f t="shared" si="56"/>
        <v>0</v>
      </c>
      <c r="CV18" s="30">
        <f t="shared" si="57"/>
        <v>0</v>
      </c>
      <c r="CW18" s="30">
        <f t="shared" si="58"/>
        <v>0</v>
      </c>
      <c r="CX18" s="31"/>
      <c r="CY18" s="27" t="e">
        <f t="shared" si="59"/>
        <v>#VALUE!</v>
      </c>
      <c r="CZ18" s="28">
        <f t="shared" si="60"/>
        <v>0</v>
      </c>
      <c r="DA18" s="27" t="e">
        <f t="shared" si="61"/>
        <v>#VALUE!</v>
      </c>
      <c r="DB18" s="28">
        <f t="shared" si="62"/>
        <v>0</v>
      </c>
      <c r="DC18" s="28">
        <f>IF(OR(T18="",T18=" ",T18="　"),0,IF(D18&gt;=820101,0,IF(CN18=1,1,IF(MATCH(T18,Sheet2!$D$3:$D$12,1)&lt;=4,1,0))))</f>
        <v>0</v>
      </c>
      <c r="DD18" s="28">
        <f>IF(OR(X18="",X18=" ",X18="　"),0,IF(D18&gt;=820101,0,IF(CO18=1,1,IF(MATCH(X18,Sheet2!$D$3:$D$12,1)&lt;=4,1,0))))</f>
        <v>0</v>
      </c>
      <c r="DE18" s="28">
        <f>IF(OR(AB18="",AB18=" ",AB18="　"),0,IF(D18&gt;=820101,0,IF(CP18=1,1,IF(MATCH(AB18,Sheet2!$D$3:$D$12,1)&lt;=4,1,0))))</f>
        <v>0</v>
      </c>
      <c r="DF18" s="28">
        <f>IF(OR(AF18="",AF18=" ",AF18="　"),0,IF(D18&gt;=820101,0,IF(CQ18=1,1,IF(MATCH(AF18,Sheet2!$D$3:$D$12,1)&lt;=4,1,0))))</f>
        <v>0</v>
      </c>
      <c r="DG18" s="29">
        <f t="shared" si="63"/>
        <v>3</v>
      </c>
      <c r="DH18" s="29">
        <f t="shared" si="64"/>
        <v>3</v>
      </c>
      <c r="DI18" s="30">
        <f t="shared" si="65"/>
        <v>0</v>
      </c>
      <c r="DJ18" s="30">
        <f t="shared" si="66"/>
        <v>0</v>
      </c>
      <c r="DK18" s="30">
        <f t="shared" si="67"/>
        <v>0</v>
      </c>
      <c r="DL18" s="30">
        <f t="shared" si="68"/>
        <v>0</v>
      </c>
      <c r="DM18" s="31"/>
      <c r="DN18" s="27" t="e">
        <f t="shared" si="69"/>
        <v>#VALUE!</v>
      </c>
      <c r="DO18" s="28">
        <f t="shared" si="70"/>
        <v>0</v>
      </c>
      <c r="DP18" s="27" t="e">
        <f t="shared" si="71"/>
        <v>#VALUE!</v>
      </c>
      <c r="DQ18" s="28">
        <f t="shared" si="72"/>
        <v>0</v>
      </c>
      <c r="DR18" s="28">
        <f>IF(OR(T18="",T18=" ",T18="　"),0,IF(D18&gt;=820701,0,IF(DC18=1,1,IF(MATCH(T18,Sheet2!$D$3:$D$12,1)&lt;=5,1,0))))</f>
        <v>0</v>
      </c>
      <c r="DS18" s="28">
        <f>IF(OR(X18="",X18=" ",X18="　"),0,IF(D18&gt;=820701,0,IF(DD18=1,1,IF(MATCH(X18,Sheet2!$D$3:$D$12,1)&lt;=5,1,0))))</f>
        <v>0</v>
      </c>
      <c r="DT18" s="28">
        <f>IF(OR(AB18="",AB18=" ",AB18="　"),0,IF(D18&gt;=820701,0,IF(DE18=1,1,IF(MATCH(AB18,Sheet2!$D$3:$D$12,1)&lt;=5,1,0))))</f>
        <v>0</v>
      </c>
      <c r="DU18" s="28">
        <f>IF(OR(AF18="",AF18=" ",AF18="　"),0,IF(D18&gt;=820701,0,IF(DF18=1,1,IF(MATCH(AF18,Sheet2!$D$3:$D$12,1)&lt;=5,1,0))))</f>
        <v>0</v>
      </c>
      <c r="DV18" s="29">
        <f t="shared" si="73"/>
        <v>3</v>
      </c>
      <c r="DW18" s="29">
        <f t="shared" si="74"/>
        <v>3</v>
      </c>
      <c r="DX18" s="30">
        <f t="shared" si="75"/>
        <v>0</v>
      </c>
      <c r="DY18" s="30">
        <f t="shared" si="76"/>
        <v>0</v>
      </c>
      <c r="DZ18" s="30">
        <f t="shared" si="77"/>
        <v>0</v>
      </c>
      <c r="EA18" s="30">
        <f t="shared" si="78"/>
        <v>0</v>
      </c>
      <c r="EB18" s="31"/>
      <c r="EC18" s="27" t="e">
        <f t="shared" si="79"/>
        <v>#VALUE!</v>
      </c>
      <c r="ED18" s="28">
        <f t="shared" si="80"/>
        <v>0</v>
      </c>
      <c r="EE18" s="27" t="e">
        <f t="shared" si="81"/>
        <v>#VALUE!</v>
      </c>
      <c r="EF18" s="28">
        <f t="shared" si="82"/>
        <v>0</v>
      </c>
      <c r="EG18" s="28">
        <f>IF(OR(T18="",T18=" ",T18="　"),0,IF(D18&gt;=830101,0,IF(DR18=1,1,IF(MATCH(T18,Sheet2!$D$3:$D$12,1)&lt;=6,1,0))))</f>
        <v>0</v>
      </c>
      <c r="EH18" s="28">
        <f>IF(OR(X18="",X18=" ",X18="　"),0,IF(D18&gt;=830101,0,IF(DS18=1,1,IF(MATCH(X18,Sheet2!$D$3:$D$12,1)&lt;=6,1,0))))</f>
        <v>0</v>
      </c>
      <c r="EI18" s="28">
        <f>IF(OR(AB18="",AB18=" ",AB18="　"),0,IF(D18&gt;=830101,0,IF(DT18=1,1,IF(MATCH(AB18,Sheet2!$D$3:$D$12,1)&lt;=6,1,0))))</f>
        <v>0</v>
      </c>
      <c r="EJ18" s="28">
        <f>IF(OR(AF18="",AF18=" ",AF18="　"),0,IF(D18&gt;=830101,0,IF(DU18=1,1,IF(MATCH(AF18,Sheet2!$D$3:$D$12,1)&lt;=6,1,0))))</f>
        <v>0</v>
      </c>
      <c r="EK18" s="29">
        <f t="shared" si="83"/>
        <v>2</v>
      </c>
      <c r="EL18" s="29">
        <f t="shared" si="84"/>
        <v>2</v>
      </c>
      <c r="EM18" s="30">
        <f t="shared" si="85"/>
        <v>0</v>
      </c>
      <c r="EN18" s="30">
        <f t="shared" si="86"/>
        <v>0</v>
      </c>
      <c r="EO18" s="30">
        <f t="shared" si="87"/>
        <v>0</v>
      </c>
      <c r="EP18" s="30">
        <f t="shared" si="88"/>
        <v>0</v>
      </c>
      <c r="EQ18" s="31"/>
      <c r="ER18" s="27" t="e">
        <f t="shared" si="89"/>
        <v>#VALUE!</v>
      </c>
      <c r="ES18" s="28">
        <f t="shared" si="90"/>
        <v>0</v>
      </c>
      <c r="ET18" s="27" t="e">
        <f t="shared" si="91"/>
        <v>#VALUE!</v>
      </c>
      <c r="EU18" s="28">
        <f t="shared" si="92"/>
        <v>0</v>
      </c>
      <c r="EV18" s="28">
        <f>IF(OR(T18="",T18=" ",T18="　"),0,IF(D18&gt;=830701,0,IF(EG18=1,1,IF(MATCH(T18,Sheet2!$D$3:$D$12,1)&lt;=7,1,0))))</f>
        <v>0</v>
      </c>
      <c r="EW18" s="28">
        <f>IF(OR(X18="",X18=" ",X18="　"),0,IF(D18&gt;=830701,0,IF(EH18=1,1,IF(MATCH(X18,Sheet2!$D$3:$D$12,1)&lt;=7,1,0))))</f>
        <v>0</v>
      </c>
      <c r="EX18" s="28">
        <f>IF(OR(AB18="",AB18=" ",AB18="　"),0,IF(D18&gt;=830701,0,IF(EI18=1,1,IF(MATCH(AB18,Sheet2!$D$3:$D$12,1)&lt;=7,1,0))))</f>
        <v>0</v>
      </c>
      <c r="EY18" s="28">
        <f>IF(OR(AF18="",AF18=" ",AF18="　"),0,IF(D18&gt;=830701,0,IF(EJ18=1,1,IF(MATCH(AF18,Sheet2!$D$3:$D$12,1)&lt;=7,1,0))))</f>
        <v>0</v>
      </c>
      <c r="EZ18" s="29">
        <f t="shared" si="93"/>
        <v>2</v>
      </c>
      <c r="FA18" s="29">
        <f t="shared" si="94"/>
        <v>2</v>
      </c>
      <c r="FB18" s="30">
        <f t="shared" si="95"/>
        <v>0</v>
      </c>
      <c r="FC18" s="30">
        <f t="shared" si="96"/>
        <v>0</v>
      </c>
      <c r="FD18" s="30">
        <f t="shared" si="97"/>
        <v>0</v>
      </c>
      <c r="FE18" s="30">
        <f t="shared" si="98"/>
        <v>0</v>
      </c>
      <c r="FF18" s="31"/>
      <c r="FG18" s="27" t="e">
        <f t="shared" si="99"/>
        <v>#VALUE!</v>
      </c>
      <c r="FH18" s="28">
        <f t="shared" si="100"/>
        <v>0</v>
      </c>
      <c r="FI18" s="27" t="e">
        <f t="shared" si="101"/>
        <v>#VALUE!</v>
      </c>
      <c r="FJ18" s="28">
        <f t="shared" si="102"/>
        <v>0</v>
      </c>
      <c r="FK18" s="28">
        <f>IF(OR(T18="",T18=" ",T18="　"),0,IF(D18&gt;=840101,0,IF(EV18=1,1,IF(MATCH(T18,Sheet2!$D$3:$D$12,1)&lt;=8,1,0))))</f>
        <v>0</v>
      </c>
      <c r="FL18" s="28">
        <f>IF(OR(X18="",X18=" ",X18="　"),0,IF(D18&gt;=840101,0,IF(EW18=1,1,IF(MATCH(X18,Sheet2!$D$3:$D$12,1)&lt;=8,1,0))))</f>
        <v>0</v>
      </c>
      <c r="FM18" s="28">
        <f>IF(OR(AB18="",AB18=" ",AB18="　"),0,IF(D18&gt;=840101,0,IF(EX18=1,1,IF(MATCH(AB18,Sheet2!$D$3:$D$12,1)&lt;=8,1,0))))</f>
        <v>0</v>
      </c>
      <c r="FN18" s="28">
        <f>IF(OR(AF18="",AF18=" ",AF18="　"),0,IF(D18&gt;=840101,0,IF(EY18=1,1,IF(MATCH(AF18,Sheet2!$D$3:$D$12,1)&lt;=8,1,0))))</f>
        <v>0</v>
      </c>
      <c r="FO18" s="29">
        <f t="shared" si="103"/>
        <v>1</v>
      </c>
      <c r="FP18" s="29">
        <f t="shared" si="104"/>
        <v>1</v>
      </c>
      <c r="FQ18" s="30">
        <f t="shared" si="105"/>
        <v>0</v>
      </c>
      <c r="FR18" s="30">
        <f t="shared" si="106"/>
        <v>0</v>
      </c>
      <c r="FS18" s="30">
        <f t="shared" si="107"/>
        <v>0</v>
      </c>
      <c r="FT18" s="30">
        <f t="shared" si="108"/>
        <v>0</v>
      </c>
      <c r="FU18" s="31"/>
      <c r="FV18" s="27" t="e">
        <f t="shared" si="109"/>
        <v>#VALUE!</v>
      </c>
      <c r="FW18" s="28">
        <f t="shared" si="110"/>
        <v>0</v>
      </c>
      <c r="FX18" s="27" t="e">
        <f t="shared" si="111"/>
        <v>#VALUE!</v>
      </c>
      <c r="FY18" s="28">
        <f t="shared" si="112"/>
        <v>0</v>
      </c>
      <c r="FZ18" s="28">
        <f>IF(OR(T18="",T18=" ",T18="　"),0,IF(D18&gt;=840701,0,IF(FK18=1,1,IF(MATCH(T18,Sheet2!$D$3:$D$12,1)&lt;=9,1,0))))</f>
        <v>0</v>
      </c>
      <c r="GA18" s="28">
        <f>IF(OR(X18="",X18=" ",X18="　"),0,IF(D18&gt;=840701,0,IF(FL18=1,1,IF(MATCH(X18,Sheet2!$D$3:$D$12,1)&lt;=9,1,0))))</f>
        <v>0</v>
      </c>
      <c r="GB18" s="28">
        <f>IF(OR(AB18="",AB18=" ",AB18="　"),0,IF(D18&gt;=840701,0,IF(FM18=1,1,IF(MATCH(AB18,Sheet2!$D$3:$D$12,1)&lt;=9,1,0))))</f>
        <v>0</v>
      </c>
      <c r="GC18" s="28">
        <f>IF(OR(AF18="",AF18=" ",AF18="　"),0,IF(D18&gt;=840701,0,IF(FN18=1,1,IF(MATCH(AF18,Sheet2!$D$3:$D$12,1)&lt;=9,1,0))))</f>
        <v>0</v>
      </c>
      <c r="GD18" s="29">
        <f t="shared" si="113"/>
        <v>1</v>
      </c>
      <c r="GE18" s="29">
        <f t="shared" si="114"/>
        <v>1</v>
      </c>
      <c r="GF18" s="30">
        <f t="shared" si="115"/>
        <v>0</v>
      </c>
      <c r="GG18" s="30">
        <f t="shared" si="116"/>
        <v>0</v>
      </c>
      <c r="GH18" s="30">
        <f t="shared" si="117"/>
        <v>0</v>
      </c>
      <c r="GI18" s="30">
        <f t="shared" si="118"/>
        <v>0</v>
      </c>
      <c r="GJ18" s="31"/>
      <c r="GK18" s="27" t="e">
        <f t="shared" si="119"/>
        <v>#VALUE!</v>
      </c>
      <c r="GL18" s="28">
        <f t="shared" si="120"/>
        <v>0</v>
      </c>
      <c r="GM18" s="27" t="e">
        <f t="shared" si="121"/>
        <v>#VALUE!</v>
      </c>
      <c r="GN18" s="28">
        <f t="shared" si="122"/>
        <v>0</v>
      </c>
      <c r="GO18" s="28">
        <f>IF(OR(T18="",T18=" ",T18="　"),0,IF(D18&gt;=840701,0,IF(FZ18=1,1,IF(MATCH(T18,Sheet2!$D$3:$D$12,1)&lt;=10,1,0))))</f>
        <v>0</v>
      </c>
      <c r="GP18" s="28">
        <f>IF(OR(X18="",X18=" ",X18="　"),0,IF(D18&gt;=840701,0,IF(GA18=1,1,IF(MATCH(X18,Sheet2!$D$3:$D$12,1)&lt;=10,1,0))))</f>
        <v>0</v>
      </c>
      <c r="GQ18" s="28">
        <f>IF(OR(AB18="",AB18=" ",AB18="　"),0,IF(D18&gt;=840701,0,IF(GB18=1,1,IF(MATCH(AB18,Sheet2!$D$3:$D$12,1)&lt;=10,1,0))))</f>
        <v>0</v>
      </c>
      <c r="GR18" s="28">
        <f>IF(OR(AF18="",AF18=" ",AF18="　"),0,IF(D18&gt;=840701,0,IF(GC18=1,1,IF(MATCH(AF18,Sheet2!$D$3:$D$12,1)&lt;=10,1,0))))</f>
        <v>0</v>
      </c>
      <c r="GS18" s="29">
        <f t="shared" si="123"/>
        <v>0</v>
      </c>
      <c r="GT18" s="29">
        <f t="shared" si="124"/>
        <v>0</v>
      </c>
      <c r="GU18" s="30">
        <f t="shared" si="125"/>
        <v>0</v>
      </c>
      <c r="GV18" s="30">
        <f t="shared" si="126"/>
        <v>0</v>
      </c>
      <c r="GW18" s="30">
        <f t="shared" si="127"/>
        <v>0</v>
      </c>
      <c r="GX18" s="30">
        <f t="shared" si="128"/>
        <v>0</v>
      </c>
      <c r="GY18" s="8"/>
      <c r="GZ18" s="39" t="str">
        <f t="shared" si="129"/>
        <v>1911/00/00</v>
      </c>
      <c r="HA18" s="8" t="e">
        <f t="shared" si="130"/>
        <v>#VALUE!</v>
      </c>
      <c r="HB18" s="8" t="str">
        <f t="shared" si="131"/>
        <v>1911/00/00</v>
      </c>
      <c r="HC18" s="8" t="e">
        <f t="shared" si="132"/>
        <v>#VALUE!</v>
      </c>
      <c r="HD18" s="8" t="str">
        <f t="shared" si="133"/>
        <v>1911/00/00</v>
      </c>
      <c r="HE18" s="8" t="e">
        <f t="shared" si="134"/>
        <v>#VALUE!</v>
      </c>
      <c r="HF18" s="8" t="str">
        <f t="shared" si="135"/>
        <v>2013/01/01</v>
      </c>
      <c r="HH18" s="8">
        <f>IF(OR(C18="",C18=" ",C18="　"),0,IF(D18&gt;780630,0,ROUND(VLOOKUP(F18,Sheet2!$A$1:$B$20,2,FALSE)*E18,0)))</f>
        <v>0</v>
      </c>
      <c r="HI18" s="8">
        <f t="shared" si="136"/>
        <v>0</v>
      </c>
      <c r="HJ18" s="8">
        <f t="shared" si="137"/>
        <v>0</v>
      </c>
      <c r="HL18" s="8" t="str">
        <f t="shared" si="138"/>
        <v/>
      </c>
      <c r="HM18" s="8" t="str">
        <f t="shared" si="139"/>
        <v/>
      </c>
      <c r="HN18" s="8" t="str">
        <f t="shared" si="140"/>
        <v/>
      </c>
      <c r="HO18" s="8" t="str">
        <f t="shared" si="141"/>
        <v/>
      </c>
      <c r="HP18" s="8" t="str">
        <f t="shared" si="142"/>
        <v/>
      </c>
      <c r="HQ18" s="8" t="str">
        <f t="shared" si="143"/>
        <v/>
      </c>
      <c r="HR18" s="8" t="str">
        <f t="shared" si="144"/>
        <v/>
      </c>
    </row>
    <row r="19" spans="1:226" ht="60" customHeight="1">
      <c r="A19" s="10">
        <v>14</v>
      </c>
      <c r="B19" s="32"/>
      <c r="C19" s="33"/>
      <c r="D19" s="34"/>
      <c r="E19" s="55"/>
      <c r="F19" s="46"/>
      <c r="G19" s="48">
        <f>IF(OR(C19="",C19=" ",C19="　"),0,IF(D19&gt;780630,0,ROUND(VLOOKUP(F19,Sheet2!$A$1:$B$20,2,FALSE),0)))</f>
        <v>0</v>
      </c>
      <c r="H19" s="49">
        <f t="shared" si="0"/>
        <v>0</v>
      </c>
      <c r="I19" s="24">
        <f t="shared" si="1"/>
        <v>0</v>
      </c>
      <c r="J19" s="25">
        <f t="shared" si="2"/>
        <v>0</v>
      </c>
      <c r="K19" s="35"/>
      <c r="L19" s="133" t="str">
        <f t="shared" si="145"/>
        <v/>
      </c>
      <c r="M19" s="51" t="str">
        <f t="shared" si="4"/>
        <v/>
      </c>
      <c r="N19" s="56">
        <v>15.5</v>
      </c>
      <c r="O19" s="38"/>
      <c r="P19" s="133" t="str">
        <f t="shared" si="146"/>
        <v/>
      </c>
      <c r="Q19" s="51" t="str">
        <f t="shared" si="6"/>
        <v/>
      </c>
      <c r="R19" s="56">
        <v>15.5</v>
      </c>
      <c r="S19" s="38"/>
      <c r="T19" s="34"/>
      <c r="U19" s="51" t="str">
        <f t="shared" si="7"/>
        <v/>
      </c>
      <c r="V19" s="56">
        <v>15.5</v>
      </c>
      <c r="W19" s="38"/>
      <c r="X19" s="34"/>
      <c r="Y19" s="51" t="str">
        <f t="shared" si="8"/>
        <v/>
      </c>
      <c r="Z19" s="56">
        <v>15.5</v>
      </c>
      <c r="AA19" s="35"/>
      <c r="AB19" s="34"/>
      <c r="AC19" s="51" t="str">
        <f t="shared" si="9"/>
        <v/>
      </c>
      <c r="AD19" s="56">
        <v>15.5</v>
      </c>
      <c r="AE19" s="38"/>
      <c r="AF19" s="34"/>
      <c r="AG19" s="51" t="str">
        <f t="shared" si="10"/>
        <v/>
      </c>
      <c r="AH19" s="56">
        <v>15.5</v>
      </c>
      <c r="AI19" s="37">
        <f t="shared" si="11"/>
        <v>0</v>
      </c>
      <c r="AJ19" s="47">
        <f t="shared" si="12"/>
        <v>0</v>
      </c>
      <c r="AK19" s="26">
        <f t="shared" si="13"/>
        <v>0</v>
      </c>
      <c r="AL19" s="53">
        <f t="shared" si="14"/>
        <v>0</v>
      </c>
      <c r="AM19" s="36"/>
      <c r="AN19" s="54"/>
      <c r="AO19" s="8" t="e">
        <f>VLOOKUP(LEFT(C19,1),Sheet2!$L$3:$M$28,2,FALSE)&amp;MID(C19,2,9)</f>
        <v>#N/A</v>
      </c>
      <c r="AP19" s="8" t="e">
        <f t="shared" si="15"/>
        <v>#N/A</v>
      </c>
      <c r="AQ19" s="8" t="e">
        <f t="shared" si="16"/>
        <v>#N/A</v>
      </c>
      <c r="AR19" s="27">
        <f t="shared" si="17"/>
        <v>0</v>
      </c>
      <c r="AS19" s="28">
        <f t="shared" si="18"/>
        <v>0</v>
      </c>
      <c r="AT19" s="27">
        <f t="shared" si="19"/>
        <v>0</v>
      </c>
      <c r="AU19" s="28">
        <f t="shared" si="20"/>
        <v>0</v>
      </c>
      <c r="AV19" s="28">
        <f t="shared" si="21"/>
        <v>0</v>
      </c>
      <c r="AW19" s="28">
        <f t="shared" si="22"/>
        <v>0</v>
      </c>
      <c r="AX19" s="28">
        <f t="shared" si="23"/>
        <v>0</v>
      </c>
      <c r="AY19" s="28">
        <f t="shared" si="24"/>
        <v>0</v>
      </c>
      <c r="AZ19" s="29" t="str">
        <f t="shared" si="25"/>
        <v/>
      </c>
      <c r="BA19" s="29"/>
      <c r="BB19" s="30">
        <f t="shared" si="26"/>
        <v>0</v>
      </c>
      <c r="BC19" s="30">
        <f t="shared" si="27"/>
        <v>0</v>
      </c>
      <c r="BD19" s="31">
        <f t="shared" si="28"/>
        <v>0</v>
      </c>
      <c r="BE19" s="8"/>
      <c r="BF19" s="27" t="e">
        <f t="shared" si="29"/>
        <v>#VALUE!</v>
      </c>
      <c r="BG19" s="28">
        <f t="shared" si="30"/>
        <v>0</v>
      </c>
      <c r="BH19" s="27" t="e">
        <f t="shared" si="31"/>
        <v>#VALUE!</v>
      </c>
      <c r="BI19" s="28">
        <f t="shared" si="32"/>
        <v>0</v>
      </c>
      <c r="BJ19" s="28">
        <f>IF(OR(T19="",T19=" ",T19="　"),0,IF(D19&gt;=800701,0,IF(MATCH(T19,Sheet2!$D$3:$D$12,1)&lt;=1,1,0)))</f>
        <v>0</v>
      </c>
      <c r="BK19" s="28">
        <f>IF(OR(X19="",X19=" ",X19="　"),0,IF(D19&gt;=800701,0,IF(MATCH(X19,Sheet2!$D$3:$D$12,1)&lt;=1,1,0)))</f>
        <v>0</v>
      </c>
      <c r="BL19" s="28">
        <f>IF(OR(AB19="",AB19=" ",AB19="　"),0,IF(D19&gt;=800701,0,IF(MATCH(AB19,Sheet2!$D$3:$D$12,1)&lt;=1,1,0)))</f>
        <v>0</v>
      </c>
      <c r="BM19" s="28">
        <f>IF(OR(AF19="",AF19=" ",AF19="　"),0,IF(D19&gt;=800701,0,IF(MATCH(AF19,Sheet2!$D$3:$D$12,1)&lt;=1,1,0)))</f>
        <v>0</v>
      </c>
      <c r="BN19" s="29">
        <f t="shared" si="33"/>
        <v>5</v>
      </c>
      <c r="BO19" s="29">
        <f t="shared" si="34"/>
        <v>3</v>
      </c>
      <c r="BP19" s="30">
        <f t="shared" si="35"/>
        <v>0</v>
      </c>
      <c r="BQ19" s="30">
        <f t="shared" si="36"/>
        <v>0</v>
      </c>
      <c r="BR19" s="30">
        <f t="shared" si="37"/>
        <v>0</v>
      </c>
      <c r="BS19" s="30">
        <f t="shared" si="38"/>
        <v>0</v>
      </c>
      <c r="BT19" s="30"/>
      <c r="BU19" s="27" t="e">
        <f t="shared" si="39"/>
        <v>#VALUE!</v>
      </c>
      <c r="BV19" s="28">
        <f t="shared" si="40"/>
        <v>0</v>
      </c>
      <c r="BW19" s="27" t="e">
        <f t="shared" si="41"/>
        <v>#VALUE!</v>
      </c>
      <c r="BX19" s="28">
        <f t="shared" si="42"/>
        <v>0</v>
      </c>
      <c r="BY19" s="28">
        <f>IF(OR(T19="",T19=" ",T19="　"),0,IF(D19&gt;=810101,0,IF(BJ19=1,1,IF(MATCH(T19,Sheet2!$D$3:$D$12,1)&lt;=2,1,0))))</f>
        <v>0</v>
      </c>
      <c r="BZ19" s="28">
        <f>IF(OR(X19="",X19=" ",X19="　"),0,IF(D19&gt;=810101,0,IF(BK19=1,1,IF(MATCH(X19,Sheet2!$D$3:$D$12,1)&lt;=2,1,0))))</f>
        <v>0</v>
      </c>
      <c r="CA19" s="28">
        <f>IF(OR(AB19="",AB19=" ",AB19="　"),0,IF(D19&gt;=810101,0,IF(BL19=1,1,IF(MATCH(AB19,Sheet2!$D$3:$D$12,1)&lt;=2,1,0))))</f>
        <v>0</v>
      </c>
      <c r="CB19" s="28">
        <f>IF(OR(AF19="",AF19=" ",AF19="　"),0,IF(D19&gt;=810101,0,IF(BM19=1,1,IF(MATCH(AF19,Sheet2!$D$3:$D$12,1)&lt;=2,1,0))))</f>
        <v>0</v>
      </c>
      <c r="CC19" s="29">
        <f t="shared" si="43"/>
        <v>4</v>
      </c>
      <c r="CD19" s="29">
        <f t="shared" si="44"/>
        <v>3</v>
      </c>
      <c r="CE19" s="30">
        <f t="shared" si="45"/>
        <v>0</v>
      </c>
      <c r="CF19" s="30">
        <f t="shared" si="46"/>
        <v>0</v>
      </c>
      <c r="CG19" s="30">
        <f t="shared" si="47"/>
        <v>0</v>
      </c>
      <c r="CH19" s="30">
        <f t="shared" si="48"/>
        <v>0</v>
      </c>
      <c r="CI19" s="30"/>
      <c r="CJ19" s="27" t="e">
        <f t="shared" si="49"/>
        <v>#VALUE!</v>
      </c>
      <c r="CK19" s="28">
        <f t="shared" si="50"/>
        <v>0</v>
      </c>
      <c r="CL19" s="27" t="e">
        <f t="shared" si="51"/>
        <v>#VALUE!</v>
      </c>
      <c r="CM19" s="28">
        <f t="shared" si="52"/>
        <v>0</v>
      </c>
      <c r="CN19" s="28">
        <f>IF(OR(T19="",T19=" ",T19="　"),0,IF(D19&gt;=810701,0,IF(BY19=1,1,IF(MATCH(T19,Sheet2!$D$3:$D$12,1)&lt;=3,1,0))))</f>
        <v>0</v>
      </c>
      <c r="CO19" s="28">
        <f>IF(OR(X19="",X19=" ",X19="　"),0,IF(D19&gt;=810701,0,IF(BZ19=1,1,IF(MATCH(X19,Sheet2!$D$3:$D$12,1)&lt;=3,1,0))))</f>
        <v>0</v>
      </c>
      <c r="CP19" s="28">
        <f>IF(OR(AB19="",AB19=" ",AB19="　"),0,IF(D19&gt;=810701,0,IF(CA19=1,1,IF(MATCH(AB19,Sheet2!$D$3:$D$12,1)&lt;=3,1,0))))</f>
        <v>0</v>
      </c>
      <c r="CQ19" s="28">
        <f>IF(OR(AF19="",AF19=" ",AF19="　"),0,IF(D19&gt;=810701,0,IF(CB19=1,1,IF(MATCH(AF19,Sheet2!$D$3:$D$12,1)&lt;=3,1,0))))</f>
        <v>0</v>
      </c>
      <c r="CR19" s="29">
        <f t="shared" si="53"/>
        <v>4</v>
      </c>
      <c r="CS19" s="29">
        <f t="shared" si="54"/>
        <v>3</v>
      </c>
      <c r="CT19" s="30">
        <f t="shared" si="55"/>
        <v>0</v>
      </c>
      <c r="CU19" s="30">
        <f t="shared" si="56"/>
        <v>0</v>
      </c>
      <c r="CV19" s="30">
        <f t="shared" si="57"/>
        <v>0</v>
      </c>
      <c r="CW19" s="30">
        <f t="shared" si="58"/>
        <v>0</v>
      </c>
      <c r="CX19" s="31"/>
      <c r="CY19" s="27" t="e">
        <f t="shared" si="59"/>
        <v>#VALUE!</v>
      </c>
      <c r="CZ19" s="28">
        <f t="shared" si="60"/>
        <v>0</v>
      </c>
      <c r="DA19" s="27" t="e">
        <f t="shared" si="61"/>
        <v>#VALUE!</v>
      </c>
      <c r="DB19" s="28">
        <f t="shared" si="62"/>
        <v>0</v>
      </c>
      <c r="DC19" s="28">
        <f>IF(OR(T19="",T19=" ",T19="　"),0,IF(D19&gt;=820101,0,IF(CN19=1,1,IF(MATCH(T19,Sheet2!$D$3:$D$12,1)&lt;=4,1,0))))</f>
        <v>0</v>
      </c>
      <c r="DD19" s="28">
        <f>IF(OR(X19="",X19=" ",X19="　"),0,IF(D19&gt;=820101,0,IF(CO19=1,1,IF(MATCH(X19,Sheet2!$D$3:$D$12,1)&lt;=4,1,0))))</f>
        <v>0</v>
      </c>
      <c r="DE19" s="28">
        <f>IF(OR(AB19="",AB19=" ",AB19="　"),0,IF(D19&gt;=820101,0,IF(CP19=1,1,IF(MATCH(AB19,Sheet2!$D$3:$D$12,1)&lt;=4,1,0))))</f>
        <v>0</v>
      </c>
      <c r="DF19" s="28">
        <f>IF(OR(AF19="",AF19=" ",AF19="　"),0,IF(D19&gt;=820101,0,IF(CQ19=1,1,IF(MATCH(AF19,Sheet2!$D$3:$D$12,1)&lt;=4,1,0))))</f>
        <v>0</v>
      </c>
      <c r="DG19" s="29">
        <f t="shared" si="63"/>
        <v>3</v>
      </c>
      <c r="DH19" s="29">
        <f t="shared" si="64"/>
        <v>3</v>
      </c>
      <c r="DI19" s="30">
        <f t="shared" si="65"/>
        <v>0</v>
      </c>
      <c r="DJ19" s="30">
        <f t="shared" si="66"/>
        <v>0</v>
      </c>
      <c r="DK19" s="30">
        <f t="shared" si="67"/>
        <v>0</v>
      </c>
      <c r="DL19" s="30">
        <f t="shared" si="68"/>
        <v>0</v>
      </c>
      <c r="DM19" s="31"/>
      <c r="DN19" s="27" t="e">
        <f t="shared" si="69"/>
        <v>#VALUE!</v>
      </c>
      <c r="DO19" s="28">
        <f t="shared" si="70"/>
        <v>0</v>
      </c>
      <c r="DP19" s="27" t="e">
        <f t="shared" si="71"/>
        <v>#VALUE!</v>
      </c>
      <c r="DQ19" s="28">
        <f t="shared" si="72"/>
        <v>0</v>
      </c>
      <c r="DR19" s="28">
        <f>IF(OR(T19="",T19=" ",T19="　"),0,IF(D19&gt;=820701,0,IF(DC19=1,1,IF(MATCH(T19,Sheet2!$D$3:$D$12,1)&lt;=5,1,0))))</f>
        <v>0</v>
      </c>
      <c r="DS19" s="28">
        <f>IF(OR(X19="",X19=" ",X19="　"),0,IF(D19&gt;=820701,0,IF(DD19=1,1,IF(MATCH(X19,Sheet2!$D$3:$D$12,1)&lt;=5,1,0))))</f>
        <v>0</v>
      </c>
      <c r="DT19" s="28">
        <f>IF(OR(AB19="",AB19=" ",AB19="　"),0,IF(D19&gt;=820701,0,IF(DE19=1,1,IF(MATCH(AB19,Sheet2!$D$3:$D$12,1)&lt;=5,1,0))))</f>
        <v>0</v>
      </c>
      <c r="DU19" s="28">
        <f>IF(OR(AF19="",AF19=" ",AF19="　"),0,IF(D19&gt;=820701,0,IF(DF19=1,1,IF(MATCH(AF19,Sheet2!$D$3:$D$12,1)&lt;=5,1,0))))</f>
        <v>0</v>
      </c>
      <c r="DV19" s="29">
        <f t="shared" si="73"/>
        <v>3</v>
      </c>
      <c r="DW19" s="29">
        <f t="shared" si="74"/>
        <v>3</v>
      </c>
      <c r="DX19" s="30">
        <f t="shared" si="75"/>
        <v>0</v>
      </c>
      <c r="DY19" s="30">
        <f t="shared" si="76"/>
        <v>0</v>
      </c>
      <c r="DZ19" s="30">
        <f t="shared" si="77"/>
        <v>0</v>
      </c>
      <c r="EA19" s="30">
        <f t="shared" si="78"/>
        <v>0</v>
      </c>
      <c r="EB19" s="31"/>
      <c r="EC19" s="27" t="e">
        <f t="shared" si="79"/>
        <v>#VALUE!</v>
      </c>
      <c r="ED19" s="28">
        <f t="shared" si="80"/>
        <v>0</v>
      </c>
      <c r="EE19" s="27" t="e">
        <f t="shared" si="81"/>
        <v>#VALUE!</v>
      </c>
      <c r="EF19" s="28">
        <f t="shared" si="82"/>
        <v>0</v>
      </c>
      <c r="EG19" s="28">
        <f>IF(OR(T19="",T19=" ",T19="　"),0,IF(D19&gt;=830101,0,IF(DR19=1,1,IF(MATCH(T19,Sheet2!$D$3:$D$12,1)&lt;=6,1,0))))</f>
        <v>0</v>
      </c>
      <c r="EH19" s="28">
        <f>IF(OR(X19="",X19=" ",X19="　"),0,IF(D19&gt;=830101,0,IF(DS19=1,1,IF(MATCH(X19,Sheet2!$D$3:$D$12,1)&lt;=6,1,0))))</f>
        <v>0</v>
      </c>
      <c r="EI19" s="28">
        <f>IF(OR(AB19="",AB19=" ",AB19="　"),0,IF(D19&gt;=830101,0,IF(DT19=1,1,IF(MATCH(AB19,Sheet2!$D$3:$D$12,1)&lt;=6,1,0))))</f>
        <v>0</v>
      </c>
      <c r="EJ19" s="28">
        <f>IF(OR(AF19="",AF19=" ",AF19="　"),0,IF(D19&gt;=830101,0,IF(DU19=1,1,IF(MATCH(AF19,Sheet2!$D$3:$D$12,1)&lt;=6,1,0))))</f>
        <v>0</v>
      </c>
      <c r="EK19" s="29">
        <f t="shared" si="83"/>
        <v>2</v>
      </c>
      <c r="EL19" s="29">
        <f t="shared" si="84"/>
        <v>2</v>
      </c>
      <c r="EM19" s="30">
        <f t="shared" si="85"/>
        <v>0</v>
      </c>
      <c r="EN19" s="30">
        <f t="shared" si="86"/>
        <v>0</v>
      </c>
      <c r="EO19" s="30">
        <f t="shared" si="87"/>
        <v>0</v>
      </c>
      <c r="EP19" s="30">
        <f t="shared" si="88"/>
        <v>0</v>
      </c>
      <c r="EQ19" s="31"/>
      <c r="ER19" s="27" t="e">
        <f t="shared" si="89"/>
        <v>#VALUE!</v>
      </c>
      <c r="ES19" s="28">
        <f t="shared" si="90"/>
        <v>0</v>
      </c>
      <c r="ET19" s="27" t="e">
        <f t="shared" si="91"/>
        <v>#VALUE!</v>
      </c>
      <c r="EU19" s="28">
        <f t="shared" si="92"/>
        <v>0</v>
      </c>
      <c r="EV19" s="28">
        <f>IF(OR(T19="",T19=" ",T19="　"),0,IF(D19&gt;=830701,0,IF(EG19=1,1,IF(MATCH(T19,Sheet2!$D$3:$D$12,1)&lt;=7,1,0))))</f>
        <v>0</v>
      </c>
      <c r="EW19" s="28">
        <f>IF(OR(X19="",X19=" ",X19="　"),0,IF(D19&gt;=830701,0,IF(EH19=1,1,IF(MATCH(X19,Sheet2!$D$3:$D$12,1)&lt;=7,1,0))))</f>
        <v>0</v>
      </c>
      <c r="EX19" s="28">
        <f>IF(OR(AB19="",AB19=" ",AB19="　"),0,IF(D19&gt;=830701,0,IF(EI19=1,1,IF(MATCH(AB19,Sheet2!$D$3:$D$12,1)&lt;=7,1,0))))</f>
        <v>0</v>
      </c>
      <c r="EY19" s="28">
        <f>IF(OR(AF19="",AF19=" ",AF19="　"),0,IF(D19&gt;=830701,0,IF(EJ19=1,1,IF(MATCH(AF19,Sheet2!$D$3:$D$12,1)&lt;=7,1,0))))</f>
        <v>0</v>
      </c>
      <c r="EZ19" s="29">
        <f t="shared" si="93"/>
        <v>2</v>
      </c>
      <c r="FA19" s="29">
        <f t="shared" si="94"/>
        <v>2</v>
      </c>
      <c r="FB19" s="30">
        <f t="shared" si="95"/>
        <v>0</v>
      </c>
      <c r="FC19" s="30">
        <f t="shared" si="96"/>
        <v>0</v>
      </c>
      <c r="FD19" s="30">
        <f t="shared" si="97"/>
        <v>0</v>
      </c>
      <c r="FE19" s="30">
        <f t="shared" si="98"/>
        <v>0</v>
      </c>
      <c r="FF19" s="31"/>
      <c r="FG19" s="27" t="e">
        <f t="shared" si="99"/>
        <v>#VALUE!</v>
      </c>
      <c r="FH19" s="28">
        <f t="shared" si="100"/>
        <v>0</v>
      </c>
      <c r="FI19" s="27" t="e">
        <f t="shared" si="101"/>
        <v>#VALUE!</v>
      </c>
      <c r="FJ19" s="28">
        <f t="shared" si="102"/>
        <v>0</v>
      </c>
      <c r="FK19" s="28">
        <f>IF(OR(T19="",T19=" ",T19="　"),0,IF(D19&gt;=840101,0,IF(EV19=1,1,IF(MATCH(T19,Sheet2!$D$3:$D$12,1)&lt;=8,1,0))))</f>
        <v>0</v>
      </c>
      <c r="FL19" s="28">
        <f>IF(OR(X19="",X19=" ",X19="　"),0,IF(D19&gt;=840101,0,IF(EW19=1,1,IF(MATCH(X19,Sheet2!$D$3:$D$12,1)&lt;=8,1,0))))</f>
        <v>0</v>
      </c>
      <c r="FM19" s="28">
        <f>IF(OR(AB19="",AB19=" ",AB19="　"),0,IF(D19&gt;=840101,0,IF(EX19=1,1,IF(MATCH(AB19,Sheet2!$D$3:$D$12,1)&lt;=8,1,0))))</f>
        <v>0</v>
      </c>
      <c r="FN19" s="28">
        <f>IF(OR(AF19="",AF19=" ",AF19="　"),0,IF(D19&gt;=840101,0,IF(EY19=1,1,IF(MATCH(AF19,Sheet2!$D$3:$D$12,1)&lt;=8,1,0))))</f>
        <v>0</v>
      </c>
      <c r="FO19" s="29">
        <f t="shared" si="103"/>
        <v>1</v>
      </c>
      <c r="FP19" s="29">
        <f t="shared" si="104"/>
        <v>1</v>
      </c>
      <c r="FQ19" s="30">
        <f t="shared" si="105"/>
        <v>0</v>
      </c>
      <c r="FR19" s="30">
        <f t="shared" si="106"/>
        <v>0</v>
      </c>
      <c r="FS19" s="30">
        <f t="shared" si="107"/>
        <v>0</v>
      </c>
      <c r="FT19" s="30">
        <f t="shared" si="108"/>
        <v>0</v>
      </c>
      <c r="FU19" s="31"/>
      <c r="FV19" s="27" t="e">
        <f t="shared" si="109"/>
        <v>#VALUE!</v>
      </c>
      <c r="FW19" s="28">
        <f t="shared" si="110"/>
        <v>0</v>
      </c>
      <c r="FX19" s="27" t="e">
        <f t="shared" si="111"/>
        <v>#VALUE!</v>
      </c>
      <c r="FY19" s="28">
        <f t="shared" si="112"/>
        <v>0</v>
      </c>
      <c r="FZ19" s="28">
        <f>IF(OR(T19="",T19=" ",T19="　"),0,IF(D19&gt;=840701,0,IF(FK19=1,1,IF(MATCH(T19,Sheet2!$D$3:$D$12,1)&lt;=9,1,0))))</f>
        <v>0</v>
      </c>
      <c r="GA19" s="28">
        <f>IF(OR(X19="",X19=" ",X19="　"),0,IF(D19&gt;=840701,0,IF(FL19=1,1,IF(MATCH(X19,Sheet2!$D$3:$D$12,1)&lt;=9,1,0))))</f>
        <v>0</v>
      </c>
      <c r="GB19" s="28">
        <f>IF(OR(AB19="",AB19=" ",AB19="　"),0,IF(D19&gt;=840701,0,IF(FM19=1,1,IF(MATCH(AB19,Sheet2!$D$3:$D$12,1)&lt;=9,1,0))))</f>
        <v>0</v>
      </c>
      <c r="GC19" s="28">
        <f>IF(OR(AF19="",AF19=" ",AF19="　"),0,IF(D19&gt;=840701,0,IF(FN19=1,1,IF(MATCH(AF19,Sheet2!$D$3:$D$12,1)&lt;=9,1,0))))</f>
        <v>0</v>
      </c>
      <c r="GD19" s="29">
        <f t="shared" si="113"/>
        <v>1</v>
      </c>
      <c r="GE19" s="29">
        <f t="shared" si="114"/>
        <v>1</v>
      </c>
      <c r="GF19" s="30">
        <f t="shared" si="115"/>
        <v>0</v>
      </c>
      <c r="GG19" s="30">
        <f t="shared" si="116"/>
        <v>0</v>
      </c>
      <c r="GH19" s="30">
        <f t="shared" si="117"/>
        <v>0</v>
      </c>
      <c r="GI19" s="30">
        <f t="shared" si="118"/>
        <v>0</v>
      </c>
      <c r="GJ19" s="31"/>
      <c r="GK19" s="27" t="e">
        <f t="shared" si="119"/>
        <v>#VALUE!</v>
      </c>
      <c r="GL19" s="28">
        <f t="shared" si="120"/>
        <v>0</v>
      </c>
      <c r="GM19" s="27" t="e">
        <f t="shared" si="121"/>
        <v>#VALUE!</v>
      </c>
      <c r="GN19" s="28">
        <f t="shared" si="122"/>
        <v>0</v>
      </c>
      <c r="GO19" s="28">
        <f>IF(OR(T19="",T19=" ",T19="　"),0,IF(D19&gt;=840701,0,IF(FZ19=1,1,IF(MATCH(T19,Sheet2!$D$3:$D$12,1)&lt;=10,1,0))))</f>
        <v>0</v>
      </c>
      <c r="GP19" s="28">
        <f>IF(OR(X19="",X19=" ",X19="　"),0,IF(D19&gt;=840701,0,IF(GA19=1,1,IF(MATCH(X19,Sheet2!$D$3:$D$12,1)&lt;=10,1,0))))</f>
        <v>0</v>
      </c>
      <c r="GQ19" s="28">
        <f>IF(OR(AB19="",AB19=" ",AB19="　"),0,IF(D19&gt;=840701,0,IF(GB19=1,1,IF(MATCH(AB19,Sheet2!$D$3:$D$12,1)&lt;=10,1,0))))</f>
        <v>0</v>
      </c>
      <c r="GR19" s="28">
        <f>IF(OR(AF19="",AF19=" ",AF19="　"),0,IF(D19&gt;=840701,0,IF(GC19=1,1,IF(MATCH(AF19,Sheet2!$D$3:$D$12,1)&lt;=10,1,0))))</f>
        <v>0</v>
      </c>
      <c r="GS19" s="29">
        <f t="shared" si="123"/>
        <v>0</v>
      </c>
      <c r="GT19" s="29">
        <f t="shared" si="124"/>
        <v>0</v>
      </c>
      <c r="GU19" s="30">
        <f t="shared" si="125"/>
        <v>0</v>
      </c>
      <c r="GV19" s="30">
        <f t="shared" si="126"/>
        <v>0</v>
      </c>
      <c r="GW19" s="30">
        <f t="shared" si="127"/>
        <v>0</v>
      </c>
      <c r="GX19" s="30">
        <f t="shared" si="128"/>
        <v>0</v>
      </c>
      <c r="GY19" s="8"/>
      <c r="GZ19" s="39" t="str">
        <f t="shared" si="129"/>
        <v>1911/00/00</v>
      </c>
      <c r="HA19" s="8" t="e">
        <f t="shared" si="130"/>
        <v>#VALUE!</v>
      </c>
      <c r="HB19" s="8" t="str">
        <f t="shared" si="131"/>
        <v>1911/00/00</v>
      </c>
      <c r="HC19" s="8" t="e">
        <f t="shared" si="132"/>
        <v>#VALUE!</v>
      </c>
      <c r="HD19" s="8" t="str">
        <f t="shared" si="133"/>
        <v>1911/00/00</v>
      </c>
      <c r="HE19" s="8" t="e">
        <f t="shared" si="134"/>
        <v>#VALUE!</v>
      </c>
      <c r="HF19" s="8" t="str">
        <f t="shared" si="135"/>
        <v>2013/01/01</v>
      </c>
      <c r="HH19" s="8">
        <f>IF(OR(C19="",C19=" ",C19="　"),0,IF(D19&gt;780630,0,ROUND(VLOOKUP(F19,Sheet2!$A$1:$B$20,2,FALSE)*E19,0)))</f>
        <v>0</v>
      </c>
      <c r="HI19" s="8">
        <f t="shared" si="136"/>
        <v>0</v>
      </c>
      <c r="HJ19" s="8">
        <f t="shared" si="137"/>
        <v>0</v>
      </c>
      <c r="HL19" s="8" t="str">
        <f t="shared" si="138"/>
        <v/>
      </c>
      <c r="HM19" s="8" t="str">
        <f t="shared" si="139"/>
        <v/>
      </c>
      <c r="HN19" s="8" t="str">
        <f t="shared" si="140"/>
        <v/>
      </c>
      <c r="HO19" s="8" t="str">
        <f t="shared" si="141"/>
        <v/>
      </c>
      <c r="HP19" s="8" t="str">
        <f t="shared" si="142"/>
        <v/>
      </c>
      <c r="HQ19" s="8" t="str">
        <f t="shared" si="143"/>
        <v/>
      </c>
      <c r="HR19" s="8" t="str">
        <f t="shared" si="144"/>
        <v/>
      </c>
    </row>
    <row r="20" spans="1:226" ht="60" customHeight="1">
      <c r="A20" s="10">
        <v>15</v>
      </c>
      <c r="B20" s="32"/>
      <c r="C20" s="33"/>
      <c r="D20" s="34"/>
      <c r="E20" s="55"/>
      <c r="F20" s="46"/>
      <c r="G20" s="48">
        <f>IF(OR(C20="",C20=" ",C20="　"),0,IF(D20&gt;780630,0,ROUND(VLOOKUP(F20,Sheet2!$A$1:$B$20,2,FALSE),0)))</f>
        <v>0</v>
      </c>
      <c r="H20" s="49">
        <f t="shared" si="0"/>
        <v>0</v>
      </c>
      <c r="I20" s="24">
        <f t="shared" si="1"/>
        <v>0</v>
      </c>
      <c r="J20" s="25">
        <f t="shared" si="2"/>
        <v>0</v>
      </c>
      <c r="K20" s="35"/>
      <c r="L20" s="133" t="str">
        <f t="shared" si="145"/>
        <v/>
      </c>
      <c r="M20" s="51" t="str">
        <f t="shared" si="4"/>
        <v/>
      </c>
      <c r="N20" s="56">
        <v>15.5</v>
      </c>
      <c r="O20" s="38"/>
      <c r="P20" s="133" t="str">
        <f t="shared" si="146"/>
        <v/>
      </c>
      <c r="Q20" s="51" t="str">
        <f t="shared" si="6"/>
        <v/>
      </c>
      <c r="R20" s="56">
        <v>15.5</v>
      </c>
      <c r="S20" s="38"/>
      <c r="T20" s="34"/>
      <c r="U20" s="51" t="str">
        <f t="shared" si="7"/>
        <v/>
      </c>
      <c r="V20" s="56">
        <v>15.5</v>
      </c>
      <c r="W20" s="38"/>
      <c r="X20" s="34"/>
      <c r="Y20" s="51" t="str">
        <f t="shared" si="8"/>
        <v/>
      </c>
      <c r="Z20" s="56">
        <v>15.5</v>
      </c>
      <c r="AA20" s="35"/>
      <c r="AB20" s="34"/>
      <c r="AC20" s="51" t="str">
        <f t="shared" si="9"/>
        <v/>
      </c>
      <c r="AD20" s="56">
        <v>15.5</v>
      </c>
      <c r="AE20" s="38"/>
      <c r="AF20" s="34"/>
      <c r="AG20" s="51" t="str">
        <f t="shared" si="10"/>
        <v/>
      </c>
      <c r="AH20" s="56">
        <v>15.5</v>
      </c>
      <c r="AI20" s="37">
        <f t="shared" si="11"/>
        <v>0</v>
      </c>
      <c r="AJ20" s="47">
        <f t="shared" si="12"/>
        <v>0</v>
      </c>
      <c r="AK20" s="26">
        <f t="shared" si="13"/>
        <v>0</v>
      </c>
      <c r="AL20" s="53">
        <f t="shared" si="14"/>
        <v>0</v>
      </c>
      <c r="AM20" s="36"/>
      <c r="AN20" s="54"/>
      <c r="AO20" s="8" t="e">
        <f>VLOOKUP(LEFT(C20,1),Sheet2!$L$3:$M$28,2,FALSE)&amp;MID(C20,2,9)</f>
        <v>#N/A</v>
      </c>
      <c r="AP20" s="8" t="e">
        <f t="shared" si="15"/>
        <v>#N/A</v>
      </c>
      <c r="AQ20" s="8" t="e">
        <f t="shared" si="16"/>
        <v>#N/A</v>
      </c>
      <c r="AR20" s="27">
        <f t="shared" si="17"/>
        <v>0</v>
      </c>
      <c r="AS20" s="28">
        <f t="shared" si="18"/>
        <v>0</v>
      </c>
      <c r="AT20" s="27">
        <f t="shared" si="19"/>
        <v>0</v>
      </c>
      <c r="AU20" s="28">
        <f t="shared" si="20"/>
        <v>0</v>
      </c>
      <c r="AV20" s="28">
        <f t="shared" si="21"/>
        <v>0</v>
      </c>
      <c r="AW20" s="28">
        <f t="shared" si="22"/>
        <v>0</v>
      </c>
      <c r="AX20" s="28">
        <f t="shared" si="23"/>
        <v>0</v>
      </c>
      <c r="AY20" s="28">
        <f t="shared" si="24"/>
        <v>0</v>
      </c>
      <c r="AZ20" s="29" t="str">
        <f t="shared" si="25"/>
        <v/>
      </c>
      <c r="BA20" s="29"/>
      <c r="BB20" s="30">
        <f t="shared" si="26"/>
        <v>0</v>
      </c>
      <c r="BC20" s="30">
        <f t="shared" si="27"/>
        <v>0</v>
      </c>
      <c r="BD20" s="31">
        <f t="shared" si="28"/>
        <v>0</v>
      </c>
      <c r="BE20" s="8"/>
      <c r="BF20" s="27" t="e">
        <f t="shared" si="29"/>
        <v>#VALUE!</v>
      </c>
      <c r="BG20" s="28">
        <f t="shared" si="30"/>
        <v>0</v>
      </c>
      <c r="BH20" s="27" t="e">
        <f t="shared" si="31"/>
        <v>#VALUE!</v>
      </c>
      <c r="BI20" s="28">
        <f t="shared" si="32"/>
        <v>0</v>
      </c>
      <c r="BJ20" s="28">
        <f>IF(OR(T20="",T20=" ",T20="　"),0,IF(D20&gt;=800701,0,IF(MATCH(T20,Sheet2!$D$3:$D$12,1)&lt;=1,1,0)))</f>
        <v>0</v>
      </c>
      <c r="BK20" s="28">
        <f>IF(OR(X20="",X20=" ",X20="　"),0,IF(D20&gt;=800701,0,IF(MATCH(X20,Sheet2!$D$3:$D$12,1)&lt;=1,1,0)))</f>
        <v>0</v>
      </c>
      <c r="BL20" s="28">
        <f>IF(OR(AB20="",AB20=" ",AB20="　"),0,IF(D20&gt;=800701,0,IF(MATCH(AB20,Sheet2!$D$3:$D$12,1)&lt;=1,1,0)))</f>
        <v>0</v>
      </c>
      <c r="BM20" s="28">
        <f>IF(OR(AF20="",AF20=" ",AF20="　"),0,IF(D20&gt;=800701,0,IF(MATCH(AF20,Sheet2!$D$3:$D$12,1)&lt;=1,1,0)))</f>
        <v>0</v>
      </c>
      <c r="BN20" s="29">
        <f t="shared" si="33"/>
        <v>5</v>
      </c>
      <c r="BO20" s="29">
        <f t="shared" si="34"/>
        <v>3</v>
      </c>
      <c r="BP20" s="30">
        <f t="shared" si="35"/>
        <v>0</v>
      </c>
      <c r="BQ20" s="30">
        <f t="shared" si="36"/>
        <v>0</v>
      </c>
      <c r="BR20" s="30">
        <f t="shared" si="37"/>
        <v>0</v>
      </c>
      <c r="BS20" s="30">
        <f t="shared" si="38"/>
        <v>0</v>
      </c>
      <c r="BT20" s="30"/>
      <c r="BU20" s="27" t="e">
        <f t="shared" si="39"/>
        <v>#VALUE!</v>
      </c>
      <c r="BV20" s="28">
        <f t="shared" si="40"/>
        <v>0</v>
      </c>
      <c r="BW20" s="27" t="e">
        <f t="shared" si="41"/>
        <v>#VALUE!</v>
      </c>
      <c r="BX20" s="28">
        <f t="shared" si="42"/>
        <v>0</v>
      </c>
      <c r="BY20" s="28">
        <f>IF(OR(T20="",T20=" ",T20="　"),0,IF(D20&gt;=810101,0,IF(BJ20=1,1,IF(MATCH(T20,Sheet2!$D$3:$D$12,1)&lt;=2,1,0))))</f>
        <v>0</v>
      </c>
      <c r="BZ20" s="28">
        <f>IF(OR(X20="",X20=" ",X20="　"),0,IF(D20&gt;=810101,0,IF(BK20=1,1,IF(MATCH(X20,Sheet2!$D$3:$D$12,1)&lt;=2,1,0))))</f>
        <v>0</v>
      </c>
      <c r="CA20" s="28">
        <f>IF(OR(AB20="",AB20=" ",AB20="　"),0,IF(D20&gt;=810101,0,IF(BL20=1,1,IF(MATCH(AB20,Sheet2!$D$3:$D$12,1)&lt;=2,1,0))))</f>
        <v>0</v>
      </c>
      <c r="CB20" s="28">
        <f>IF(OR(AF20="",AF20=" ",AF20="　"),0,IF(D20&gt;=810101,0,IF(BM20=1,1,IF(MATCH(AF20,Sheet2!$D$3:$D$12,1)&lt;=2,1,0))))</f>
        <v>0</v>
      </c>
      <c r="CC20" s="29">
        <f t="shared" si="43"/>
        <v>4</v>
      </c>
      <c r="CD20" s="29">
        <f t="shared" si="44"/>
        <v>3</v>
      </c>
      <c r="CE20" s="30">
        <f t="shared" si="45"/>
        <v>0</v>
      </c>
      <c r="CF20" s="30">
        <f t="shared" si="46"/>
        <v>0</v>
      </c>
      <c r="CG20" s="30">
        <f t="shared" si="47"/>
        <v>0</v>
      </c>
      <c r="CH20" s="30">
        <f t="shared" si="48"/>
        <v>0</v>
      </c>
      <c r="CI20" s="30"/>
      <c r="CJ20" s="27" t="e">
        <f t="shared" si="49"/>
        <v>#VALUE!</v>
      </c>
      <c r="CK20" s="28">
        <f t="shared" si="50"/>
        <v>0</v>
      </c>
      <c r="CL20" s="27" t="e">
        <f t="shared" si="51"/>
        <v>#VALUE!</v>
      </c>
      <c r="CM20" s="28">
        <f t="shared" si="52"/>
        <v>0</v>
      </c>
      <c r="CN20" s="28">
        <f>IF(OR(T20="",T20=" ",T20="　"),0,IF(D20&gt;=810701,0,IF(BY20=1,1,IF(MATCH(T20,Sheet2!$D$3:$D$12,1)&lt;=3,1,0))))</f>
        <v>0</v>
      </c>
      <c r="CO20" s="28">
        <f>IF(OR(X20="",X20=" ",X20="　"),0,IF(D20&gt;=810701,0,IF(BZ20=1,1,IF(MATCH(X20,Sheet2!$D$3:$D$12,1)&lt;=3,1,0))))</f>
        <v>0</v>
      </c>
      <c r="CP20" s="28">
        <f>IF(OR(AB20="",AB20=" ",AB20="　"),0,IF(D20&gt;=810701,0,IF(CA20=1,1,IF(MATCH(AB20,Sheet2!$D$3:$D$12,1)&lt;=3,1,0))))</f>
        <v>0</v>
      </c>
      <c r="CQ20" s="28">
        <f>IF(OR(AF20="",AF20=" ",AF20="　"),0,IF(D20&gt;=810701,0,IF(CB20=1,1,IF(MATCH(AF20,Sheet2!$D$3:$D$12,1)&lt;=3,1,0))))</f>
        <v>0</v>
      </c>
      <c r="CR20" s="29">
        <f t="shared" si="53"/>
        <v>4</v>
      </c>
      <c r="CS20" s="29">
        <f t="shared" si="54"/>
        <v>3</v>
      </c>
      <c r="CT20" s="30">
        <f t="shared" si="55"/>
        <v>0</v>
      </c>
      <c r="CU20" s="30">
        <f t="shared" si="56"/>
        <v>0</v>
      </c>
      <c r="CV20" s="30">
        <f t="shared" si="57"/>
        <v>0</v>
      </c>
      <c r="CW20" s="30">
        <f t="shared" si="58"/>
        <v>0</v>
      </c>
      <c r="CX20" s="31"/>
      <c r="CY20" s="27" t="e">
        <f t="shared" si="59"/>
        <v>#VALUE!</v>
      </c>
      <c r="CZ20" s="28">
        <f t="shared" si="60"/>
        <v>0</v>
      </c>
      <c r="DA20" s="27" t="e">
        <f t="shared" si="61"/>
        <v>#VALUE!</v>
      </c>
      <c r="DB20" s="28">
        <f t="shared" si="62"/>
        <v>0</v>
      </c>
      <c r="DC20" s="28">
        <f>IF(OR(T20="",T20=" ",T20="　"),0,IF(D20&gt;=820101,0,IF(CN20=1,1,IF(MATCH(T20,Sheet2!$D$3:$D$12,1)&lt;=4,1,0))))</f>
        <v>0</v>
      </c>
      <c r="DD20" s="28">
        <f>IF(OR(X20="",X20=" ",X20="　"),0,IF(D20&gt;=820101,0,IF(CO20=1,1,IF(MATCH(X20,Sheet2!$D$3:$D$12,1)&lt;=4,1,0))))</f>
        <v>0</v>
      </c>
      <c r="DE20" s="28">
        <f>IF(OR(AB20="",AB20=" ",AB20="　"),0,IF(D20&gt;=820101,0,IF(CP20=1,1,IF(MATCH(AB20,Sheet2!$D$3:$D$12,1)&lt;=4,1,0))))</f>
        <v>0</v>
      </c>
      <c r="DF20" s="28">
        <f>IF(OR(AF20="",AF20=" ",AF20="　"),0,IF(D20&gt;=820101,0,IF(CQ20=1,1,IF(MATCH(AF20,Sheet2!$D$3:$D$12,1)&lt;=4,1,0))))</f>
        <v>0</v>
      </c>
      <c r="DG20" s="29">
        <f t="shared" si="63"/>
        <v>3</v>
      </c>
      <c r="DH20" s="29">
        <f t="shared" si="64"/>
        <v>3</v>
      </c>
      <c r="DI20" s="30">
        <f t="shared" si="65"/>
        <v>0</v>
      </c>
      <c r="DJ20" s="30">
        <f t="shared" si="66"/>
        <v>0</v>
      </c>
      <c r="DK20" s="30">
        <f t="shared" si="67"/>
        <v>0</v>
      </c>
      <c r="DL20" s="30">
        <f t="shared" si="68"/>
        <v>0</v>
      </c>
      <c r="DM20" s="31"/>
      <c r="DN20" s="27" t="e">
        <f t="shared" si="69"/>
        <v>#VALUE!</v>
      </c>
      <c r="DO20" s="28">
        <f t="shared" si="70"/>
        <v>0</v>
      </c>
      <c r="DP20" s="27" t="e">
        <f t="shared" si="71"/>
        <v>#VALUE!</v>
      </c>
      <c r="DQ20" s="28">
        <f t="shared" si="72"/>
        <v>0</v>
      </c>
      <c r="DR20" s="28">
        <f>IF(OR(T20="",T20=" ",T20="　"),0,IF(D20&gt;=820701,0,IF(DC20=1,1,IF(MATCH(T20,Sheet2!$D$3:$D$12,1)&lt;=5,1,0))))</f>
        <v>0</v>
      </c>
      <c r="DS20" s="28">
        <f>IF(OR(X20="",X20=" ",X20="　"),0,IF(D20&gt;=820701,0,IF(DD20=1,1,IF(MATCH(X20,Sheet2!$D$3:$D$12,1)&lt;=5,1,0))))</f>
        <v>0</v>
      </c>
      <c r="DT20" s="28">
        <f>IF(OR(AB20="",AB20=" ",AB20="　"),0,IF(D20&gt;=820701,0,IF(DE20=1,1,IF(MATCH(AB20,Sheet2!$D$3:$D$12,1)&lt;=5,1,0))))</f>
        <v>0</v>
      </c>
      <c r="DU20" s="28">
        <f>IF(OR(AF20="",AF20=" ",AF20="　"),0,IF(D20&gt;=820701,0,IF(DF20=1,1,IF(MATCH(AF20,Sheet2!$D$3:$D$12,1)&lt;=5,1,0))))</f>
        <v>0</v>
      </c>
      <c r="DV20" s="29">
        <f t="shared" si="73"/>
        <v>3</v>
      </c>
      <c r="DW20" s="29">
        <f t="shared" si="74"/>
        <v>3</v>
      </c>
      <c r="DX20" s="30">
        <f t="shared" si="75"/>
        <v>0</v>
      </c>
      <c r="DY20" s="30">
        <f t="shared" si="76"/>
        <v>0</v>
      </c>
      <c r="DZ20" s="30">
        <f t="shared" si="77"/>
        <v>0</v>
      </c>
      <c r="EA20" s="30">
        <f t="shared" si="78"/>
        <v>0</v>
      </c>
      <c r="EB20" s="31"/>
      <c r="EC20" s="27" t="e">
        <f t="shared" si="79"/>
        <v>#VALUE!</v>
      </c>
      <c r="ED20" s="28">
        <f t="shared" si="80"/>
        <v>0</v>
      </c>
      <c r="EE20" s="27" t="e">
        <f t="shared" si="81"/>
        <v>#VALUE!</v>
      </c>
      <c r="EF20" s="28">
        <f t="shared" si="82"/>
        <v>0</v>
      </c>
      <c r="EG20" s="28">
        <f>IF(OR(T20="",T20=" ",T20="　"),0,IF(D20&gt;=830101,0,IF(DR20=1,1,IF(MATCH(T20,Sheet2!$D$3:$D$12,1)&lt;=6,1,0))))</f>
        <v>0</v>
      </c>
      <c r="EH20" s="28">
        <f>IF(OR(X20="",X20=" ",X20="　"),0,IF(D20&gt;=830101,0,IF(DS20=1,1,IF(MATCH(X20,Sheet2!$D$3:$D$12,1)&lt;=6,1,0))))</f>
        <v>0</v>
      </c>
      <c r="EI20" s="28">
        <f>IF(OR(AB20="",AB20=" ",AB20="　"),0,IF(D20&gt;=830101,0,IF(DT20=1,1,IF(MATCH(AB20,Sheet2!$D$3:$D$12,1)&lt;=6,1,0))))</f>
        <v>0</v>
      </c>
      <c r="EJ20" s="28">
        <f>IF(OR(AF20="",AF20=" ",AF20="　"),0,IF(D20&gt;=830101,0,IF(DU20=1,1,IF(MATCH(AF20,Sheet2!$D$3:$D$12,1)&lt;=6,1,0))))</f>
        <v>0</v>
      </c>
      <c r="EK20" s="29">
        <f t="shared" si="83"/>
        <v>2</v>
      </c>
      <c r="EL20" s="29">
        <f t="shared" si="84"/>
        <v>2</v>
      </c>
      <c r="EM20" s="30">
        <f t="shared" si="85"/>
        <v>0</v>
      </c>
      <c r="EN20" s="30">
        <f t="shared" si="86"/>
        <v>0</v>
      </c>
      <c r="EO20" s="30">
        <f t="shared" si="87"/>
        <v>0</v>
      </c>
      <c r="EP20" s="30">
        <f t="shared" si="88"/>
        <v>0</v>
      </c>
      <c r="EQ20" s="31"/>
      <c r="ER20" s="27" t="e">
        <f t="shared" si="89"/>
        <v>#VALUE!</v>
      </c>
      <c r="ES20" s="28">
        <f t="shared" si="90"/>
        <v>0</v>
      </c>
      <c r="ET20" s="27" t="e">
        <f t="shared" si="91"/>
        <v>#VALUE!</v>
      </c>
      <c r="EU20" s="28">
        <f t="shared" si="92"/>
        <v>0</v>
      </c>
      <c r="EV20" s="28">
        <f>IF(OR(T20="",T20=" ",T20="　"),0,IF(D20&gt;=830701,0,IF(EG20=1,1,IF(MATCH(T20,Sheet2!$D$3:$D$12,1)&lt;=7,1,0))))</f>
        <v>0</v>
      </c>
      <c r="EW20" s="28">
        <f>IF(OR(X20="",X20=" ",X20="　"),0,IF(D20&gt;=830701,0,IF(EH20=1,1,IF(MATCH(X20,Sheet2!$D$3:$D$12,1)&lt;=7,1,0))))</f>
        <v>0</v>
      </c>
      <c r="EX20" s="28">
        <f>IF(OR(AB20="",AB20=" ",AB20="　"),0,IF(D20&gt;=830701,0,IF(EI20=1,1,IF(MATCH(AB20,Sheet2!$D$3:$D$12,1)&lt;=7,1,0))))</f>
        <v>0</v>
      </c>
      <c r="EY20" s="28">
        <f>IF(OR(AF20="",AF20=" ",AF20="　"),0,IF(D20&gt;=830701,0,IF(EJ20=1,1,IF(MATCH(AF20,Sheet2!$D$3:$D$12,1)&lt;=7,1,0))))</f>
        <v>0</v>
      </c>
      <c r="EZ20" s="29">
        <f t="shared" si="93"/>
        <v>2</v>
      </c>
      <c r="FA20" s="29">
        <f t="shared" si="94"/>
        <v>2</v>
      </c>
      <c r="FB20" s="30">
        <f t="shared" si="95"/>
        <v>0</v>
      </c>
      <c r="FC20" s="30">
        <f t="shared" si="96"/>
        <v>0</v>
      </c>
      <c r="FD20" s="30">
        <f t="shared" si="97"/>
        <v>0</v>
      </c>
      <c r="FE20" s="30">
        <f t="shared" si="98"/>
        <v>0</v>
      </c>
      <c r="FF20" s="31"/>
      <c r="FG20" s="27" t="e">
        <f t="shared" si="99"/>
        <v>#VALUE!</v>
      </c>
      <c r="FH20" s="28">
        <f t="shared" si="100"/>
        <v>0</v>
      </c>
      <c r="FI20" s="27" t="e">
        <f t="shared" si="101"/>
        <v>#VALUE!</v>
      </c>
      <c r="FJ20" s="28">
        <f t="shared" si="102"/>
        <v>0</v>
      </c>
      <c r="FK20" s="28">
        <f>IF(OR(T20="",T20=" ",T20="　"),0,IF(D20&gt;=840101,0,IF(EV20=1,1,IF(MATCH(T20,Sheet2!$D$3:$D$12,1)&lt;=8,1,0))))</f>
        <v>0</v>
      </c>
      <c r="FL20" s="28">
        <f>IF(OR(X20="",X20=" ",X20="　"),0,IF(D20&gt;=840101,0,IF(EW20=1,1,IF(MATCH(X20,Sheet2!$D$3:$D$12,1)&lt;=8,1,0))))</f>
        <v>0</v>
      </c>
      <c r="FM20" s="28">
        <f>IF(OR(AB20="",AB20=" ",AB20="　"),0,IF(D20&gt;=840101,0,IF(EX20=1,1,IF(MATCH(AB20,Sheet2!$D$3:$D$12,1)&lt;=8,1,0))))</f>
        <v>0</v>
      </c>
      <c r="FN20" s="28">
        <f>IF(OR(AF20="",AF20=" ",AF20="　"),0,IF(D20&gt;=840101,0,IF(EY20=1,1,IF(MATCH(AF20,Sheet2!$D$3:$D$12,1)&lt;=8,1,0))))</f>
        <v>0</v>
      </c>
      <c r="FO20" s="29">
        <f t="shared" si="103"/>
        <v>1</v>
      </c>
      <c r="FP20" s="29">
        <f t="shared" si="104"/>
        <v>1</v>
      </c>
      <c r="FQ20" s="30">
        <f t="shared" si="105"/>
        <v>0</v>
      </c>
      <c r="FR20" s="30">
        <f t="shared" si="106"/>
        <v>0</v>
      </c>
      <c r="FS20" s="30">
        <f t="shared" si="107"/>
        <v>0</v>
      </c>
      <c r="FT20" s="30">
        <f t="shared" si="108"/>
        <v>0</v>
      </c>
      <c r="FU20" s="31"/>
      <c r="FV20" s="27" t="e">
        <f t="shared" si="109"/>
        <v>#VALUE!</v>
      </c>
      <c r="FW20" s="28">
        <f t="shared" si="110"/>
        <v>0</v>
      </c>
      <c r="FX20" s="27" t="e">
        <f t="shared" si="111"/>
        <v>#VALUE!</v>
      </c>
      <c r="FY20" s="28">
        <f t="shared" si="112"/>
        <v>0</v>
      </c>
      <c r="FZ20" s="28">
        <f>IF(OR(T20="",T20=" ",T20="　"),0,IF(D20&gt;=840701,0,IF(FK20=1,1,IF(MATCH(T20,Sheet2!$D$3:$D$12,1)&lt;=9,1,0))))</f>
        <v>0</v>
      </c>
      <c r="GA20" s="28">
        <f>IF(OR(X20="",X20=" ",X20="　"),0,IF(D20&gt;=840701,0,IF(FL20=1,1,IF(MATCH(X20,Sheet2!$D$3:$D$12,1)&lt;=9,1,0))))</f>
        <v>0</v>
      </c>
      <c r="GB20" s="28">
        <f>IF(OR(AB20="",AB20=" ",AB20="　"),0,IF(D20&gt;=840701,0,IF(FM20=1,1,IF(MATCH(AB20,Sheet2!$D$3:$D$12,1)&lt;=9,1,0))))</f>
        <v>0</v>
      </c>
      <c r="GC20" s="28">
        <f>IF(OR(AF20="",AF20=" ",AF20="　"),0,IF(D20&gt;=840701,0,IF(FN20=1,1,IF(MATCH(AF20,Sheet2!$D$3:$D$12,1)&lt;=9,1,0))))</f>
        <v>0</v>
      </c>
      <c r="GD20" s="29">
        <f t="shared" si="113"/>
        <v>1</v>
      </c>
      <c r="GE20" s="29">
        <f t="shared" si="114"/>
        <v>1</v>
      </c>
      <c r="GF20" s="30">
        <f t="shared" si="115"/>
        <v>0</v>
      </c>
      <c r="GG20" s="30">
        <f t="shared" si="116"/>
        <v>0</v>
      </c>
      <c r="GH20" s="30">
        <f t="shared" si="117"/>
        <v>0</v>
      </c>
      <c r="GI20" s="30">
        <f t="shared" si="118"/>
        <v>0</v>
      </c>
      <c r="GJ20" s="31"/>
      <c r="GK20" s="27" t="e">
        <f t="shared" si="119"/>
        <v>#VALUE!</v>
      </c>
      <c r="GL20" s="28">
        <f t="shared" si="120"/>
        <v>0</v>
      </c>
      <c r="GM20" s="27" t="e">
        <f t="shared" si="121"/>
        <v>#VALUE!</v>
      </c>
      <c r="GN20" s="28">
        <f t="shared" si="122"/>
        <v>0</v>
      </c>
      <c r="GO20" s="28">
        <f>IF(OR(T20="",T20=" ",T20="　"),0,IF(D20&gt;=840701,0,IF(FZ20=1,1,IF(MATCH(T20,Sheet2!$D$3:$D$12,1)&lt;=10,1,0))))</f>
        <v>0</v>
      </c>
      <c r="GP20" s="28">
        <f>IF(OR(X20="",X20=" ",X20="　"),0,IF(D20&gt;=840701,0,IF(GA20=1,1,IF(MATCH(X20,Sheet2!$D$3:$D$12,1)&lt;=10,1,0))))</f>
        <v>0</v>
      </c>
      <c r="GQ20" s="28">
        <f>IF(OR(AB20="",AB20=" ",AB20="　"),0,IF(D20&gt;=840701,0,IF(GB20=1,1,IF(MATCH(AB20,Sheet2!$D$3:$D$12,1)&lt;=10,1,0))))</f>
        <v>0</v>
      </c>
      <c r="GR20" s="28">
        <f>IF(OR(AF20="",AF20=" ",AF20="　"),0,IF(D20&gt;=840701,0,IF(GC20=1,1,IF(MATCH(AF20,Sheet2!$D$3:$D$12,1)&lt;=10,1,0))))</f>
        <v>0</v>
      </c>
      <c r="GS20" s="29">
        <f t="shared" si="123"/>
        <v>0</v>
      </c>
      <c r="GT20" s="29">
        <f t="shared" si="124"/>
        <v>0</v>
      </c>
      <c r="GU20" s="30">
        <f t="shared" si="125"/>
        <v>0</v>
      </c>
      <c r="GV20" s="30">
        <f t="shared" si="126"/>
        <v>0</v>
      </c>
      <c r="GW20" s="30">
        <f t="shared" si="127"/>
        <v>0</v>
      </c>
      <c r="GX20" s="30">
        <f t="shared" si="128"/>
        <v>0</v>
      </c>
      <c r="GY20" s="8"/>
      <c r="GZ20" s="39" t="str">
        <f t="shared" si="129"/>
        <v>1911/00/00</v>
      </c>
      <c r="HA20" s="8" t="e">
        <f t="shared" si="130"/>
        <v>#VALUE!</v>
      </c>
      <c r="HB20" s="8" t="str">
        <f t="shared" si="131"/>
        <v>1911/00/00</v>
      </c>
      <c r="HC20" s="8" t="e">
        <f t="shared" si="132"/>
        <v>#VALUE!</v>
      </c>
      <c r="HD20" s="8" t="str">
        <f t="shared" si="133"/>
        <v>1911/00/00</v>
      </c>
      <c r="HE20" s="8" t="e">
        <f t="shared" si="134"/>
        <v>#VALUE!</v>
      </c>
      <c r="HF20" s="8" t="str">
        <f t="shared" si="135"/>
        <v>2013/01/01</v>
      </c>
      <c r="HH20" s="8">
        <f>IF(OR(C20="",C20=" ",C20="　"),0,IF(D20&gt;780630,0,ROUND(VLOOKUP(F20,Sheet2!$A$1:$B$20,2,FALSE)*E20,0)))</f>
        <v>0</v>
      </c>
      <c r="HI20" s="8">
        <f t="shared" si="136"/>
        <v>0</v>
      </c>
      <c r="HJ20" s="8">
        <f t="shared" si="137"/>
        <v>0</v>
      </c>
      <c r="HL20" s="8" t="str">
        <f t="shared" si="138"/>
        <v/>
      </c>
      <c r="HM20" s="8" t="str">
        <f t="shared" si="139"/>
        <v/>
      </c>
      <c r="HN20" s="8" t="str">
        <f t="shared" si="140"/>
        <v/>
      </c>
      <c r="HO20" s="8" t="str">
        <f t="shared" si="141"/>
        <v/>
      </c>
      <c r="HP20" s="8" t="str">
        <f t="shared" si="142"/>
        <v/>
      </c>
      <c r="HQ20" s="8" t="str">
        <f t="shared" si="143"/>
        <v/>
      </c>
      <c r="HR20" s="8" t="str">
        <f t="shared" si="144"/>
        <v/>
      </c>
    </row>
    <row r="21" spans="1:226" ht="60" customHeight="1">
      <c r="A21" s="10">
        <v>16</v>
      </c>
      <c r="B21" s="32"/>
      <c r="C21" s="33"/>
      <c r="D21" s="34"/>
      <c r="E21" s="55"/>
      <c r="F21" s="46"/>
      <c r="G21" s="48">
        <f>IF(OR(C21="",C21=" ",C21="　"),0,IF(D21&gt;780630,0,ROUND(VLOOKUP(F21,Sheet2!$A$1:$B$20,2,FALSE),0)))</f>
        <v>0</v>
      </c>
      <c r="H21" s="49">
        <f t="shared" si="0"/>
        <v>0</v>
      </c>
      <c r="I21" s="24">
        <f t="shared" si="1"/>
        <v>0</v>
      </c>
      <c r="J21" s="25">
        <f t="shared" si="2"/>
        <v>0</v>
      </c>
      <c r="K21" s="35"/>
      <c r="L21" s="133" t="str">
        <f t="shared" si="145"/>
        <v/>
      </c>
      <c r="M21" s="51" t="str">
        <f t="shared" si="4"/>
        <v/>
      </c>
      <c r="N21" s="56">
        <v>15.5</v>
      </c>
      <c r="O21" s="38"/>
      <c r="P21" s="133" t="str">
        <f t="shared" si="146"/>
        <v/>
      </c>
      <c r="Q21" s="51" t="str">
        <f t="shared" si="6"/>
        <v/>
      </c>
      <c r="R21" s="56">
        <v>15.5</v>
      </c>
      <c r="S21" s="38"/>
      <c r="T21" s="34"/>
      <c r="U21" s="51" t="str">
        <f t="shared" si="7"/>
        <v/>
      </c>
      <c r="V21" s="56">
        <v>15.5</v>
      </c>
      <c r="W21" s="38"/>
      <c r="X21" s="34"/>
      <c r="Y21" s="51" t="str">
        <f t="shared" si="8"/>
        <v/>
      </c>
      <c r="Z21" s="56">
        <v>15.5</v>
      </c>
      <c r="AA21" s="35"/>
      <c r="AB21" s="34"/>
      <c r="AC21" s="51" t="str">
        <f t="shared" si="9"/>
        <v/>
      </c>
      <c r="AD21" s="56">
        <v>15.5</v>
      </c>
      <c r="AE21" s="38"/>
      <c r="AF21" s="34"/>
      <c r="AG21" s="51" t="str">
        <f t="shared" si="10"/>
        <v/>
      </c>
      <c r="AH21" s="56">
        <v>15.5</v>
      </c>
      <c r="AI21" s="37">
        <f t="shared" si="11"/>
        <v>0</v>
      </c>
      <c r="AJ21" s="47">
        <f t="shared" si="12"/>
        <v>0</v>
      </c>
      <c r="AK21" s="26">
        <f t="shared" si="13"/>
        <v>0</v>
      </c>
      <c r="AL21" s="53">
        <f t="shared" si="14"/>
        <v>0</v>
      </c>
      <c r="AM21" s="36"/>
      <c r="AN21" s="54"/>
      <c r="AO21" s="8" t="e">
        <f>VLOOKUP(LEFT(C21,1),Sheet2!$L$3:$M$28,2,FALSE)&amp;MID(C21,2,9)</f>
        <v>#N/A</v>
      </c>
      <c r="AP21" s="8" t="e">
        <f t="shared" si="15"/>
        <v>#N/A</v>
      </c>
      <c r="AQ21" s="8" t="e">
        <f t="shared" si="16"/>
        <v>#N/A</v>
      </c>
      <c r="AR21" s="27">
        <f t="shared" si="17"/>
        <v>0</v>
      </c>
      <c r="AS21" s="28">
        <f t="shared" si="18"/>
        <v>0</v>
      </c>
      <c r="AT21" s="27">
        <f t="shared" si="19"/>
        <v>0</v>
      </c>
      <c r="AU21" s="28">
        <f t="shared" si="20"/>
        <v>0</v>
      </c>
      <c r="AV21" s="28">
        <f t="shared" si="21"/>
        <v>0</v>
      </c>
      <c r="AW21" s="28">
        <f t="shared" si="22"/>
        <v>0</v>
      </c>
      <c r="AX21" s="28">
        <f t="shared" si="23"/>
        <v>0</v>
      </c>
      <c r="AY21" s="28">
        <f t="shared" si="24"/>
        <v>0</v>
      </c>
      <c r="AZ21" s="29" t="str">
        <f t="shared" si="25"/>
        <v/>
      </c>
      <c r="BA21" s="29"/>
      <c r="BB21" s="30">
        <f t="shared" si="26"/>
        <v>0</v>
      </c>
      <c r="BC21" s="30">
        <f t="shared" si="27"/>
        <v>0</v>
      </c>
      <c r="BD21" s="31">
        <f t="shared" si="28"/>
        <v>0</v>
      </c>
      <c r="BE21" s="8"/>
      <c r="BF21" s="27" t="e">
        <f t="shared" si="29"/>
        <v>#VALUE!</v>
      </c>
      <c r="BG21" s="28">
        <f t="shared" si="30"/>
        <v>0</v>
      </c>
      <c r="BH21" s="27" t="e">
        <f t="shared" si="31"/>
        <v>#VALUE!</v>
      </c>
      <c r="BI21" s="28">
        <f t="shared" si="32"/>
        <v>0</v>
      </c>
      <c r="BJ21" s="28">
        <f>IF(OR(T21="",T21=" ",T21="　"),0,IF(D21&gt;=800701,0,IF(MATCH(T21,Sheet2!$D$3:$D$12,1)&lt;=1,1,0)))</f>
        <v>0</v>
      </c>
      <c r="BK21" s="28">
        <f>IF(OR(X21="",X21=" ",X21="　"),0,IF(D21&gt;=800701,0,IF(MATCH(X21,Sheet2!$D$3:$D$12,1)&lt;=1,1,0)))</f>
        <v>0</v>
      </c>
      <c r="BL21" s="28">
        <f>IF(OR(AB21="",AB21=" ",AB21="　"),0,IF(D21&gt;=800701,0,IF(MATCH(AB21,Sheet2!$D$3:$D$12,1)&lt;=1,1,0)))</f>
        <v>0</v>
      </c>
      <c r="BM21" s="28">
        <f>IF(OR(AF21="",AF21=" ",AF21="　"),0,IF(D21&gt;=800701,0,IF(MATCH(AF21,Sheet2!$D$3:$D$12,1)&lt;=1,1,0)))</f>
        <v>0</v>
      </c>
      <c r="BN21" s="29">
        <f t="shared" si="33"/>
        <v>5</v>
      </c>
      <c r="BO21" s="29">
        <f t="shared" si="34"/>
        <v>3</v>
      </c>
      <c r="BP21" s="30">
        <f t="shared" si="35"/>
        <v>0</v>
      </c>
      <c r="BQ21" s="30">
        <f t="shared" si="36"/>
        <v>0</v>
      </c>
      <c r="BR21" s="30">
        <f t="shared" si="37"/>
        <v>0</v>
      </c>
      <c r="BS21" s="30">
        <f t="shared" si="38"/>
        <v>0</v>
      </c>
      <c r="BT21" s="30"/>
      <c r="BU21" s="27" t="e">
        <f t="shared" si="39"/>
        <v>#VALUE!</v>
      </c>
      <c r="BV21" s="28">
        <f t="shared" si="40"/>
        <v>0</v>
      </c>
      <c r="BW21" s="27" t="e">
        <f t="shared" si="41"/>
        <v>#VALUE!</v>
      </c>
      <c r="BX21" s="28">
        <f t="shared" si="42"/>
        <v>0</v>
      </c>
      <c r="BY21" s="28">
        <f>IF(OR(T21="",T21=" ",T21="　"),0,IF(D21&gt;=810101,0,IF(BJ21=1,1,IF(MATCH(T21,Sheet2!$D$3:$D$12,1)&lt;=2,1,0))))</f>
        <v>0</v>
      </c>
      <c r="BZ21" s="28">
        <f>IF(OR(X21="",X21=" ",X21="　"),0,IF(D21&gt;=810101,0,IF(BK21=1,1,IF(MATCH(X21,Sheet2!$D$3:$D$12,1)&lt;=2,1,0))))</f>
        <v>0</v>
      </c>
      <c r="CA21" s="28">
        <f>IF(OR(AB21="",AB21=" ",AB21="　"),0,IF(D21&gt;=810101,0,IF(BL21=1,1,IF(MATCH(AB21,Sheet2!$D$3:$D$12,1)&lt;=2,1,0))))</f>
        <v>0</v>
      </c>
      <c r="CB21" s="28">
        <f>IF(OR(AF21="",AF21=" ",AF21="　"),0,IF(D21&gt;=810101,0,IF(BM21=1,1,IF(MATCH(AF21,Sheet2!$D$3:$D$12,1)&lt;=2,1,0))))</f>
        <v>0</v>
      </c>
      <c r="CC21" s="29">
        <f t="shared" si="43"/>
        <v>4</v>
      </c>
      <c r="CD21" s="29">
        <f t="shared" si="44"/>
        <v>3</v>
      </c>
      <c r="CE21" s="30">
        <f t="shared" si="45"/>
        <v>0</v>
      </c>
      <c r="CF21" s="30">
        <f t="shared" si="46"/>
        <v>0</v>
      </c>
      <c r="CG21" s="30">
        <f t="shared" si="47"/>
        <v>0</v>
      </c>
      <c r="CH21" s="30">
        <f t="shared" si="48"/>
        <v>0</v>
      </c>
      <c r="CI21" s="30"/>
      <c r="CJ21" s="27" t="e">
        <f t="shared" si="49"/>
        <v>#VALUE!</v>
      </c>
      <c r="CK21" s="28">
        <f t="shared" si="50"/>
        <v>0</v>
      </c>
      <c r="CL21" s="27" t="e">
        <f t="shared" si="51"/>
        <v>#VALUE!</v>
      </c>
      <c r="CM21" s="28">
        <f t="shared" si="52"/>
        <v>0</v>
      </c>
      <c r="CN21" s="28">
        <f>IF(OR(T21="",T21=" ",T21="　"),0,IF(D21&gt;=810701,0,IF(BY21=1,1,IF(MATCH(T21,Sheet2!$D$3:$D$12,1)&lt;=3,1,0))))</f>
        <v>0</v>
      </c>
      <c r="CO21" s="28">
        <f>IF(OR(X21="",X21=" ",X21="　"),0,IF(D21&gt;=810701,0,IF(BZ21=1,1,IF(MATCH(X21,Sheet2!$D$3:$D$12,1)&lt;=3,1,0))))</f>
        <v>0</v>
      </c>
      <c r="CP21" s="28">
        <f>IF(OR(AB21="",AB21=" ",AB21="　"),0,IF(D21&gt;=810701,0,IF(CA21=1,1,IF(MATCH(AB21,Sheet2!$D$3:$D$12,1)&lt;=3,1,0))))</f>
        <v>0</v>
      </c>
      <c r="CQ21" s="28">
        <f>IF(OR(AF21="",AF21=" ",AF21="　"),0,IF(D21&gt;=810701,0,IF(CB21=1,1,IF(MATCH(AF21,Sheet2!$D$3:$D$12,1)&lt;=3,1,0))))</f>
        <v>0</v>
      </c>
      <c r="CR21" s="29">
        <f t="shared" si="53"/>
        <v>4</v>
      </c>
      <c r="CS21" s="29">
        <f t="shared" si="54"/>
        <v>3</v>
      </c>
      <c r="CT21" s="30">
        <f t="shared" si="55"/>
        <v>0</v>
      </c>
      <c r="CU21" s="30">
        <f t="shared" si="56"/>
        <v>0</v>
      </c>
      <c r="CV21" s="30">
        <f t="shared" si="57"/>
        <v>0</v>
      </c>
      <c r="CW21" s="30">
        <f t="shared" si="58"/>
        <v>0</v>
      </c>
      <c r="CX21" s="31"/>
      <c r="CY21" s="27" t="e">
        <f t="shared" si="59"/>
        <v>#VALUE!</v>
      </c>
      <c r="CZ21" s="28">
        <f t="shared" si="60"/>
        <v>0</v>
      </c>
      <c r="DA21" s="27" t="e">
        <f t="shared" si="61"/>
        <v>#VALUE!</v>
      </c>
      <c r="DB21" s="28">
        <f t="shared" si="62"/>
        <v>0</v>
      </c>
      <c r="DC21" s="28">
        <f>IF(OR(T21="",T21=" ",T21="　"),0,IF(D21&gt;=820101,0,IF(CN21=1,1,IF(MATCH(T21,Sheet2!$D$3:$D$12,1)&lt;=4,1,0))))</f>
        <v>0</v>
      </c>
      <c r="DD21" s="28">
        <f>IF(OR(X21="",X21=" ",X21="　"),0,IF(D21&gt;=820101,0,IF(CO21=1,1,IF(MATCH(X21,Sheet2!$D$3:$D$12,1)&lt;=4,1,0))))</f>
        <v>0</v>
      </c>
      <c r="DE21" s="28">
        <f>IF(OR(AB21="",AB21=" ",AB21="　"),0,IF(D21&gt;=820101,0,IF(CP21=1,1,IF(MATCH(AB21,Sheet2!$D$3:$D$12,1)&lt;=4,1,0))))</f>
        <v>0</v>
      </c>
      <c r="DF21" s="28">
        <f>IF(OR(AF21="",AF21=" ",AF21="　"),0,IF(D21&gt;=820101,0,IF(CQ21=1,1,IF(MATCH(AF21,Sheet2!$D$3:$D$12,1)&lt;=4,1,0))))</f>
        <v>0</v>
      </c>
      <c r="DG21" s="29">
        <f t="shared" si="63"/>
        <v>3</v>
      </c>
      <c r="DH21" s="29">
        <f t="shared" si="64"/>
        <v>3</v>
      </c>
      <c r="DI21" s="30">
        <f t="shared" si="65"/>
        <v>0</v>
      </c>
      <c r="DJ21" s="30">
        <f t="shared" si="66"/>
        <v>0</v>
      </c>
      <c r="DK21" s="30">
        <f t="shared" si="67"/>
        <v>0</v>
      </c>
      <c r="DL21" s="30">
        <f t="shared" si="68"/>
        <v>0</v>
      </c>
      <c r="DM21" s="31"/>
      <c r="DN21" s="27" t="e">
        <f t="shared" si="69"/>
        <v>#VALUE!</v>
      </c>
      <c r="DO21" s="28">
        <f t="shared" si="70"/>
        <v>0</v>
      </c>
      <c r="DP21" s="27" t="e">
        <f t="shared" si="71"/>
        <v>#VALUE!</v>
      </c>
      <c r="DQ21" s="28">
        <f t="shared" si="72"/>
        <v>0</v>
      </c>
      <c r="DR21" s="28">
        <f>IF(OR(T21="",T21=" ",T21="　"),0,IF(D21&gt;=820701,0,IF(DC21=1,1,IF(MATCH(T21,Sheet2!$D$3:$D$12,1)&lt;=5,1,0))))</f>
        <v>0</v>
      </c>
      <c r="DS21" s="28">
        <f>IF(OR(X21="",X21=" ",X21="　"),0,IF(D21&gt;=820701,0,IF(DD21=1,1,IF(MATCH(X21,Sheet2!$D$3:$D$12,1)&lt;=5,1,0))))</f>
        <v>0</v>
      </c>
      <c r="DT21" s="28">
        <f>IF(OR(AB21="",AB21=" ",AB21="　"),0,IF(D21&gt;=820701,0,IF(DE21=1,1,IF(MATCH(AB21,Sheet2!$D$3:$D$12,1)&lt;=5,1,0))))</f>
        <v>0</v>
      </c>
      <c r="DU21" s="28">
        <f>IF(OR(AF21="",AF21=" ",AF21="　"),0,IF(D21&gt;=820701,0,IF(DF21=1,1,IF(MATCH(AF21,Sheet2!$D$3:$D$12,1)&lt;=5,1,0))))</f>
        <v>0</v>
      </c>
      <c r="DV21" s="29">
        <f t="shared" si="73"/>
        <v>3</v>
      </c>
      <c r="DW21" s="29">
        <f t="shared" si="74"/>
        <v>3</v>
      </c>
      <c r="DX21" s="30">
        <f t="shared" si="75"/>
        <v>0</v>
      </c>
      <c r="DY21" s="30">
        <f t="shared" si="76"/>
        <v>0</v>
      </c>
      <c r="DZ21" s="30">
        <f t="shared" si="77"/>
        <v>0</v>
      </c>
      <c r="EA21" s="30">
        <f t="shared" si="78"/>
        <v>0</v>
      </c>
      <c r="EB21" s="31"/>
      <c r="EC21" s="27" t="e">
        <f t="shared" si="79"/>
        <v>#VALUE!</v>
      </c>
      <c r="ED21" s="28">
        <f t="shared" si="80"/>
        <v>0</v>
      </c>
      <c r="EE21" s="27" t="e">
        <f t="shared" si="81"/>
        <v>#VALUE!</v>
      </c>
      <c r="EF21" s="28">
        <f t="shared" si="82"/>
        <v>0</v>
      </c>
      <c r="EG21" s="28">
        <f>IF(OR(T21="",T21=" ",T21="　"),0,IF(D21&gt;=830101,0,IF(DR21=1,1,IF(MATCH(T21,Sheet2!$D$3:$D$12,1)&lt;=6,1,0))))</f>
        <v>0</v>
      </c>
      <c r="EH21" s="28">
        <f>IF(OR(X21="",X21=" ",X21="　"),0,IF(D21&gt;=830101,0,IF(DS21=1,1,IF(MATCH(X21,Sheet2!$D$3:$D$12,1)&lt;=6,1,0))))</f>
        <v>0</v>
      </c>
      <c r="EI21" s="28">
        <f>IF(OR(AB21="",AB21=" ",AB21="　"),0,IF(D21&gt;=830101,0,IF(DT21=1,1,IF(MATCH(AB21,Sheet2!$D$3:$D$12,1)&lt;=6,1,0))))</f>
        <v>0</v>
      </c>
      <c r="EJ21" s="28">
        <f>IF(OR(AF21="",AF21=" ",AF21="　"),0,IF(D21&gt;=830101,0,IF(DU21=1,1,IF(MATCH(AF21,Sheet2!$D$3:$D$12,1)&lt;=6,1,0))))</f>
        <v>0</v>
      </c>
      <c r="EK21" s="29">
        <f t="shared" si="83"/>
        <v>2</v>
      </c>
      <c r="EL21" s="29">
        <f t="shared" si="84"/>
        <v>2</v>
      </c>
      <c r="EM21" s="30">
        <f t="shared" si="85"/>
        <v>0</v>
      </c>
      <c r="EN21" s="30">
        <f t="shared" si="86"/>
        <v>0</v>
      </c>
      <c r="EO21" s="30">
        <f t="shared" si="87"/>
        <v>0</v>
      </c>
      <c r="EP21" s="30">
        <f t="shared" si="88"/>
        <v>0</v>
      </c>
      <c r="EQ21" s="31"/>
      <c r="ER21" s="27" t="e">
        <f t="shared" si="89"/>
        <v>#VALUE!</v>
      </c>
      <c r="ES21" s="28">
        <f t="shared" si="90"/>
        <v>0</v>
      </c>
      <c r="ET21" s="27" t="e">
        <f t="shared" si="91"/>
        <v>#VALUE!</v>
      </c>
      <c r="EU21" s="28">
        <f t="shared" si="92"/>
        <v>0</v>
      </c>
      <c r="EV21" s="28">
        <f>IF(OR(T21="",T21=" ",T21="　"),0,IF(D21&gt;=830701,0,IF(EG21=1,1,IF(MATCH(T21,Sheet2!$D$3:$D$12,1)&lt;=7,1,0))))</f>
        <v>0</v>
      </c>
      <c r="EW21" s="28">
        <f>IF(OR(X21="",X21=" ",X21="　"),0,IF(D21&gt;=830701,0,IF(EH21=1,1,IF(MATCH(X21,Sheet2!$D$3:$D$12,1)&lt;=7,1,0))))</f>
        <v>0</v>
      </c>
      <c r="EX21" s="28">
        <f>IF(OR(AB21="",AB21=" ",AB21="　"),0,IF(D21&gt;=830701,0,IF(EI21=1,1,IF(MATCH(AB21,Sheet2!$D$3:$D$12,1)&lt;=7,1,0))))</f>
        <v>0</v>
      </c>
      <c r="EY21" s="28">
        <f>IF(OR(AF21="",AF21=" ",AF21="　"),0,IF(D21&gt;=830701,0,IF(EJ21=1,1,IF(MATCH(AF21,Sheet2!$D$3:$D$12,1)&lt;=7,1,0))))</f>
        <v>0</v>
      </c>
      <c r="EZ21" s="29">
        <f t="shared" si="93"/>
        <v>2</v>
      </c>
      <c r="FA21" s="29">
        <f t="shared" si="94"/>
        <v>2</v>
      </c>
      <c r="FB21" s="30">
        <f t="shared" si="95"/>
        <v>0</v>
      </c>
      <c r="FC21" s="30">
        <f t="shared" si="96"/>
        <v>0</v>
      </c>
      <c r="FD21" s="30">
        <f t="shared" si="97"/>
        <v>0</v>
      </c>
      <c r="FE21" s="30">
        <f t="shared" si="98"/>
        <v>0</v>
      </c>
      <c r="FF21" s="31"/>
      <c r="FG21" s="27" t="e">
        <f t="shared" si="99"/>
        <v>#VALUE!</v>
      </c>
      <c r="FH21" s="28">
        <f t="shared" si="100"/>
        <v>0</v>
      </c>
      <c r="FI21" s="27" t="e">
        <f t="shared" si="101"/>
        <v>#VALUE!</v>
      </c>
      <c r="FJ21" s="28">
        <f t="shared" si="102"/>
        <v>0</v>
      </c>
      <c r="FK21" s="28">
        <f>IF(OR(T21="",T21=" ",T21="　"),0,IF(D21&gt;=840101,0,IF(EV21=1,1,IF(MATCH(T21,Sheet2!$D$3:$D$12,1)&lt;=8,1,0))))</f>
        <v>0</v>
      </c>
      <c r="FL21" s="28">
        <f>IF(OR(X21="",X21=" ",X21="　"),0,IF(D21&gt;=840101,0,IF(EW21=1,1,IF(MATCH(X21,Sheet2!$D$3:$D$12,1)&lt;=8,1,0))))</f>
        <v>0</v>
      </c>
      <c r="FM21" s="28">
        <f>IF(OR(AB21="",AB21=" ",AB21="　"),0,IF(D21&gt;=840101,0,IF(EX21=1,1,IF(MATCH(AB21,Sheet2!$D$3:$D$12,1)&lt;=8,1,0))))</f>
        <v>0</v>
      </c>
      <c r="FN21" s="28">
        <f>IF(OR(AF21="",AF21=" ",AF21="　"),0,IF(D21&gt;=840101,0,IF(EY21=1,1,IF(MATCH(AF21,Sheet2!$D$3:$D$12,1)&lt;=8,1,0))))</f>
        <v>0</v>
      </c>
      <c r="FO21" s="29">
        <f t="shared" si="103"/>
        <v>1</v>
      </c>
      <c r="FP21" s="29">
        <f t="shared" si="104"/>
        <v>1</v>
      </c>
      <c r="FQ21" s="30">
        <f t="shared" si="105"/>
        <v>0</v>
      </c>
      <c r="FR21" s="30">
        <f t="shared" si="106"/>
        <v>0</v>
      </c>
      <c r="FS21" s="30">
        <f t="shared" si="107"/>
        <v>0</v>
      </c>
      <c r="FT21" s="30">
        <f t="shared" si="108"/>
        <v>0</v>
      </c>
      <c r="FU21" s="31"/>
      <c r="FV21" s="27" t="e">
        <f t="shared" si="109"/>
        <v>#VALUE!</v>
      </c>
      <c r="FW21" s="28">
        <f t="shared" si="110"/>
        <v>0</v>
      </c>
      <c r="FX21" s="27" t="e">
        <f t="shared" si="111"/>
        <v>#VALUE!</v>
      </c>
      <c r="FY21" s="28">
        <f t="shared" si="112"/>
        <v>0</v>
      </c>
      <c r="FZ21" s="28">
        <f>IF(OR(T21="",T21=" ",T21="　"),0,IF(D21&gt;=840701,0,IF(FK21=1,1,IF(MATCH(T21,Sheet2!$D$3:$D$12,1)&lt;=9,1,0))))</f>
        <v>0</v>
      </c>
      <c r="GA21" s="28">
        <f>IF(OR(X21="",X21=" ",X21="　"),0,IF(D21&gt;=840701,0,IF(FL21=1,1,IF(MATCH(X21,Sheet2!$D$3:$D$12,1)&lt;=9,1,0))))</f>
        <v>0</v>
      </c>
      <c r="GB21" s="28">
        <f>IF(OR(AB21="",AB21=" ",AB21="　"),0,IF(D21&gt;=840701,0,IF(FM21=1,1,IF(MATCH(AB21,Sheet2!$D$3:$D$12,1)&lt;=9,1,0))))</f>
        <v>0</v>
      </c>
      <c r="GC21" s="28">
        <f>IF(OR(AF21="",AF21=" ",AF21="　"),0,IF(D21&gt;=840701,0,IF(FN21=1,1,IF(MATCH(AF21,Sheet2!$D$3:$D$12,1)&lt;=9,1,0))))</f>
        <v>0</v>
      </c>
      <c r="GD21" s="29">
        <f t="shared" si="113"/>
        <v>1</v>
      </c>
      <c r="GE21" s="29">
        <f t="shared" si="114"/>
        <v>1</v>
      </c>
      <c r="GF21" s="30">
        <f t="shared" si="115"/>
        <v>0</v>
      </c>
      <c r="GG21" s="30">
        <f t="shared" si="116"/>
        <v>0</v>
      </c>
      <c r="GH21" s="30">
        <f t="shared" si="117"/>
        <v>0</v>
      </c>
      <c r="GI21" s="30">
        <f t="shared" si="118"/>
        <v>0</v>
      </c>
      <c r="GJ21" s="31"/>
      <c r="GK21" s="27" t="e">
        <f t="shared" si="119"/>
        <v>#VALUE!</v>
      </c>
      <c r="GL21" s="28">
        <f t="shared" si="120"/>
        <v>0</v>
      </c>
      <c r="GM21" s="27" t="e">
        <f t="shared" si="121"/>
        <v>#VALUE!</v>
      </c>
      <c r="GN21" s="28">
        <f t="shared" si="122"/>
        <v>0</v>
      </c>
      <c r="GO21" s="28">
        <f>IF(OR(T21="",T21=" ",T21="　"),0,IF(D21&gt;=840701,0,IF(FZ21=1,1,IF(MATCH(T21,Sheet2!$D$3:$D$12,1)&lt;=10,1,0))))</f>
        <v>0</v>
      </c>
      <c r="GP21" s="28">
        <f>IF(OR(X21="",X21=" ",X21="　"),0,IF(D21&gt;=840701,0,IF(GA21=1,1,IF(MATCH(X21,Sheet2!$D$3:$D$12,1)&lt;=10,1,0))))</f>
        <v>0</v>
      </c>
      <c r="GQ21" s="28">
        <f>IF(OR(AB21="",AB21=" ",AB21="　"),0,IF(D21&gt;=840701,0,IF(GB21=1,1,IF(MATCH(AB21,Sheet2!$D$3:$D$12,1)&lt;=10,1,0))))</f>
        <v>0</v>
      </c>
      <c r="GR21" s="28">
        <f>IF(OR(AF21="",AF21=" ",AF21="　"),0,IF(D21&gt;=840701,0,IF(GC21=1,1,IF(MATCH(AF21,Sheet2!$D$3:$D$12,1)&lt;=10,1,0))))</f>
        <v>0</v>
      </c>
      <c r="GS21" s="29">
        <f t="shared" si="123"/>
        <v>0</v>
      </c>
      <c r="GT21" s="29">
        <f t="shared" si="124"/>
        <v>0</v>
      </c>
      <c r="GU21" s="30">
        <f t="shared" si="125"/>
        <v>0</v>
      </c>
      <c r="GV21" s="30">
        <f t="shared" si="126"/>
        <v>0</v>
      </c>
      <c r="GW21" s="30">
        <f t="shared" si="127"/>
        <v>0</v>
      </c>
      <c r="GX21" s="30">
        <f t="shared" si="128"/>
        <v>0</v>
      </c>
      <c r="GY21" s="8"/>
      <c r="GZ21" s="39" t="str">
        <f t="shared" si="129"/>
        <v>1911/00/00</v>
      </c>
      <c r="HA21" s="8" t="e">
        <f t="shared" si="130"/>
        <v>#VALUE!</v>
      </c>
      <c r="HB21" s="8" t="str">
        <f t="shared" si="131"/>
        <v>1911/00/00</v>
      </c>
      <c r="HC21" s="8" t="e">
        <f t="shared" si="132"/>
        <v>#VALUE!</v>
      </c>
      <c r="HD21" s="8" t="str">
        <f t="shared" si="133"/>
        <v>1911/00/00</v>
      </c>
      <c r="HE21" s="8" t="e">
        <f t="shared" si="134"/>
        <v>#VALUE!</v>
      </c>
      <c r="HF21" s="8" t="str">
        <f t="shared" si="135"/>
        <v>2013/01/01</v>
      </c>
      <c r="HH21" s="8">
        <f>IF(OR(C21="",C21=" ",C21="　"),0,IF(D21&gt;780630,0,ROUND(VLOOKUP(F21,Sheet2!$A$1:$B$20,2,FALSE)*E21,0)))</f>
        <v>0</v>
      </c>
      <c r="HI21" s="8">
        <f t="shared" si="136"/>
        <v>0</v>
      </c>
      <c r="HJ21" s="8">
        <f t="shared" si="137"/>
        <v>0</v>
      </c>
      <c r="HL21" s="8" t="str">
        <f t="shared" si="138"/>
        <v/>
      </c>
      <c r="HM21" s="8" t="str">
        <f t="shared" si="139"/>
        <v/>
      </c>
      <c r="HN21" s="8" t="str">
        <f t="shared" si="140"/>
        <v/>
      </c>
      <c r="HO21" s="8" t="str">
        <f t="shared" si="141"/>
        <v/>
      </c>
      <c r="HP21" s="8" t="str">
        <f t="shared" si="142"/>
        <v/>
      </c>
      <c r="HQ21" s="8" t="str">
        <f t="shared" si="143"/>
        <v/>
      </c>
      <c r="HR21" s="8" t="str">
        <f t="shared" si="144"/>
        <v/>
      </c>
    </row>
    <row r="22" spans="1:226" ht="60" customHeight="1">
      <c r="A22" s="10">
        <v>17</v>
      </c>
      <c r="B22" s="32"/>
      <c r="C22" s="33"/>
      <c r="D22" s="34"/>
      <c r="E22" s="55"/>
      <c r="F22" s="46"/>
      <c r="G22" s="48">
        <f>IF(OR(C22="",C22=" ",C22="　"),0,IF(D22&gt;780630,0,ROUND(VLOOKUP(F22,Sheet2!$A$1:$B$20,2,FALSE),0)))</f>
        <v>0</v>
      </c>
      <c r="H22" s="49">
        <f t="shared" si="0"/>
        <v>0</v>
      </c>
      <c r="I22" s="24">
        <f t="shared" si="1"/>
        <v>0</v>
      </c>
      <c r="J22" s="25">
        <f t="shared" si="2"/>
        <v>0</v>
      </c>
      <c r="K22" s="35"/>
      <c r="L22" s="133" t="str">
        <f t="shared" si="145"/>
        <v/>
      </c>
      <c r="M22" s="51" t="str">
        <f t="shared" si="4"/>
        <v/>
      </c>
      <c r="N22" s="56">
        <v>15.5</v>
      </c>
      <c r="O22" s="38"/>
      <c r="P22" s="133" t="str">
        <f t="shared" si="146"/>
        <v/>
      </c>
      <c r="Q22" s="51" t="str">
        <f t="shared" si="6"/>
        <v/>
      </c>
      <c r="R22" s="56">
        <v>15.5</v>
      </c>
      <c r="S22" s="38"/>
      <c r="T22" s="34"/>
      <c r="U22" s="51" t="str">
        <f t="shared" si="7"/>
        <v/>
      </c>
      <c r="V22" s="56">
        <v>15.5</v>
      </c>
      <c r="W22" s="38"/>
      <c r="X22" s="34"/>
      <c r="Y22" s="51" t="str">
        <f t="shared" si="8"/>
        <v/>
      </c>
      <c r="Z22" s="56">
        <v>15.5</v>
      </c>
      <c r="AA22" s="35"/>
      <c r="AB22" s="34"/>
      <c r="AC22" s="51" t="str">
        <f t="shared" si="9"/>
        <v/>
      </c>
      <c r="AD22" s="56">
        <v>15.5</v>
      </c>
      <c r="AE22" s="38"/>
      <c r="AF22" s="34"/>
      <c r="AG22" s="51" t="str">
        <f t="shared" si="10"/>
        <v/>
      </c>
      <c r="AH22" s="56">
        <v>15.5</v>
      </c>
      <c r="AI22" s="37">
        <f t="shared" si="11"/>
        <v>0</v>
      </c>
      <c r="AJ22" s="47">
        <f t="shared" si="12"/>
        <v>0</v>
      </c>
      <c r="AK22" s="26">
        <f t="shared" si="13"/>
        <v>0</v>
      </c>
      <c r="AL22" s="53">
        <f t="shared" si="14"/>
        <v>0</v>
      </c>
      <c r="AM22" s="36"/>
      <c r="AN22" s="54"/>
      <c r="AO22" s="8" t="e">
        <f>VLOOKUP(LEFT(C22,1),Sheet2!$L$3:$M$28,2,FALSE)&amp;MID(C22,2,9)</f>
        <v>#N/A</v>
      </c>
      <c r="AP22" s="8" t="e">
        <f t="shared" si="15"/>
        <v>#N/A</v>
      </c>
      <c r="AQ22" s="8" t="e">
        <f t="shared" si="16"/>
        <v>#N/A</v>
      </c>
      <c r="AR22" s="27">
        <f t="shared" si="17"/>
        <v>0</v>
      </c>
      <c r="AS22" s="28">
        <f t="shared" si="18"/>
        <v>0</v>
      </c>
      <c r="AT22" s="27">
        <f t="shared" si="19"/>
        <v>0</v>
      </c>
      <c r="AU22" s="28">
        <f t="shared" si="20"/>
        <v>0</v>
      </c>
      <c r="AV22" s="28">
        <f t="shared" si="21"/>
        <v>0</v>
      </c>
      <c r="AW22" s="28">
        <f t="shared" si="22"/>
        <v>0</v>
      </c>
      <c r="AX22" s="28">
        <f t="shared" si="23"/>
        <v>0</v>
      </c>
      <c r="AY22" s="28">
        <f t="shared" si="24"/>
        <v>0</v>
      </c>
      <c r="AZ22" s="29" t="str">
        <f t="shared" si="25"/>
        <v/>
      </c>
      <c r="BA22" s="29"/>
      <c r="BB22" s="30">
        <f t="shared" si="26"/>
        <v>0</v>
      </c>
      <c r="BC22" s="30">
        <f t="shared" si="27"/>
        <v>0</v>
      </c>
      <c r="BD22" s="31">
        <f t="shared" si="28"/>
        <v>0</v>
      </c>
      <c r="BE22" s="8"/>
      <c r="BF22" s="27" t="e">
        <f t="shared" si="29"/>
        <v>#VALUE!</v>
      </c>
      <c r="BG22" s="28">
        <f t="shared" si="30"/>
        <v>0</v>
      </c>
      <c r="BH22" s="27" t="e">
        <f t="shared" si="31"/>
        <v>#VALUE!</v>
      </c>
      <c r="BI22" s="28">
        <f t="shared" si="32"/>
        <v>0</v>
      </c>
      <c r="BJ22" s="28">
        <f>IF(OR(T22="",T22=" ",T22="　"),0,IF(D22&gt;=800701,0,IF(MATCH(T22,Sheet2!$D$3:$D$12,1)&lt;=1,1,0)))</f>
        <v>0</v>
      </c>
      <c r="BK22" s="28">
        <f>IF(OR(X22="",X22=" ",X22="　"),0,IF(D22&gt;=800701,0,IF(MATCH(X22,Sheet2!$D$3:$D$12,1)&lt;=1,1,0)))</f>
        <v>0</v>
      </c>
      <c r="BL22" s="28">
        <f>IF(OR(AB22="",AB22=" ",AB22="　"),0,IF(D22&gt;=800701,0,IF(MATCH(AB22,Sheet2!$D$3:$D$12,1)&lt;=1,1,0)))</f>
        <v>0</v>
      </c>
      <c r="BM22" s="28">
        <f>IF(OR(AF22="",AF22=" ",AF22="　"),0,IF(D22&gt;=800701,0,IF(MATCH(AF22,Sheet2!$D$3:$D$12,1)&lt;=1,1,0)))</f>
        <v>0</v>
      </c>
      <c r="BN22" s="29">
        <f t="shared" si="33"/>
        <v>5</v>
      </c>
      <c r="BO22" s="29">
        <f t="shared" si="34"/>
        <v>3</v>
      </c>
      <c r="BP22" s="30">
        <f t="shared" si="35"/>
        <v>0</v>
      </c>
      <c r="BQ22" s="30">
        <f t="shared" si="36"/>
        <v>0</v>
      </c>
      <c r="BR22" s="30">
        <f t="shared" si="37"/>
        <v>0</v>
      </c>
      <c r="BS22" s="30">
        <f t="shared" si="38"/>
        <v>0</v>
      </c>
      <c r="BT22" s="30"/>
      <c r="BU22" s="27" t="e">
        <f t="shared" si="39"/>
        <v>#VALUE!</v>
      </c>
      <c r="BV22" s="28">
        <f t="shared" si="40"/>
        <v>0</v>
      </c>
      <c r="BW22" s="27" t="e">
        <f t="shared" si="41"/>
        <v>#VALUE!</v>
      </c>
      <c r="BX22" s="28">
        <f t="shared" si="42"/>
        <v>0</v>
      </c>
      <c r="BY22" s="28">
        <f>IF(OR(T22="",T22=" ",T22="　"),0,IF(D22&gt;=810101,0,IF(BJ22=1,1,IF(MATCH(T22,Sheet2!$D$3:$D$12,1)&lt;=2,1,0))))</f>
        <v>0</v>
      </c>
      <c r="BZ22" s="28">
        <f>IF(OR(X22="",X22=" ",X22="　"),0,IF(D22&gt;=810101,0,IF(BK22=1,1,IF(MATCH(X22,Sheet2!$D$3:$D$12,1)&lt;=2,1,0))))</f>
        <v>0</v>
      </c>
      <c r="CA22" s="28">
        <f>IF(OR(AB22="",AB22=" ",AB22="　"),0,IF(D22&gt;=810101,0,IF(BL22=1,1,IF(MATCH(AB22,Sheet2!$D$3:$D$12,1)&lt;=2,1,0))))</f>
        <v>0</v>
      </c>
      <c r="CB22" s="28">
        <f>IF(OR(AF22="",AF22=" ",AF22="　"),0,IF(D22&gt;=810101,0,IF(BM22=1,1,IF(MATCH(AF22,Sheet2!$D$3:$D$12,1)&lt;=2,1,0))))</f>
        <v>0</v>
      </c>
      <c r="CC22" s="29">
        <f t="shared" si="43"/>
        <v>4</v>
      </c>
      <c r="CD22" s="29">
        <f t="shared" si="44"/>
        <v>3</v>
      </c>
      <c r="CE22" s="30">
        <f t="shared" si="45"/>
        <v>0</v>
      </c>
      <c r="CF22" s="30">
        <f t="shared" si="46"/>
        <v>0</v>
      </c>
      <c r="CG22" s="30">
        <f t="shared" si="47"/>
        <v>0</v>
      </c>
      <c r="CH22" s="30">
        <f t="shared" si="48"/>
        <v>0</v>
      </c>
      <c r="CI22" s="30"/>
      <c r="CJ22" s="27" t="e">
        <f t="shared" si="49"/>
        <v>#VALUE!</v>
      </c>
      <c r="CK22" s="28">
        <f t="shared" si="50"/>
        <v>0</v>
      </c>
      <c r="CL22" s="27" t="e">
        <f t="shared" si="51"/>
        <v>#VALUE!</v>
      </c>
      <c r="CM22" s="28">
        <f t="shared" si="52"/>
        <v>0</v>
      </c>
      <c r="CN22" s="28">
        <f>IF(OR(T22="",T22=" ",T22="　"),0,IF(D22&gt;=810701,0,IF(BY22=1,1,IF(MATCH(T22,Sheet2!$D$3:$D$12,1)&lt;=3,1,0))))</f>
        <v>0</v>
      </c>
      <c r="CO22" s="28">
        <f>IF(OR(X22="",X22=" ",X22="　"),0,IF(D22&gt;=810701,0,IF(BZ22=1,1,IF(MATCH(X22,Sheet2!$D$3:$D$12,1)&lt;=3,1,0))))</f>
        <v>0</v>
      </c>
      <c r="CP22" s="28">
        <f>IF(OR(AB22="",AB22=" ",AB22="　"),0,IF(D22&gt;=810701,0,IF(CA22=1,1,IF(MATCH(AB22,Sheet2!$D$3:$D$12,1)&lt;=3,1,0))))</f>
        <v>0</v>
      </c>
      <c r="CQ22" s="28">
        <f>IF(OR(AF22="",AF22=" ",AF22="　"),0,IF(D22&gt;=810701,0,IF(CB22=1,1,IF(MATCH(AF22,Sheet2!$D$3:$D$12,1)&lt;=3,1,0))))</f>
        <v>0</v>
      </c>
      <c r="CR22" s="29">
        <f t="shared" si="53"/>
        <v>4</v>
      </c>
      <c r="CS22" s="29">
        <f t="shared" si="54"/>
        <v>3</v>
      </c>
      <c r="CT22" s="30">
        <f t="shared" si="55"/>
        <v>0</v>
      </c>
      <c r="CU22" s="30">
        <f t="shared" si="56"/>
        <v>0</v>
      </c>
      <c r="CV22" s="30">
        <f t="shared" si="57"/>
        <v>0</v>
      </c>
      <c r="CW22" s="30">
        <f t="shared" si="58"/>
        <v>0</v>
      </c>
      <c r="CX22" s="31"/>
      <c r="CY22" s="27" t="e">
        <f t="shared" si="59"/>
        <v>#VALUE!</v>
      </c>
      <c r="CZ22" s="28">
        <f t="shared" si="60"/>
        <v>0</v>
      </c>
      <c r="DA22" s="27" t="e">
        <f t="shared" si="61"/>
        <v>#VALUE!</v>
      </c>
      <c r="DB22" s="28">
        <f t="shared" si="62"/>
        <v>0</v>
      </c>
      <c r="DC22" s="28">
        <f>IF(OR(T22="",T22=" ",T22="　"),0,IF(D22&gt;=820101,0,IF(CN22=1,1,IF(MATCH(T22,Sheet2!$D$3:$D$12,1)&lt;=4,1,0))))</f>
        <v>0</v>
      </c>
      <c r="DD22" s="28">
        <f>IF(OR(X22="",X22=" ",X22="　"),0,IF(D22&gt;=820101,0,IF(CO22=1,1,IF(MATCH(X22,Sheet2!$D$3:$D$12,1)&lt;=4,1,0))))</f>
        <v>0</v>
      </c>
      <c r="DE22" s="28">
        <f>IF(OR(AB22="",AB22=" ",AB22="　"),0,IF(D22&gt;=820101,0,IF(CP22=1,1,IF(MATCH(AB22,Sheet2!$D$3:$D$12,1)&lt;=4,1,0))))</f>
        <v>0</v>
      </c>
      <c r="DF22" s="28">
        <f>IF(OR(AF22="",AF22=" ",AF22="　"),0,IF(D22&gt;=820101,0,IF(CQ22=1,1,IF(MATCH(AF22,Sheet2!$D$3:$D$12,1)&lt;=4,1,0))))</f>
        <v>0</v>
      </c>
      <c r="DG22" s="29">
        <f t="shared" si="63"/>
        <v>3</v>
      </c>
      <c r="DH22" s="29">
        <f t="shared" si="64"/>
        <v>3</v>
      </c>
      <c r="DI22" s="30">
        <f t="shared" si="65"/>
        <v>0</v>
      </c>
      <c r="DJ22" s="30">
        <f t="shared" si="66"/>
        <v>0</v>
      </c>
      <c r="DK22" s="30">
        <f t="shared" si="67"/>
        <v>0</v>
      </c>
      <c r="DL22" s="30">
        <f t="shared" si="68"/>
        <v>0</v>
      </c>
      <c r="DM22" s="31"/>
      <c r="DN22" s="27" t="e">
        <f t="shared" si="69"/>
        <v>#VALUE!</v>
      </c>
      <c r="DO22" s="28">
        <f t="shared" si="70"/>
        <v>0</v>
      </c>
      <c r="DP22" s="27" t="e">
        <f t="shared" si="71"/>
        <v>#VALUE!</v>
      </c>
      <c r="DQ22" s="28">
        <f t="shared" si="72"/>
        <v>0</v>
      </c>
      <c r="DR22" s="28">
        <f>IF(OR(T22="",T22=" ",T22="　"),0,IF(D22&gt;=820701,0,IF(DC22=1,1,IF(MATCH(T22,Sheet2!$D$3:$D$12,1)&lt;=5,1,0))))</f>
        <v>0</v>
      </c>
      <c r="DS22" s="28">
        <f>IF(OR(X22="",X22=" ",X22="　"),0,IF(D22&gt;=820701,0,IF(DD22=1,1,IF(MATCH(X22,Sheet2!$D$3:$D$12,1)&lt;=5,1,0))))</f>
        <v>0</v>
      </c>
      <c r="DT22" s="28">
        <f>IF(OR(AB22="",AB22=" ",AB22="　"),0,IF(D22&gt;=820701,0,IF(DE22=1,1,IF(MATCH(AB22,Sheet2!$D$3:$D$12,1)&lt;=5,1,0))))</f>
        <v>0</v>
      </c>
      <c r="DU22" s="28">
        <f>IF(OR(AF22="",AF22=" ",AF22="　"),0,IF(D22&gt;=820701,0,IF(DF22=1,1,IF(MATCH(AF22,Sheet2!$D$3:$D$12,1)&lt;=5,1,0))))</f>
        <v>0</v>
      </c>
      <c r="DV22" s="29">
        <f t="shared" si="73"/>
        <v>3</v>
      </c>
      <c r="DW22" s="29">
        <f t="shared" si="74"/>
        <v>3</v>
      </c>
      <c r="DX22" s="30">
        <f t="shared" si="75"/>
        <v>0</v>
      </c>
      <c r="DY22" s="30">
        <f t="shared" si="76"/>
        <v>0</v>
      </c>
      <c r="DZ22" s="30">
        <f t="shared" si="77"/>
        <v>0</v>
      </c>
      <c r="EA22" s="30">
        <f t="shared" si="78"/>
        <v>0</v>
      </c>
      <c r="EB22" s="31"/>
      <c r="EC22" s="27" t="e">
        <f t="shared" si="79"/>
        <v>#VALUE!</v>
      </c>
      <c r="ED22" s="28">
        <f t="shared" si="80"/>
        <v>0</v>
      </c>
      <c r="EE22" s="27" t="e">
        <f t="shared" si="81"/>
        <v>#VALUE!</v>
      </c>
      <c r="EF22" s="28">
        <f t="shared" si="82"/>
        <v>0</v>
      </c>
      <c r="EG22" s="28">
        <f>IF(OR(T22="",T22=" ",T22="　"),0,IF(D22&gt;=830101,0,IF(DR22=1,1,IF(MATCH(T22,Sheet2!$D$3:$D$12,1)&lt;=6,1,0))))</f>
        <v>0</v>
      </c>
      <c r="EH22" s="28">
        <f>IF(OR(X22="",X22=" ",X22="　"),0,IF(D22&gt;=830101,0,IF(DS22=1,1,IF(MATCH(X22,Sheet2!$D$3:$D$12,1)&lt;=6,1,0))))</f>
        <v>0</v>
      </c>
      <c r="EI22" s="28">
        <f>IF(OR(AB22="",AB22=" ",AB22="　"),0,IF(D22&gt;=830101,0,IF(DT22=1,1,IF(MATCH(AB22,Sheet2!$D$3:$D$12,1)&lt;=6,1,0))))</f>
        <v>0</v>
      </c>
      <c r="EJ22" s="28">
        <f>IF(OR(AF22="",AF22=" ",AF22="　"),0,IF(D22&gt;=830101,0,IF(DU22=1,1,IF(MATCH(AF22,Sheet2!$D$3:$D$12,1)&lt;=6,1,0))))</f>
        <v>0</v>
      </c>
      <c r="EK22" s="29">
        <f t="shared" si="83"/>
        <v>2</v>
      </c>
      <c r="EL22" s="29">
        <f t="shared" si="84"/>
        <v>2</v>
      </c>
      <c r="EM22" s="30">
        <f t="shared" si="85"/>
        <v>0</v>
      </c>
      <c r="EN22" s="30">
        <f t="shared" si="86"/>
        <v>0</v>
      </c>
      <c r="EO22" s="30">
        <f t="shared" si="87"/>
        <v>0</v>
      </c>
      <c r="EP22" s="30">
        <f t="shared" si="88"/>
        <v>0</v>
      </c>
      <c r="EQ22" s="31"/>
      <c r="ER22" s="27" t="e">
        <f t="shared" si="89"/>
        <v>#VALUE!</v>
      </c>
      <c r="ES22" s="28">
        <f t="shared" si="90"/>
        <v>0</v>
      </c>
      <c r="ET22" s="27" t="e">
        <f t="shared" si="91"/>
        <v>#VALUE!</v>
      </c>
      <c r="EU22" s="28">
        <f t="shared" si="92"/>
        <v>0</v>
      </c>
      <c r="EV22" s="28">
        <f>IF(OR(T22="",T22=" ",T22="　"),0,IF(D22&gt;=830701,0,IF(EG22=1,1,IF(MATCH(T22,Sheet2!$D$3:$D$12,1)&lt;=7,1,0))))</f>
        <v>0</v>
      </c>
      <c r="EW22" s="28">
        <f>IF(OR(X22="",X22=" ",X22="　"),0,IF(D22&gt;=830701,0,IF(EH22=1,1,IF(MATCH(X22,Sheet2!$D$3:$D$12,1)&lt;=7,1,0))))</f>
        <v>0</v>
      </c>
      <c r="EX22" s="28">
        <f>IF(OR(AB22="",AB22=" ",AB22="　"),0,IF(D22&gt;=830701,0,IF(EI22=1,1,IF(MATCH(AB22,Sheet2!$D$3:$D$12,1)&lt;=7,1,0))))</f>
        <v>0</v>
      </c>
      <c r="EY22" s="28">
        <f>IF(OR(AF22="",AF22=" ",AF22="　"),0,IF(D22&gt;=830701,0,IF(EJ22=1,1,IF(MATCH(AF22,Sheet2!$D$3:$D$12,1)&lt;=7,1,0))))</f>
        <v>0</v>
      </c>
      <c r="EZ22" s="29">
        <f t="shared" si="93"/>
        <v>2</v>
      </c>
      <c r="FA22" s="29">
        <f t="shared" si="94"/>
        <v>2</v>
      </c>
      <c r="FB22" s="30">
        <f t="shared" si="95"/>
        <v>0</v>
      </c>
      <c r="FC22" s="30">
        <f t="shared" si="96"/>
        <v>0</v>
      </c>
      <c r="FD22" s="30">
        <f t="shared" si="97"/>
        <v>0</v>
      </c>
      <c r="FE22" s="30">
        <f t="shared" si="98"/>
        <v>0</v>
      </c>
      <c r="FF22" s="31"/>
      <c r="FG22" s="27" t="e">
        <f t="shared" si="99"/>
        <v>#VALUE!</v>
      </c>
      <c r="FH22" s="28">
        <f t="shared" si="100"/>
        <v>0</v>
      </c>
      <c r="FI22" s="27" t="e">
        <f t="shared" si="101"/>
        <v>#VALUE!</v>
      </c>
      <c r="FJ22" s="28">
        <f t="shared" si="102"/>
        <v>0</v>
      </c>
      <c r="FK22" s="28">
        <f>IF(OR(T22="",T22=" ",T22="　"),0,IF(D22&gt;=840101,0,IF(EV22=1,1,IF(MATCH(T22,Sheet2!$D$3:$D$12,1)&lt;=8,1,0))))</f>
        <v>0</v>
      </c>
      <c r="FL22" s="28">
        <f>IF(OR(X22="",X22=" ",X22="　"),0,IF(D22&gt;=840101,0,IF(EW22=1,1,IF(MATCH(X22,Sheet2!$D$3:$D$12,1)&lt;=8,1,0))))</f>
        <v>0</v>
      </c>
      <c r="FM22" s="28">
        <f>IF(OR(AB22="",AB22=" ",AB22="　"),0,IF(D22&gt;=840101,0,IF(EX22=1,1,IF(MATCH(AB22,Sheet2!$D$3:$D$12,1)&lt;=8,1,0))))</f>
        <v>0</v>
      </c>
      <c r="FN22" s="28">
        <f>IF(OR(AF22="",AF22=" ",AF22="　"),0,IF(D22&gt;=840101,0,IF(EY22=1,1,IF(MATCH(AF22,Sheet2!$D$3:$D$12,1)&lt;=8,1,0))))</f>
        <v>0</v>
      </c>
      <c r="FO22" s="29">
        <f t="shared" si="103"/>
        <v>1</v>
      </c>
      <c r="FP22" s="29">
        <f t="shared" si="104"/>
        <v>1</v>
      </c>
      <c r="FQ22" s="30">
        <f t="shared" si="105"/>
        <v>0</v>
      </c>
      <c r="FR22" s="30">
        <f t="shared" si="106"/>
        <v>0</v>
      </c>
      <c r="FS22" s="30">
        <f t="shared" si="107"/>
        <v>0</v>
      </c>
      <c r="FT22" s="30">
        <f t="shared" si="108"/>
        <v>0</v>
      </c>
      <c r="FU22" s="31"/>
      <c r="FV22" s="27" t="e">
        <f t="shared" si="109"/>
        <v>#VALUE!</v>
      </c>
      <c r="FW22" s="28">
        <f t="shared" si="110"/>
        <v>0</v>
      </c>
      <c r="FX22" s="27" t="e">
        <f t="shared" si="111"/>
        <v>#VALUE!</v>
      </c>
      <c r="FY22" s="28">
        <f t="shared" si="112"/>
        <v>0</v>
      </c>
      <c r="FZ22" s="28">
        <f>IF(OR(T22="",T22=" ",T22="　"),0,IF(D22&gt;=840701,0,IF(FK22=1,1,IF(MATCH(T22,Sheet2!$D$3:$D$12,1)&lt;=9,1,0))))</f>
        <v>0</v>
      </c>
      <c r="GA22" s="28">
        <f>IF(OR(X22="",X22=" ",X22="　"),0,IF(D22&gt;=840701,0,IF(FL22=1,1,IF(MATCH(X22,Sheet2!$D$3:$D$12,1)&lt;=9,1,0))))</f>
        <v>0</v>
      </c>
      <c r="GB22" s="28">
        <f>IF(OR(AB22="",AB22=" ",AB22="　"),0,IF(D22&gt;=840701,0,IF(FM22=1,1,IF(MATCH(AB22,Sheet2!$D$3:$D$12,1)&lt;=9,1,0))))</f>
        <v>0</v>
      </c>
      <c r="GC22" s="28">
        <f>IF(OR(AF22="",AF22=" ",AF22="　"),0,IF(D22&gt;=840701,0,IF(FN22=1,1,IF(MATCH(AF22,Sheet2!$D$3:$D$12,1)&lt;=9,1,0))))</f>
        <v>0</v>
      </c>
      <c r="GD22" s="29">
        <f t="shared" si="113"/>
        <v>1</v>
      </c>
      <c r="GE22" s="29">
        <f t="shared" si="114"/>
        <v>1</v>
      </c>
      <c r="GF22" s="30">
        <f t="shared" si="115"/>
        <v>0</v>
      </c>
      <c r="GG22" s="30">
        <f t="shared" si="116"/>
        <v>0</v>
      </c>
      <c r="GH22" s="30">
        <f t="shared" si="117"/>
        <v>0</v>
      </c>
      <c r="GI22" s="30">
        <f t="shared" si="118"/>
        <v>0</v>
      </c>
      <c r="GJ22" s="31"/>
      <c r="GK22" s="27" t="e">
        <f t="shared" si="119"/>
        <v>#VALUE!</v>
      </c>
      <c r="GL22" s="28">
        <f t="shared" si="120"/>
        <v>0</v>
      </c>
      <c r="GM22" s="27" t="e">
        <f t="shared" si="121"/>
        <v>#VALUE!</v>
      </c>
      <c r="GN22" s="28">
        <f t="shared" si="122"/>
        <v>0</v>
      </c>
      <c r="GO22" s="28">
        <f>IF(OR(T22="",T22=" ",T22="　"),0,IF(D22&gt;=840701,0,IF(FZ22=1,1,IF(MATCH(T22,Sheet2!$D$3:$D$12,1)&lt;=10,1,0))))</f>
        <v>0</v>
      </c>
      <c r="GP22" s="28">
        <f>IF(OR(X22="",X22=" ",X22="　"),0,IF(D22&gt;=840701,0,IF(GA22=1,1,IF(MATCH(X22,Sheet2!$D$3:$D$12,1)&lt;=10,1,0))))</f>
        <v>0</v>
      </c>
      <c r="GQ22" s="28">
        <f>IF(OR(AB22="",AB22=" ",AB22="　"),0,IF(D22&gt;=840701,0,IF(GB22=1,1,IF(MATCH(AB22,Sheet2!$D$3:$D$12,1)&lt;=10,1,0))))</f>
        <v>0</v>
      </c>
      <c r="GR22" s="28">
        <f>IF(OR(AF22="",AF22=" ",AF22="　"),0,IF(D22&gt;=840701,0,IF(GC22=1,1,IF(MATCH(AF22,Sheet2!$D$3:$D$12,1)&lt;=10,1,0))))</f>
        <v>0</v>
      </c>
      <c r="GS22" s="29">
        <f t="shared" si="123"/>
        <v>0</v>
      </c>
      <c r="GT22" s="29">
        <f t="shared" si="124"/>
        <v>0</v>
      </c>
      <c r="GU22" s="30">
        <f t="shared" si="125"/>
        <v>0</v>
      </c>
      <c r="GV22" s="30">
        <f t="shared" si="126"/>
        <v>0</v>
      </c>
      <c r="GW22" s="30">
        <f t="shared" si="127"/>
        <v>0</v>
      </c>
      <c r="GX22" s="30">
        <f t="shared" si="128"/>
        <v>0</v>
      </c>
      <c r="GY22" s="8"/>
      <c r="GZ22" s="39" t="str">
        <f t="shared" si="129"/>
        <v>1911/00/00</v>
      </c>
      <c r="HA22" s="8" t="e">
        <f t="shared" si="130"/>
        <v>#VALUE!</v>
      </c>
      <c r="HB22" s="8" t="str">
        <f t="shared" si="131"/>
        <v>1911/00/00</v>
      </c>
      <c r="HC22" s="8" t="e">
        <f t="shared" si="132"/>
        <v>#VALUE!</v>
      </c>
      <c r="HD22" s="8" t="str">
        <f t="shared" si="133"/>
        <v>1911/00/00</v>
      </c>
      <c r="HE22" s="8" t="e">
        <f t="shared" si="134"/>
        <v>#VALUE!</v>
      </c>
      <c r="HF22" s="8" t="str">
        <f t="shared" si="135"/>
        <v>2013/01/01</v>
      </c>
      <c r="HH22" s="8">
        <f>IF(OR(C22="",C22=" ",C22="　"),0,IF(D22&gt;780630,0,ROUND(VLOOKUP(F22,Sheet2!$A$1:$B$20,2,FALSE)*E22,0)))</f>
        <v>0</v>
      </c>
      <c r="HI22" s="8">
        <f t="shared" si="136"/>
        <v>0</v>
      </c>
      <c r="HJ22" s="8">
        <f t="shared" si="137"/>
        <v>0</v>
      </c>
      <c r="HL22" s="8" t="str">
        <f t="shared" si="138"/>
        <v/>
      </c>
      <c r="HM22" s="8" t="str">
        <f t="shared" si="139"/>
        <v/>
      </c>
      <c r="HN22" s="8" t="str">
        <f t="shared" si="140"/>
        <v/>
      </c>
      <c r="HO22" s="8" t="str">
        <f t="shared" si="141"/>
        <v/>
      </c>
      <c r="HP22" s="8" t="str">
        <f t="shared" si="142"/>
        <v/>
      </c>
      <c r="HQ22" s="8" t="str">
        <f t="shared" si="143"/>
        <v/>
      </c>
      <c r="HR22" s="8" t="str">
        <f t="shared" si="144"/>
        <v/>
      </c>
    </row>
    <row r="23" spans="1:226" ht="60" customHeight="1">
      <c r="A23" s="10">
        <v>18</v>
      </c>
      <c r="B23" s="32"/>
      <c r="C23" s="33"/>
      <c r="D23" s="34"/>
      <c r="E23" s="55"/>
      <c r="F23" s="46"/>
      <c r="G23" s="48">
        <f>IF(OR(C23="",C23=" ",C23="　"),0,IF(D23&gt;780630,0,ROUND(VLOOKUP(F23,Sheet2!$A$1:$B$20,2,FALSE),0)))</f>
        <v>0</v>
      </c>
      <c r="H23" s="49">
        <f t="shared" si="0"/>
        <v>0</v>
      </c>
      <c r="I23" s="24">
        <f t="shared" si="1"/>
        <v>0</v>
      </c>
      <c r="J23" s="25">
        <f t="shared" si="2"/>
        <v>0</v>
      </c>
      <c r="K23" s="35"/>
      <c r="L23" s="133" t="str">
        <f t="shared" si="145"/>
        <v/>
      </c>
      <c r="M23" s="51" t="str">
        <f t="shared" si="4"/>
        <v/>
      </c>
      <c r="N23" s="56">
        <v>15.5</v>
      </c>
      <c r="O23" s="38"/>
      <c r="P23" s="133" t="str">
        <f t="shared" si="146"/>
        <v/>
      </c>
      <c r="Q23" s="51" t="str">
        <f t="shared" si="6"/>
        <v/>
      </c>
      <c r="R23" s="56">
        <v>15.5</v>
      </c>
      <c r="S23" s="38"/>
      <c r="T23" s="34"/>
      <c r="U23" s="51" t="str">
        <f t="shared" si="7"/>
        <v/>
      </c>
      <c r="V23" s="56">
        <v>15.5</v>
      </c>
      <c r="W23" s="38"/>
      <c r="X23" s="34"/>
      <c r="Y23" s="51" t="str">
        <f t="shared" si="8"/>
        <v/>
      </c>
      <c r="Z23" s="56">
        <v>15.5</v>
      </c>
      <c r="AA23" s="35"/>
      <c r="AB23" s="34"/>
      <c r="AC23" s="51" t="str">
        <f t="shared" si="9"/>
        <v/>
      </c>
      <c r="AD23" s="56">
        <v>15.5</v>
      </c>
      <c r="AE23" s="38"/>
      <c r="AF23" s="34"/>
      <c r="AG23" s="51" t="str">
        <f t="shared" si="10"/>
        <v/>
      </c>
      <c r="AH23" s="56">
        <v>15.5</v>
      </c>
      <c r="AI23" s="37">
        <f t="shared" si="11"/>
        <v>0</v>
      </c>
      <c r="AJ23" s="47">
        <f t="shared" si="12"/>
        <v>0</v>
      </c>
      <c r="AK23" s="26">
        <f t="shared" si="13"/>
        <v>0</v>
      </c>
      <c r="AL23" s="53">
        <f t="shared" si="14"/>
        <v>0</v>
      </c>
      <c r="AM23" s="36"/>
      <c r="AN23" s="54"/>
      <c r="AO23" s="8" t="e">
        <f>VLOOKUP(LEFT(C23,1),Sheet2!$L$3:$M$28,2,FALSE)&amp;MID(C23,2,9)</f>
        <v>#N/A</v>
      </c>
      <c r="AP23" s="8" t="e">
        <f t="shared" si="15"/>
        <v>#N/A</v>
      </c>
      <c r="AQ23" s="8" t="e">
        <f t="shared" si="16"/>
        <v>#N/A</v>
      </c>
      <c r="AR23" s="27">
        <f t="shared" si="17"/>
        <v>0</v>
      </c>
      <c r="AS23" s="28">
        <f t="shared" si="18"/>
        <v>0</v>
      </c>
      <c r="AT23" s="27">
        <f t="shared" si="19"/>
        <v>0</v>
      </c>
      <c r="AU23" s="28">
        <f t="shared" si="20"/>
        <v>0</v>
      </c>
      <c r="AV23" s="28">
        <f t="shared" si="21"/>
        <v>0</v>
      </c>
      <c r="AW23" s="28">
        <f t="shared" si="22"/>
        <v>0</v>
      </c>
      <c r="AX23" s="28">
        <f t="shared" si="23"/>
        <v>0</v>
      </c>
      <c r="AY23" s="28">
        <f t="shared" si="24"/>
        <v>0</v>
      </c>
      <c r="AZ23" s="29" t="str">
        <f t="shared" si="25"/>
        <v/>
      </c>
      <c r="BA23" s="29"/>
      <c r="BB23" s="30">
        <f t="shared" si="26"/>
        <v>0</v>
      </c>
      <c r="BC23" s="30">
        <f t="shared" si="27"/>
        <v>0</v>
      </c>
      <c r="BD23" s="31">
        <f t="shared" si="28"/>
        <v>0</v>
      </c>
      <c r="BE23" s="8"/>
      <c r="BF23" s="27" t="e">
        <f t="shared" si="29"/>
        <v>#VALUE!</v>
      </c>
      <c r="BG23" s="28">
        <f t="shared" si="30"/>
        <v>0</v>
      </c>
      <c r="BH23" s="27" t="e">
        <f t="shared" si="31"/>
        <v>#VALUE!</v>
      </c>
      <c r="BI23" s="28">
        <f t="shared" si="32"/>
        <v>0</v>
      </c>
      <c r="BJ23" s="28">
        <f>IF(OR(T23="",T23=" ",T23="　"),0,IF(D23&gt;=800701,0,IF(MATCH(T23,Sheet2!$D$3:$D$12,1)&lt;=1,1,0)))</f>
        <v>0</v>
      </c>
      <c r="BK23" s="28">
        <f>IF(OR(X23="",X23=" ",X23="　"),0,IF(D23&gt;=800701,0,IF(MATCH(X23,Sheet2!$D$3:$D$12,1)&lt;=1,1,0)))</f>
        <v>0</v>
      </c>
      <c r="BL23" s="28">
        <f>IF(OR(AB23="",AB23=" ",AB23="　"),0,IF(D23&gt;=800701,0,IF(MATCH(AB23,Sheet2!$D$3:$D$12,1)&lt;=1,1,0)))</f>
        <v>0</v>
      </c>
      <c r="BM23" s="28">
        <f>IF(OR(AF23="",AF23=" ",AF23="　"),0,IF(D23&gt;=800701,0,IF(MATCH(AF23,Sheet2!$D$3:$D$12,1)&lt;=1,1,0)))</f>
        <v>0</v>
      </c>
      <c r="BN23" s="29">
        <f t="shared" si="33"/>
        <v>5</v>
      </c>
      <c r="BO23" s="29">
        <f t="shared" si="34"/>
        <v>3</v>
      </c>
      <c r="BP23" s="30">
        <f t="shared" si="35"/>
        <v>0</v>
      </c>
      <c r="BQ23" s="30">
        <f t="shared" si="36"/>
        <v>0</v>
      </c>
      <c r="BR23" s="30">
        <f t="shared" si="37"/>
        <v>0</v>
      </c>
      <c r="BS23" s="30">
        <f t="shared" si="38"/>
        <v>0</v>
      </c>
      <c r="BT23" s="30"/>
      <c r="BU23" s="27" t="e">
        <f t="shared" si="39"/>
        <v>#VALUE!</v>
      </c>
      <c r="BV23" s="28">
        <f t="shared" si="40"/>
        <v>0</v>
      </c>
      <c r="BW23" s="27" t="e">
        <f t="shared" si="41"/>
        <v>#VALUE!</v>
      </c>
      <c r="BX23" s="28">
        <f t="shared" si="42"/>
        <v>0</v>
      </c>
      <c r="BY23" s="28">
        <f>IF(OR(T23="",T23=" ",T23="　"),0,IF(D23&gt;=810101,0,IF(BJ23=1,1,IF(MATCH(T23,Sheet2!$D$3:$D$12,1)&lt;=2,1,0))))</f>
        <v>0</v>
      </c>
      <c r="BZ23" s="28">
        <f>IF(OR(X23="",X23=" ",X23="　"),0,IF(D23&gt;=810101,0,IF(BK23=1,1,IF(MATCH(X23,Sheet2!$D$3:$D$12,1)&lt;=2,1,0))))</f>
        <v>0</v>
      </c>
      <c r="CA23" s="28">
        <f>IF(OR(AB23="",AB23=" ",AB23="　"),0,IF(D23&gt;=810101,0,IF(BL23=1,1,IF(MATCH(AB23,Sheet2!$D$3:$D$12,1)&lt;=2,1,0))))</f>
        <v>0</v>
      </c>
      <c r="CB23" s="28">
        <f>IF(OR(AF23="",AF23=" ",AF23="　"),0,IF(D23&gt;=810101,0,IF(BM23=1,1,IF(MATCH(AF23,Sheet2!$D$3:$D$12,1)&lt;=2,1,0))))</f>
        <v>0</v>
      </c>
      <c r="CC23" s="29">
        <f t="shared" si="43"/>
        <v>4</v>
      </c>
      <c r="CD23" s="29">
        <f t="shared" si="44"/>
        <v>3</v>
      </c>
      <c r="CE23" s="30">
        <f t="shared" si="45"/>
        <v>0</v>
      </c>
      <c r="CF23" s="30">
        <f t="shared" si="46"/>
        <v>0</v>
      </c>
      <c r="CG23" s="30">
        <f t="shared" si="47"/>
        <v>0</v>
      </c>
      <c r="CH23" s="30">
        <f t="shared" si="48"/>
        <v>0</v>
      </c>
      <c r="CI23" s="30"/>
      <c r="CJ23" s="27" t="e">
        <f t="shared" si="49"/>
        <v>#VALUE!</v>
      </c>
      <c r="CK23" s="28">
        <f t="shared" si="50"/>
        <v>0</v>
      </c>
      <c r="CL23" s="27" t="e">
        <f t="shared" si="51"/>
        <v>#VALUE!</v>
      </c>
      <c r="CM23" s="28">
        <f t="shared" si="52"/>
        <v>0</v>
      </c>
      <c r="CN23" s="28">
        <f>IF(OR(T23="",T23=" ",T23="　"),0,IF(D23&gt;=810701,0,IF(BY23=1,1,IF(MATCH(T23,Sheet2!$D$3:$D$12,1)&lt;=3,1,0))))</f>
        <v>0</v>
      </c>
      <c r="CO23" s="28">
        <f>IF(OR(X23="",X23=" ",X23="　"),0,IF(D23&gt;=810701,0,IF(BZ23=1,1,IF(MATCH(X23,Sheet2!$D$3:$D$12,1)&lt;=3,1,0))))</f>
        <v>0</v>
      </c>
      <c r="CP23" s="28">
        <f>IF(OR(AB23="",AB23=" ",AB23="　"),0,IF(D23&gt;=810701,0,IF(CA23=1,1,IF(MATCH(AB23,Sheet2!$D$3:$D$12,1)&lt;=3,1,0))))</f>
        <v>0</v>
      </c>
      <c r="CQ23" s="28">
        <f>IF(OR(AF23="",AF23=" ",AF23="　"),0,IF(D23&gt;=810701,0,IF(CB23=1,1,IF(MATCH(AF23,Sheet2!$D$3:$D$12,1)&lt;=3,1,0))))</f>
        <v>0</v>
      </c>
      <c r="CR23" s="29">
        <f t="shared" si="53"/>
        <v>4</v>
      </c>
      <c r="CS23" s="29">
        <f t="shared" si="54"/>
        <v>3</v>
      </c>
      <c r="CT23" s="30">
        <f t="shared" si="55"/>
        <v>0</v>
      </c>
      <c r="CU23" s="30">
        <f t="shared" si="56"/>
        <v>0</v>
      </c>
      <c r="CV23" s="30">
        <f t="shared" si="57"/>
        <v>0</v>
      </c>
      <c r="CW23" s="30">
        <f t="shared" si="58"/>
        <v>0</v>
      </c>
      <c r="CX23" s="31"/>
      <c r="CY23" s="27" t="e">
        <f t="shared" si="59"/>
        <v>#VALUE!</v>
      </c>
      <c r="CZ23" s="28">
        <f t="shared" si="60"/>
        <v>0</v>
      </c>
      <c r="DA23" s="27" t="e">
        <f t="shared" si="61"/>
        <v>#VALUE!</v>
      </c>
      <c r="DB23" s="28">
        <f t="shared" si="62"/>
        <v>0</v>
      </c>
      <c r="DC23" s="28">
        <f>IF(OR(T23="",T23=" ",T23="　"),0,IF(D23&gt;=820101,0,IF(CN23=1,1,IF(MATCH(T23,Sheet2!$D$3:$D$12,1)&lt;=4,1,0))))</f>
        <v>0</v>
      </c>
      <c r="DD23" s="28">
        <f>IF(OR(X23="",X23=" ",X23="　"),0,IF(D23&gt;=820101,0,IF(CO23=1,1,IF(MATCH(X23,Sheet2!$D$3:$D$12,1)&lt;=4,1,0))))</f>
        <v>0</v>
      </c>
      <c r="DE23" s="28">
        <f>IF(OR(AB23="",AB23=" ",AB23="　"),0,IF(D23&gt;=820101,0,IF(CP23=1,1,IF(MATCH(AB23,Sheet2!$D$3:$D$12,1)&lt;=4,1,0))))</f>
        <v>0</v>
      </c>
      <c r="DF23" s="28">
        <f>IF(OR(AF23="",AF23=" ",AF23="　"),0,IF(D23&gt;=820101,0,IF(CQ23=1,1,IF(MATCH(AF23,Sheet2!$D$3:$D$12,1)&lt;=4,1,0))))</f>
        <v>0</v>
      </c>
      <c r="DG23" s="29">
        <f t="shared" si="63"/>
        <v>3</v>
      </c>
      <c r="DH23" s="29">
        <f t="shared" si="64"/>
        <v>3</v>
      </c>
      <c r="DI23" s="30">
        <f t="shared" si="65"/>
        <v>0</v>
      </c>
      <c r="DJ23" s="30">
        <f t="shared" si="66"/>
        <v>0</v>
      </c>
      <c r="DK23" s="30">
        <f t="shared" si="67"/>
        <v>0</v>
      </c>
      <c r="DL23" s="30">
        <f t="shared" si="68"/>
        <v>0</v>
      </c>
      <c r="DM23" s="31"/>
      <c r="DN23" s="27" t="e">
        <f t="shared" si="69"/>
        <v>#VALUE!</v>
      </c>
      <c r="DO23" s="28">
        <f t="shared" si="70"/>
        <v>0</v>
      </c>
      <c r="DP23" s="27" t="e">
        <f t="shared" si="71"/>
        <v>#VALUE!</v>
      </c>
      <c r="DQ23" s="28">
        <f t="shared" si="72"/>
        <v>0</v>
      </c>
      <c r="DR23" s="28">
        <f>IF(OR(T23="",T23=" ",T23="　"),0,IF(D23&gt;=820701,0,IF(DC23=1,1,IF(MATCH(T23,Sheet2!$D$3:$D$12,1)&lt;=5,1,0))))</f>
        <v>0</v>
      </c>
      <c r="DS23" s="28">
        <f>IF(OR(X23="",X23=" ",X23="　"),0,IF(D23&gt;=820701,0,IF(DD23=1,1,IF(MATCH(X23,Sheet2!$D$3:$D$12,1)&lt;=5,1,0))))</f>
        <v>0</v>
      </c>
      <c r="DT23" s="28">
        <f>IF(OR(AB23="",AB23=" ",AB23="　"),0,IF(D23&gt;=820701,0,IF(DE23=1,1,IF(MATCH(AB23,Sheet2!$D$3:$D$12,1)&lt;=5,1,0))))</f>
        <v>0</v>
      </c>
      <c r="DU23" s="28">
        <f>IF(OR(AF23="",AF23=" ",AF23="　"),0,IF(D23&gt;=820701,0,IF(DF23=1,1,IF(MATCH(AF23,Sheet2!$D$3:$D$12,1)&lt;=5,1,0))))</f>
        <v>0</v>
      </c>
      <c r="DV23" s="29">
        <f t="shared" si="73"/>
        <v>3</v>
      </c>
      <c r="DW23" s="29">
        <f t="shared" si="74"/>
        <v>3</v>
      </c>
      <c r="DX23" s="30">
        <f t="shared" si="75"/>
        <v>0</v>
      </c>
      <c r="DY23" s="30">
        <f t="shared" si="76"/>
        <v>0</v>
      </c>
      <c r="DZ23" s="30">
        <f t="shared" si="77"/>
        <v>0</v>
      </c>
      <c r="EA23" s="30">
        <f t="shared" si="78"/>
        <v>0</v>
      </c>
      <c r="EB23" s="31"/>
      <c r="EC23" s="27" t="e">
        <f t="shared" si="79"/>
        <v>#VALUE!</v>
      </c>
      <c r="ED23" s="28">
        <f t="shared" si="80"/>
        <v>0</v>
      </c>
      <c r="EE23" s="27" t="e">
        <f t="shared" si="81"/>
        <v>#VALUE!</v>
      </c>
      <c r="EF23" s="28">
        <f t="shared" si="82"/>
        <v>0</v>
      </c>
      <c r="EG23" s="28">
        <f>IF(OR(T23="",T23=" ",T23="　"),0,IF(D23&gt;=830101,0,IF(DR23=1,1,IF(MATCH(T23,Sheet2!$D$3:$D$12,1)&lt;=6,1,0))))</f>
        <v>0</v>
      </c>
      <c r="EH23" s="28">
        <f>IF(OR(X23="",X23=" ",X23="　"),0,IF(D23&gt;=830101,0,IF(DS23=1,1,IF(MATCH(X23,Sheet2!$D$3:$D$12,1)&lt;=6,1,0))))</f>
        <v>0</v>
      </c>
      <c r="EI23" s="28">
        <f>IF(OR(AB23="",AB23=" ",AB23="　"),0,IF(D23&gt;=830101,0,IF(DT23=1,1,IF(MATCH(AB23,Sheet2!$D$3:$D$12,1)&lt;=6,1,0))))</f>
        <v>0</v>
      </c>
      <c r="EJ23" s="28">
        <f>IF(OR(AF23="",AF23=" ",AF23="　"),0,IF(D23&gt;=830101,0,IF(DU23=1,1,IF(MATCH(AF23,Sheet2!$D$3:$D$12,1)&lt;=6,1,0))))</f>
        <v>0</v>
      </c>
      <c r="EK23" s="29">
        <f t="shared" si="83"/>
        <v>2</v>
      </c>
      <c r="EL23" s="29">
        <f t="shared" si="84"/>
        <v>2</v>
      </c>
      <c r="EM23" s="30">
        <f t="shared" si="85"/>
        <v>0</v>
      </c>
      <c r="EN23" s="30">
        <f t="shared" si="86"/>
        <v>0</v>
      </c>
      <c r="EO23" s="30">
        <f t="shared" si="87"/>
        <v>0</v>
      </c>
      <c r="EP23" s="30">
        <f t="shared" si="88"/>
        <v>0</v>
      </c>
      <c r="EQ23" s="31"/>
      <c r="ER23" s="27" t="e">
        <f t="shared" si="89"/>
        <v>#VALUE!</v>
      </c>
      <c r="ES23" s="28">
        <f t="shared" si="90"/>
        <v>0</v>
      </c>
      <c r="ET23" s="27" t="e">
        <f t="shared" si="91"/>
        <v>#VALUE!</v>
      </c>
      <c r="EU23" s="28">
        <f t="shared" si="92"/>
        <v>0</v>
      </c>
      <c r="EV23" s="28">
        <f>IF(OR(T23="",T23=" ",T23="　"),0,IF(D23&gt;=830701,0,IF(EG23=1,1,IF(MATCH(T23,Sheet2!$D$3:$D$12,1)&lt;=7,1,0))))</f>
        <v>0</v>
      </c>
      <c r="EW23" s="28">
        <f>IF(OR(X23="",X23=" ",X23="　"),0,IF(D23&gt;=830701,0,IF(EH23=1,1,IF(MATCH(X23,Sheet2!$D$3:$D$12,1)&lt;=7,1,0))))</f>
        <v>0</v>
      </c>
      <c r="EX23" s="28">
        <f>IF(OR(AB23="",AB23=" ",AB23="　"),0,IF(D23&gt;=830701,0,IF(EI23=1,1,IF(MATCH(AB23,Sheet2!$D$3:$D$12,1)&lt;=7,1,0))))</f>
        <v>0</v>
      </c>
      <c r="EY23" s="28">
        <f>IF(OR(AF23="",AF23=" ",AF23="　"),0,IF(D23&gt;=830701,0,IF(EJ23=1,1,IF(MATCH(AF23,Sheet2!$D$3:$D$12,1)&lt;=7,1,0))))</f>
        <v>0</v>
      </c>
      <c r="EZ23" s="29">
        <f t="shared" si="93"/>
        <v>2</v>
      </c>
      <c r="FA23" s="29">
        <f t="shared" si="94"/>
        <v>2</v>
      </c>
      <c r="FB23" s="30">
        <f t="shared" si="95"/>
        <v>0</v>
      </c>
      <c r="FC23" s="30">
        <f t="shared" si="96"/>
        <v>0</v>
      </c>
      <c r="FD23" s="30">
        <f t="shared" si="97"/>
        <v>0</v>
      </c>
      <c r="FE23" s="30">
        <f t="shared" si="98"/>
        <v>0</v>
      </c>
      <c r="FF23" s="31"/>
      <c r="FG23" s="27" t="e">
        <f t="shared" si="99"/>
        <v>#VALUE!</v>
      </c>
      <c r="FH23" s="28">
        <f t="shared" si="100"/>
        <v>0</v>
      </c>
      <c r="FI23" s="27" t="e">
        <f t="shared" si="101"/>
        <v>#VALUE!</v>
      </c>
      <c r="FJ23" s="28">
        <f t="shared" si="102"/>
        <v>0</v>
      </c>
      <c r="FK23" s="28">
        <f>IF(OR(T23="",T23=" ",T23="　"),0,IF(D23&gt;=840101,0,IF(EV23=1,1,IF(MATCH(T23,Sheet2!$D$3:$D$12,1)&lt;=8,1,0))))</f>
        <v>0</v>
      </c>
      <c r="FL23" s="28">
        <f>IF(OR(X23="",X23=" ",X23="　"),0,IF(D23&gt;=840101,0,IF(EW23=1,1,IF(MATCH(X23,Sheet2!$D$3:$D$12,1)&lt;=8,1,0))))</f>
        <v>0</v>
      </c>
      <c r="FM23" s="28">
        <f>IF(OR(AB23="",AB23=" ",AB23="　"),0,IF(D23&gt;=840101,0,IF(EX23=1,1,IF(MATCH(AB23,Sheet2!$D$3:$D$12,1)&lt;=8,1,0))))</f>
        <v>0</v>
      </c>
      <c r="FN23" s="28">
        <f>IF(OR(AF23="",AF23=" ",AF23="　"),0,IF(D23&gt;=840101,0,IF(EY23=1,1,IF(MATCH(AF23,Sheet2!$D$3:$D$12,1)&lt;=8,1,0))))</f>
        <v>0</v>
      </c>
      <c r="FO23" s="29">
        <f t="shared" si="103"/>
        <v>1</v>
      </c>
      <c r="FP23" s="29">
        <f t="shared" si="104"/>
        <v>1</v>
      </c>
      <c r="FQ23" s="30">
        <f t="shared" si="105"/>
        <v>0</v>
      </c>
      <c r="FR23" s="30">
        <f t="shared" si="106"/>
        <v>0</v>
      </c>
      <c r="FS23" s="30">
        <f t="shared" si="107"/>
        <v>0</v>
      </c>
      <c r="FT23" s="30">
        <f t="shared" si="108"/>
        <v>0</v>
      </c>
      <c r="FU23" s="31"/>
      <c r="FV23" s="27" t="e">
        <f t="shared" si="109"/>
        <v>#VALUE!</v>
      </c>
      <c r="FW23" s="28">
        <f t="shared" si="110"/>
        <v>0</v>
      </c>
      <c r="FX23" s="27" t="e">
        <f t="shared" si="111"/>
        <v>#VALUE!</v>
      </c>
      <c r="FY23" s="28">
        <f t="shared" si="112"/>
        <v>0</v>
      </c>
      <c r="FZ23" s="28">
        <f>IF(OR(T23="",T23=" ",T23="　"),0,IF(D23&gt;=840701,0,IF(FK23=1,1,IF(MATCH(T23,Sheet2!$D$3:$D$12,1)&lt;=9,1,0))))</f>
        <v>0</v>
      </c>
      <c r="GA23" s="28">
        <f>IF(OR(X23="",X23=" ",X23="　"),0,IF(D23&gt;=840701,0,IF(FL23=1,1,IF(MATCH(X23,Sheet2!$D$3:$D$12,1)&lt;=9,1,0))))</f>
        <v>0</v>
      </c>
      <c r="GB23" s="28">
        <f>IF(OR(AB23="",AB23=" ",AB23="　"),0,IF(D23&gt;=840701,0,IF(FM23=1,1,IF(MATCH(AB23,Sheet2!$D$3:$D$12,1)&lt;=9,1,0))))</f>
        <v>0</v>
      </c>
      <c r="GC23" s="28">
        <f>IF(OR(AF23="",AF23=" ",AF23="　"),0,IF(D23&gt;=840701,0,IF(FN23=1,1,IF(MATCH(AF23,Sheet2!$D$3:$D$12,1)&lt;=9,1,0))))</f>
        <v>0</v>
      </c>
      <c r="GD23" s="29">
        <f t="shared" si="113"/>
        <v>1</v>
      </c>
      <c r="GE23" s="29">
        <f t="shared" si="114"/>
        <v>1</v>
      </c>
      <c r="GF23" s="30">
        <f t="shared" si="115"/>
        <v>0</v>
      </c>
      <c r="GG23" s="30">
        <f t="shared" si="116"/>
        <v>0</v>
      </c>
      <c r="GH23" s="30">
        <f t="shared" si="117"/>
        <v>0</v>
      </c>
      <c r="GI23" s="30">
        <f t="shared" si="118"/>
        <v>0</v>
      </c>
      <c r="GJ23" s="31"/>
      <c r="GK23" s="27" t="e">
        <f t="shared" si="119"/>
        <v>#VALUE!</v>
      </c>
      <c r="GL23" s="28">
        <f t="shared" si="120"/>
        <v>0</v>
      </c>
      <c r="GM23" s="27" t="e">
        <f t="shared" si="121"/>
        <v>#VALUE!</v>
      </c>
      <c r="GN23" s="28">
        <f t="shared" si="122"/>
        <v>0</v>
      </c>
      <c r="GO23" s="28">
        <f>IF(OR(T23="",T23=" ",T23="　"),0,IF(D23&gt;=840701,0,IF(FZ23=1,1,IF(MATCH(T23,Sheet2!$D$3:$D$12,1)&lt;=10,1,0))))</f>
        <v>0</v>
      </c>
      <c r="GP23" s="28">
        <f>IF(OR(X23="",X23=" ",X23="　"),0,IF(D23&gt;=840701,0,IF(GA23=1,1,IF(MATCH(X23,Sheet2!$D$3:$D$12,1)&lt;=10,1,0))))</f>
        <v>0</v>
      </c>
      <c r="GQ23" s="28">
        <f>IF(OR(AB23="",AB23=" ",AB23="　"),0,IF(D23&gt;=840701,0,IF(GB23=1,1,IF(MATCH(AB23,Sheet2!$D$3:$D$12,1)&lt;=10,1,0))))</f>
        <v>0</v>
      </c>
      <c r="GR23" s="28">
        <f>IF(OR(AF23="",AF23=" ",AF23="　"),0,IF(D23&gt;=840701,0,IF(GC23=1,1,IF(MATCH(AF23,Sheet2!$D$3:$D$12,1)&lt;=10,1,0))))</f>
        <v>0</v>
      </c>
      <c r="GS23" s="29">
        <f t="shared" si="123"/>
        <v>0</v>
      </c>
      <c r="GT23" s="29">
        <f t="shared" si="124"/>
        <v>0</v>
      </c>
      <c r="GU23" s="30">
        <f t="shared" si="125"/>
        <v>0</v>
      </c>
      <c r="GV23" s="30">
        <f t="shared" si="126"/>
        <v>0</v>
      </c>
      <c r="GW23" s="30">
        <f t="shared" si="127"/>
        <v>0</v>
      </c>
      <c r="GX23" s="30">
        <f t="shared" si="128"/>
        <v>0</v>
      </c>
      <c r="GY23" s="8"/>
      <c r="GZ23" s="39" t="str">
        <f t="shared" si="129"/>
        <v>1911/00/00</v>
      </c>
      <c r="HA23" s="8" t="e">
        <f t="shared" si="130"/>
        <v>#VALUE!</v>
      </c>
      <c r="HB23" s="8" t="str">
        <f t="shared" si="131"/>
        <v>1911/00/00</v>
      </c>
      <c r="HC23" s="8" t="e">
        <f t="shared" si="132"/>
        <v>#VALUE!</v>
      </c>
      <c r="HD23" s="8" t="str">
        <f t="shared" si="133"/>
        <v>1911/00/00</v>
      </c>
      <c r="HE23" s="8" t="e">
        <f t="shared" si="134"/>
        <v>#VALUE!</v>
      </c>
      <c r="HF23" s="8" t="str">
        <f t="shared" si="135"/>
        <v>2013/01/01</v>
      </c>
      <c r="HH23" s="8">
        <f>IF(OR(C23="",C23=" ",C23="　"),0,IF(D23&gt;780630,0,ROUND(VLOOKUP(F23,Sheet2!$A$1:$B$20,2,FALSE)*E23,0)))</f>
        <v>0</v>
      </c>
      <c r="HI23" s="8">
        <f t="shared" si="136"/>
        <v>0</v>
      </c>
      <c r="HJ23" s="8">
        <f t="shared" si="137"/>
        <v>0</v>
      </c>
      <c r="HL23" s="8" t="str">
        <f t="shared" si="138"/>
        <v/>
      </c>
      <c r="HM23" s="8" t="str">
        <f t="shared" si="139"/>
        <v/>
      </c>
      <c r="HN23" s="8" t="str">
        <f t="shared" si="140"/>
        <v/>
      </c>
      <c r="HO23" s="8" t="str">
        <f t="shared" si="141"/>
        <v/>
      </c>
      <c r="HP23" s="8" t="str">
        <f t="shared" si="142"/>
        <v/>
      </c>
      <c r="HQ23" s="8" t="str">
        <f t="shared" si="143"/>
        <v/>
      </c>
      <c r="HR23" s="8" t="str">
        <f t="shared" si="144"/>
        <v/>
      </c>
    </row>
    <row r="24" spans="1:226" ht="60" customHeight="1">
      <c r="A24" s="10">
        <v>19</v>
      </c>
      <c r="B24" s="32"/>
      <c r="C24" s="33"/>
      <c r="D24" s="34"/>
      <c r="E24" s="55"/>
      <c r="F24" s="46"/>
      <c r="G24" s="48">
        <f>IF(OR(C24="",C24=" ",C24="　"),0,IF(D24&gt;780630,0,ROUND(VLOOKUP(F24,Sheet2!$A$1:$B$20,2,FALSE),0)))</f>
        <v>0</v>
      </c>
      <c r="H24" s="49">
        <f t="shared" si="0"/>
        <v>0</v>
      </c>
      <c r="I24" s="24">
        <f t="shared" si="1"/>
        <v>0</v>
      </c>
      <c r="J24" s="25">
        <f t="shared" si="2"/>
        <v>0</v>
      </c>
      <c r="K24" s="35"/>
      <c r="L24" s="133" t="str">
        <f t="shared" si="145"/>
        <v/>
      </c>
      <c r="M24" s="51" t="str">
        <f t="shared" si="4"/>
        <v/>
      </c>
      <c r="N24" s="56">
        <v>15.5</v>
      </c>
      <c r="O24" s="38"/>
      <c r="P24" s="133" t="str">
        <f t="shared" si="146"/>
        <v/>
      </c>
      <c r="Q24" s="51" t="str">
        <f t="shared" si="6"/>
        <v/>
      </c>
      <c r="R24" s="56">
        <v>15.5</v>
      </c>
      <c r="S24" s="38"/>
      <c r="T24" s="34"/>
      <c r="U24" s="51" t="str">
        <f t="shared" si="7"/>
        <v/>
      </c>
      <c r="V24" s="56">
        <v>15.5</v>
      </c>
      <c r="W24" s="38"/>
      <c r="X24" s="34"/>
      <c r="Y24" s="51" t="str">
        <f t="shared" si="8"/>
        <v/>
      </c>
      <c r="Z24" s="56">
        <v>15.5</v>
      </c>
      <c r="AA24" s="35"/>
      <c r="AB24" s="34"/>
      <c r="AC24" s="51" t="str">
        <f t="shared" si="9"/>
        <v/>
      </c>
      <c r="AD24" s="56">
        <v>15.5</v>
      </c>
      <c r="AE24" s="38"/>
      <c r="AF24" s="34"/>
      <c r="AG24" s="51" t="str">
        <f t="shared" si="10"/>
        <v/>
      </c>
      <c r="AH24" s="56">
        <v>15.5</v>
      </c>
      <c r="AI24" s="37">
        <f t="shared" si="11"/>
        <v>0</v>
      </c>
      <c r="AJ24" s="47">
        <f t="shared" si="12"/>
        <v>0</v>
      </c>
      <c r="AK24" s="26">
        <f t="shared" si="13"/>
        <v>0</v>
      </c>
      <c r="AL24" s="53">
        <f t="shared" si="14"/>
        <v>0</v>
      </c>
      <c r="AM24" s="36"/>
      <c r="AN24" s="54"/>
      <c r="AO24" s="8" t="e">
        <f>VLOOKUP(LEFT(C24,1),Sheet2!$L$3:$M$28,2,FALSE)&amp;MID(C24,2,9)</f>
        <v>#N/A</v>
      </c>
      <c r="AP24" s="8" t="e">
        <f t="shared" si="15"/>
        <v>#N/A</v>
      </c>
      <c r="AQ24" s="8" t="e">
        <f t="shared" si="16"/>
        <v>#N/A</v>
      </c>
      <c r="AR24" s="27">
        <f t="shared" si="17"/>
        <v>0</v>
      </c>
      <c r="AS24" s="28">
        <f t="shared" si="18"/>
        <v>0</v>
      </c>
      <c r="AT24" s="27">
        <f t="shared" si="19"/>
        <v>0</v>
      </c>
      <c r="AU24" s="28">
        <f t="shared" si="20"/>
        <v>0</v>
      </c>
      <c r="AV24" s="28">
        <f t="shared" si="21"/>
        <v>0</v>
      </c>
      <c r="AW24" s="28">
        <f t="shared" si="22"/>
        <v>0</v>
      </c>
      <c r="AX24" s="28">
        <f t="shared" si="23"/>
        <v>0</v>
      </c>
      <c r="AY24" s="28">
        <f t="shared" si="24"/>
        <v>0</v>
      </c>
      <c r="AZ24" s="29" t="str">
        <f t="shared" si="25"/>
        <v/>
      </c>
      <c r="BA24" s="29"/>
      <c r="BB24" s="30">
        <f t="shared" si="26"/>
        <v>0</v>
      </c>
      <c r="BC24" s="30">
        <f t="shared" si="27"/>
        <v>0</v>
      </c>
      <c r="BD24" s="31">
        <f t="shared" si="28"/>
        <v>0</v>
      </c>
      <c r="BE24" s="8"/>
      <c r="BF24" s="27" t="e">
        <f t="shared" si="29"/>
        <v>#VALUE!</v>
      </c>
      <c r="BG24" s="28">
        <f t="shared" si="30"/>
        <v>0</v>
      </c>
      <c r="BH24" s="27" t="e">
        <f t="shared" si="31"/>
        <v>#VALUE!</v>
      </c>
      <c r="BI24" s="28">
        <f t="shared" si="32"/>
        <v>0</v>
      </c>
      <c r="BJ24" s="28">
        <f>IF(OR(T24="",T24=" ",T24="　"),0,IF(D24&gt;=800701,0,IF(MATCH(T24,Sheet2!$D$3:$D$12,1)&lt;=1,1,0)))</f>
        <v>0</v>
      </c>
      <c r="BK24" s="28">
        <f>IF(OR(X24="",X24=" ",X24="　"),0,IF(D24&gt;=800701,0,IF(MATCH(X24,Sheet2!$D$3:$D$12,1)&lt;=1,1,0)))</f>
        <v>0</v>
      </c>
      <c r="BL24" s="28">
        <f>IF(OR(AB24="",AB24=" ",AB24="　"),0,IF(D24&gt;=800701,0,IF(MATCH(AB24,Sheet2!$D$3:$D$12,1)&lt;=1,1,0)))</f>
        <v>0</v>
      </c>
      <c r="BM24" s="28">
        <f>IF(OR(AF24="",AF24=" ",AF24="　"),0,IF(D24&gt;=800701,0,IF(MATCH(AF24,Sheet2!$D$3:$D$12,1)&lt;=1,1,0)))</f>
        <v>0</v>
      </c>
      <c r="BN24" s="29">
        <f t="shared" si="33"/>
        <v>5</v>
      </c>
      <c r="BO24" s="29">
        <f t="shared" si="34"/>
        <v>3</v>
      </c>
      <c r="BP24" s="30">
        <f t="shared" si="35"/>
        <v>0</v>
      </c>
      <c r="BQ24" s="30">
        <f t="shared" si="36"/>
        <v>0</v>
      </c>
      <c r="BR24" s="30">
        <f t="shared" si="37"/>
        <v>0</v>
      </c>
      <c r="BS24" s="30">
        <f t="shared" si="38"/>
        <v>0</v>
      </c>
      <c r="BT24" s="30"/>
      <c r="BU24" s="27" t="e">
        <f t="shared" si="39"/>
        <v>#VALUE!</v>
      </c>
      <c r="BV24" s="28">
        <f t="shared" si="40"/>
        <v>0</v>
      </c>
      <c r="BW24" s="27" t="e">
        <f t="shared" si="41"/>
        <v>#VALUE!</v>
      </c>
      <c r="BX24" s="28">
        <f t="shared" si="42"/>
        <v>0</v>
      </c>
      <c r="BY24" s="28">
        <f>IF(OR(T24="",T24=" ",T24="　"),0,IF(D24&gt;=810101,0,IF(BJ24=1,1,IF(MATCH(T24,Sheet2!$D$3:$D$12,1)&lt;=2,1,0))))</f>
        <v>0</v>
      </c>
      <c r="BZ24" s="28">
        <f>IF(OR(X24="",X24=" ",X24="　"),0,IF(D24&gt;=810101,0,IF(BK24=1,1,IF(MATCH(X24,Sheet2!$D$3:$D$12,1)&lt;=2,1,0))))</f>
        <v>0</v>
      </c>
      <c r="CA24" s="28">
        <f>IF(OR(AB24="",AB24=" ",AB24="　"),0,IF(D24&gt;=810101,0,IF(BL24=1,1,IF(MATCH(AB24,Sheet2!$D$3:$D$12,1)&lt;=2,1,0))))</f>
        <v>0</v>
      </c>
      <c r="CB24" s="28">
        <f>IF(OR(AF24="",AF24=" ",AF24="　"),0,IF(D24&gt;=810101,0,IF(BM24=1,1,IF(MATCH(AF24,Sheet2!$D$3:$D$12,1)&lt;=2,1,0))))</f>
        <v>0</v>
      </c>
      <c r="CC24" s="29">
        <f t="shared" si="43"/>
        <v>4</v>
      </c>
      <c r="CD24" s="29">
        <f t="shared" si="44"/>
        <v>3</v>
      </c>
      <c r="CE24" s="30">
        <f t="shared" si="45"/>
        <v>0</v>
      </c>
      <c r="CF24" s="30">
        <f t="shared" si="46"/>
        <v>0</v>
      </c>
      <c r="CG24" s="30">
        <f t="shared" si="47"/>
        <v>0</v>
      </c>
      <c r="CH24" s="30">
        <f t="shared" si="48"/>
        <v>0</v>
      </c>
      <c r="CI24" s="30"/>
      <c r="CJ24" s="27" t="e">
        <f t="shared" si="49"/>
        <v>#VALUE!</v>
      </c>
      <c r="CK24" s="28">
        <f t="shared" si="50"/>
        <v>0</v>
      </c>
      <c r="CL24" s="27" t="e">
        <f t="shared" si="51"/>
        <v>#VALUE!</v>
      </c>
      <c r="CM24" s="28">
        <f t="shared" si="52"/>
        <v>0</v>
      </c>
      <c r="CN24" s="28">
        <f>IF(OR(T24="",T24=" ",T24="　"),0,IF(D24&gt;=810701,0,IF(BY24=1,1,IF(MATCH(T24,Sheet2!$D$3:$D$12,1)&lt;=3,1,0))))</f>
        <v>0</v>
      </c>
      <c r="CO24" s="28">
        <f>IF(OR(X24="",X24=" ",X24="　"),0,IF(D24&gt;=810701,0,IF(BZ24=1,1,IF(MATCH(X24,Sheet2!$D$3:$D$12,1)&lt;=3,1,0))))</f>
        <v>0</v>
      </c>
      <c r="CP24" s="28">
        <f>IF(OR(AB24="",AB24=" ",AB24="　"),0,IF(D24&gt;=810701,0,IF(CA24=1,1,IF(MATCH(AB24,Sheet2!$D$3:$D$12,1)&lt;=3,1,0))))</f>
        <v>0</v>
      </c>
      <c r="CQ24" s="28">
        <f>IF(OR(AF24="",AF24=" ",AF24="　"),0,IF(D24&gt;=810701,0,IF(CB24=1,1,IF(MATCH(AF24,Sheet2!$D$3:$D$12,1)&lt;=3,1,0))))</f>
        <v>0</v>
      </c>
      <c r="CR24" s="29">
        <f t="shared" si="53"/>
        <v>4</v>
      </c>
      <c r="CS24" s="29">
        <f t="shared" si="54"/>
        <v>3</v>
      </c>
      <c r="CT24" s="30">
        <f t="shared" si="55"/>
        <v>0</v>
      </c>
      <c r="CU24" s="30">
        <f t="shared" si="56"/>
        <v>0</v>
      </c>
      <c r="CV24" s="30">
        <f t="shared" si="57"/>
        <v>0</v>
      </c>
      <c r="CW24" s="30">
        <f t="shared" si="58"/>
        <v>0</v>
      </c>
      <c r="CX24" s="31"/>
      <c r="CY24" s="27" t="e">
        <f t="shared" si="59"/>
        <v>#VALUE!</v>
      </c>
      <c r="CZ24" s="28">
        <f t="shared" si="60"/>
        <v>0</v>
      </c>
      <c r="DA24" s="27" t="e">
        <f t="shared" si="61"/>
        <v>#VALUE!</v>
      </c>
      <c r="DB24" s="28">
        <f t="shared" si="62"/>
        <v>0</v>
      </c>
      <c r="DC24" s="28">
        <f>IF(OR(T24="",T24=" ",T24="　"),0,IF(D24&gt;=820101,0,IF(CN24=1,1,IF(MATCH(T24,Sheet2!$D$3:$D$12,1)&lt;=4,1,0))))</f>
        <v>0</v>
      </c>
      <c r="DD24" s="28">
        <f>IF(OR(X24="",X24=" ",X24="　"),0,IF(D24&gt;=820101,0,IF(CO24=1,1,IF(MATCH(X24,Sheet2!$D$3:$D$12,1)&lt;=4,1,0))))</f>
        <v>0</v>
      </c>
      <c r="DE24" s="28">
        <f>IF(OR(AB24="",AB24=" ",AB24="　"),0,IF(D24&gt;=820101,0,IF(CP24=1,1,IF(MATCH(AB24,Sheet2!$D$3:$D$12,1)&lt;=4,1,0))))</f>
        <v>0</v>
      </c>
      <c r="DF24" s="28">
        <f>IF(OR(AF24="",AF24=" ",AF24="　"),0,IF(D24&gt;=820101,0,IF(CQ24=1,1,IF(MATCH(AF24,Sheet2!$D$3:$D$12,1)&lt;=4,1,0))))</f>
        <v>0</v>
      </c>
      <c r="DG24" s="29">
        <f t="shared" si="63"/>
        <v>3</v>
      </c>
      <c r="DH24" s="29">
        <f t="shared" si="64"/>
        <v>3</v>
      </c>
      <c r="DI24" s="30">
        <f t="shared" si="65"/>
        <v>0</v>
      </c>
      <c r="DJ24" s="30">
        <f t="shared" si="66"/>
        <v>0</v>
      </c>
      <c r="DK24" s="30">
        <f t="shared" si="67"/>
        <v>0</v>
      </c>
      <c r="DL24" s="30">
        <f t="shared" si="68"/>
        <v>0</v>
      </c>
      <c r="DM24" s="31"/>
      <c r="DN24" s="27" t="e">
        <f t="shared" si="69"/>
        <v>#VALUE!</v>
      </c>
      <c r="DO24" s="28">
        <f t="shared" si="70"/>
        <v>0</v>
      </c>
      <c r="DP24" s="27" t="e">
        <f t="shared" si="71"/>
        <v>#VALUE!</v>
      </c>
      <c r="DQ24" s="28">
        <f t="shared" si="72"/>
        <v>0</v>
      </c>
      <c r="DR24" s="28">
        <f>IF(OR(T24="",T24=" ",T24="　"),0,IF(D24&gt;=820701,0,IF(DC24=1,1,IF(MATCH(T24,Sheet2!$D$3:$D$12,1)&lt;=5,1,0))))</f>
        <v>0</v>
      </c>
      <c r="DS24" s="28">
        <f>IF(OR(X24="",X24=" ",X24="　"),0,IF(D24&gt;=820701,0,IF(DD24=1,1,IF(MATCH(X24,Sheet2!$D$3:$D$12,1)&lt;=5,1,0))))</f>
        <v>0</v>
      </c>
      <c r="DT24" s="28">
        <f>IF(OR(AB24="",AB24=" ",AB24="　"),0,IF(D24&gt;=820701,0,IF(DE24=1,1,IF(MATCH(AB24,Sheet2!$D$3:$D$12,1)&lt;=5,1,0))))</f>
        <v>0</v>
      </c>
      <c r="DU24" s="28">
        <f>IF(OR(AF24="",AF24=" ",AF24="　"),0,IF(D24&gt;=820701,0,IF(DF24=1,1,IF(MATCH(AF24,Sheet2!$D$3:$D$12,1)&lt;=5,1,0))))</f>
        <v>0</v>
      </c>
      <c r="DV24" s="29">
        <f t="shared" si="73"/>
        <v>3</v>
      </c>
      <c r="DW24" s="29">
        <f t="shared" si="74"/>
        <v>3</v>
      </c>
      <c r="DX24" s="30">
        <f t="shared" si="75"/>
        <v>0</v>
      </c>
      <c r="DY24" s="30">
        <f t="shared" si="76"/>
        <v>0</v>
      </c>
      <c r="DZ24" s="30">
        <f t="shared" si="77"/>
        <v>0</v>
      </c>
      <c r="EA24" s="30">
        <f t="shared" si="78"/>
        <v>0</v>
      </c>
      <c r="EB24" s="31"/>
      <c r="EC24" s="27" t="e">
        <f t="shared" si="79"/>
        <v>#VALUE!</v>
      </c>
      <c r="ED24" s="28">
        <f t="shared" si="80"/>
        <v>0</v>
      </c>
      <c r="EE24" s="27" t="e">
        <f t="shared" si="81"/>
        <v>#VALUE!</v>
      </c>
      <c r="EF24" s="28">
        <f t="shared" si="82"/>
        <v>0</v>
      </c>
      <c r="EG24" s="28">
        <f>IF(OR(T24="",T24=" ",T24="　"),0,IF(D24&gt;=830101,0,IF(DR24=1,1,IF(MATCH(T24,Sheet2!$D$3:$D$12,1)&lt;=6,1,0))))</f>
        <v>0</v>
      </c>
      <c r="EH24" s="28">
        <f>IF(OR(X24="",X24=" ",X24="　"),0,IF(D24&gt;=830101,0,IF(DS24=1,1,IF(MATCH(X24,Sheet2!$D$3:$D$12,1)&lt;=6,1,0))))</f>
        <v>0</v>
      </c>
      <c r="EI24" s="28">
        <f>IF(OR(AB24="",AB24=" ",AB24="　"),0,IF(D24&gt;=830101,0,IF(DT24=1,1,IF(MATCH(AB24,Sheet2!$D$3:$D$12,1)&lt;=6,1,0))))</f>
        <v>0</v>
      </c>
      <c r="EJ24" s="28">
        <f>IF(OR(AF24="",AF24=" ",AF24="　"),0,IF(D24&gt;=830101,0,IF(DU24=1,1,IF(MATCH(AF24,Sheet2!$D$3:$D$12,1)&lt;=6,1,0))))</f>
        <v>0</v>
      </c>
      <c r="EK24" s="29">
        <f t="shared" si="83"/>
        <v>2</v>
      </c>
      <c r="EL24" s="29">
        <f t="shared" si="84"/>
        <v>2</v>
      </c>
      <c r="EM24" s="30">
        <f t="shared" si="85"/>
        <v>0</v>
      </c>
      <c r="EN24" s="30">
        <f t="shared" si="86"/>
        <v>0</v>
      </c>
      <c r="EO24" s="30">
        <f t="shared" si="87"/>
        <v>0</v>
      </c>
      <c r="EP24" s="30">
        <f t="shared" si="88"/>
        <v>0</v>
      </c>
      <c r="EQ24" s="31"/>
      <c r="ER24" s="27" t="e">
        <f t="shared" si="89"/>
        <v>#VALUE!</v>
      </c>
      <c r="ES24" s="28">
        <f t="shared" si="90"/>
        <v>0</v>
      </c>
      <c r="ET24" s="27" t="e">
        <f t="shared" si="91"/>
        <v>#VALUE!</v>
      </c>
      <c r="EU24" s="28">
        <f t="shared" si="92"/>
        <v>0</v>
      </c>
      <c r="EV24" s="28">
        <f>IF(OR(T24="",T24=" ",T24="　"),0,IF(D24&gt;=830701,0,IF(EG24=1,1,IF(MATCH(T24,Sheet2!$D$3:$D$12,1)&lt;=7,1,0))))</f>
        <v>0</v>
      </c>
      <c r="EW24" s="28">
        <f>IF(OR(X24="",X24=" ",X24="　"),0,IF(D24&gt;=830701,0,IF(EH24=1,1,IF(MATCH(X24,Sheet2!$D$3:$D$12,1)&lt;=7,1,0))))</f>
        <v>0</v>
      </c>
      <c r="EX24" s="28">
        <f>IF(OR(AB24="",AB24=" ",AB24="　"),0,IF(D24&gt;=830701,0,IF(EI24=1,1,IF(MATCH(AB24,Sheet2!$D$3:$D$12,1)&lt;=7,1,0))))</f>
        <v>0</v>
      </c>
      <c r="EY24" s="28">
        <f>IF(OR(AF24="",AF24=" ",AF24="　"),0,IF(D24&gt;=830701,0,IF(EJ24=1,1,IF(MATCH(AF24,Sheet2!$D$3:$D$12,1)&lt;=7,1,0))))</f>
        <v>0</v>
      </c>
      <c r="EZ24" s="29">
        <f t="shared" si="93"/>
        <v>2</v>
      </c>
      <c r="FA24" s="29">
        <f t="shared" si="94"/>
        <v>2</v>
      </c>
      <c r="FB24" s="30">
        <f t="shared" si="95"/>
        <v>0</v>
      </c>
      <c r="FC24" s="30">
        <f t="shared" si="96"/>
        <v>0</v>
      </c>
      <c r="FD24" s="30">
        <f t="shared" si="97"/>
        <v>0</v>
      </c>
      <c r="FE24" s="30">
        <f t="shared" si="98"/>
        <v>0</v>
      </c>
      <c r="FF24" s="31"/>
      <c r="FG24" s="27" t="e">
        <f t="shared" si="99"/>
        <v>#VALUE!</v>
      </c>
      <c r="FH24" s="28">
        <f t="shared" si="100"/>
        <v>0</v>
      </c>
      <c r="FI24" s="27" t="e">
        <f t="shared" si="101"/>
        <v>#VALUE!</v>
      </c>
      <c r="FJ24" s="28">
        <f t="shared" si="102"/>
        <v>0</v>
      </c>
      <c r="FK24" s="28">
        <f>IF(OR(T24="",T24=" ",T24="　"),0,IF(D24&gt;=840101,0,IF(EV24=1,1,IF(MATCH(T24,Sheet2!$D$3:$D$12,1)&lt;=8,1,0))))</f>
        <v>0</v>
      </c>
      <c r="FL24" s="28">
        <f>IF(OR(X24="",X24=" ",X24="　"),0,IF(D24&gt;=840101,0,IF(EW24=1,1,IF(MATCH(X24,Sheet2!$D$3:$D$12,1)&lt;=8,1,0))))</f>
        <v>0</v>
      </c>
      <c r="FM24" s="28">
        <f>IF(OR(AB24="",AB24=" ",AB24="　"),0,IF(D24&gt;=840101,0,IF(EX24=1,1,IF(MATCH(AB24,Sheet2!$D$3:$D$12,1)&lt;=8,1,0))))</f>
        <v>0</v>
      </c>
      <c r="FN24" s="28">
        <f>IF(OR(AF24="",AF24=" ",AF24="　"),0,IF(D24&gt;=840101,0,IF(EY24=1,1,IF(MATCH(AF24,Sheet2!$D$3:$D$12,1)&lt;=8,1,0))))</f>
        <v>0</v>
      </c>
      <c r="FO24" s="29">
        <f t="shared" si="103"/>
        <v>1</v>
      </c>
      <c r="FP24" s="29">
        <f t="shared" si="104"/>
        <v>1</v>
      </c>
      <c r="FQ24" s="30">
        <f t="shared" si="105"/>
        <v>0</v>
      </c>
      <c r="FR24" s="30">
        <f t="shared" si="106"/>
        <v>0</v>
      </c>
      <c r="FS24" s="30">
        <f t="shared" si="107"/>
        <v>0</v>
      </c>
      <c r="FT24" s="30">
        <f t="shared" si="108"/>
        <v>0</v>
      </c>
      <c r="FU24" s="31"/>
      <c r="FV24" s="27" t="e">
        <f t="shared" si="109"/>
        <v>#VALUE!</v>
      </c>
      <c r="FW24" s="28">
        <f t="shared" si="110"/>
        <v>0</v>
      </c>
      <c r="FX24" s="27" t="e">
        <f t="shared" si="111"/>
        <v>#VALUE!</v>
      </c>
      <c r="FY24" s="28">
        <f t="shared" si="112"/>
        <v>0</v>
      </c>
      <c r="FZ24" s="28">
        <f>IF(OR(T24="",T24=" ",T24="　"),0,IF(D24&gt;=840701,0,IF(FK24=1,1,IF(MATCH(T24,Sheet2!$D$3:$D$12,1)&lt;=9,1,0))))</f>
        <v>0</v>
      </c>
      <c r="GA24" s="28">
        <f>IF(OR(X24="",X24=" ",X24="　"),0,IF(D24&gt;=840701,0,IF(FL24=1,1,IF(MATCH(X24,Sheet2!$D$3:$D$12,1)&lt;=9,1,0))))</f>
        <v>0</v>
      </c>
      <c r="GB24" s="28">
        <f>IF(OR(AB24="",AB24=" ",AB24="　"),0,IF(D24&gt;=840701,0,IF(FM24=1,1,IF(MATCH(AB24,Sheet2!$D$3:$D$12,1)&lt;=9,1,0))))</f>
        <v>0</v>
      </c>
      <c r="GC24" s="28">
        <f>IF(OR(AF24="",AF24=" ",AF24="　"),0,IF(D24&gt;=840701,0,IF(FN24=1,1,IF(MATCH(AF24,Sheet2!$D$3:$D$12,1)&lt;=9,1,0))))</f>
        <v>0</v>
      </c>
      <c r="GD24" s="29">
        <f t="shared" si="113"/>
        <v>1</v>
      </c>
      <c r="GE24" s="29">
        <f t="shared" si="114"/>
        <v>1</v>
      </c>
      <c r="GF24" s="30">
        <f t="shared" si="115"/>
        <v>0</v>
      </c>
      <c r="GG24" s="30">
        <f t="shared" si="116"/>
        <v>0</v>
      </c>
      <c r="GH24" s="30">
        <f t="shared" si="117"/>
        <v>0</v>
      </c>
      <c r="GI24" s="30">
        <f t="shared" si="118"/>
        <v>0</v>
      </c>
      <c r="GJ24" s="31"/>
      <c r="GK24" s="27" t="e">
        <f t="shared" si="119"/>
        <v>#VALUE!</v>
      </c>
      <c r="GL24" s="28">
        <f t="shared" si="120"/>
        <v>0</v>
      </c>
      <c r="GM24" s="27" t="e">
        <f t="shared" si="121"/>
        <v>#VALUE!</v>
      </c>
      <c r="GN24" s="28">
        <f t="shared" si="122"/>
        <v>0</v>
      </c>
      <c r="GO24" s="28">
        <f>IF(OR(T24="",T24=" ",T24="　"),0,IF(D24&gt;=840701,0,IF(FZ24=1,1,IF(MATCH(T24,Sheet2!$D$3:$D$12,1)&lt;=10,1,0))))</f>
        <v>0</v>
      </c>
      <c r="GP24" s="28">
        <f>IF(OR(X24="",X24=" ",X24="　"),0,IF(D24&gt;=840701,0,IF(GA24=1,1,IF(MATCH(X24,Sheet2!$D$3:$D$12,1)&lt;=10,1,0))))</f>
        <v>0</v>
      </c>
      <c r="GQ24" s="28">
        <f>IF(OR(AB24="",AB24=" ",AB24="　"),0,IF(D24&gt;=840701,0,IF(GB24=1,1,IF(MATCH(AB24,Sheet2!$D$3:$D$12,1)&lt;=10,1,0))))</f>
        <v>0</v>
      </c>
      <c r="GR24" s="28">
        <f>IF(OR(AF24="",AF24=" ",AF24="　"),0,IF(D24&gt;=840701,0,IF(GC24=1,1,IF(MATCH(AF24,Sheet2!$D$3:$D$12,1)&lt;=10,1,0))))</f>
        <v>0</v>
      </c>
      <c r="GS24" s="29">
        <f t="shared" si="123"/>
        <v>0</v>
      </c>
      <c r="GT24" s="29">
        <f t="shared" si="124"/>
        <v>0</v>
      </c>
      <c r="GU24" s="30">
        <f t="shared" si="125"/>
        <v>0</v>
      </c>
      <c r="GV24" s="30">
        <f t="shared" si="126"/>
        <v>0</v>
      </c>
      <c r="GW24" s="30">
        <f t="shared" si="127"/>
        <v>0</v>
      </c>
      <c r="GX24" s="30">
        <f t="shared" si="128"/>
        <v>0</v>
      </c>
      <c r="GY24" s="8"/>
      <c r="GZ24" s="39" t="str">
        <f t="shared" si="129"/>
        <v>1911/00/00</v>
      </c>
      <c r="HA24" s="8" t="e">
        <f t="shared" si="130"/>
        <v>#VALUE!</v>
      </c>
      <c r="HB24" s="8" t="str">
        <f t="shared" si="131"/>
        <v>1911/00/00</v>
      </c>
      <c r="HC24" s="8" t="e">
        <f t="shared" si="132"/>
        <v>#VALUE!</v>
      </c>
      <c r="HD24" s="8" t="str">
        <f t="shared" si="133"/>
        <v>1911/00/00</v>
      </c>
      <c r="HE24" s="8" t="e">
        <f t="shared" si="134"/>
        <v>#VALUE!</v>
      </c>
      <c r="HF24" s="8" t="str">
        <f t="shared" si="135"/>
        <v>2013/01/01</v>
      </c>
      <c r="HH24" s="8">
        <f>IF(OR(C24="",C24=" ",C24="　"),0,IF(D24&gt;780630,0,ROUND(VLOOKUP(F24,Sheet2!$A$1:$B$20,2,FALSE)*E24,0)))</f>
        <v>0</v>
      </c>
      <c r="HI24" s="8">
        <f t="shared" si="136"/>
        <v>0</v>
      </c>
      <c r="HJ24" s="8">
        <f t="shared" si="137"/>
        <v>0</v>
      </c>
      <c r="HL24" s="8" t="str">
        <f t="shared" si="138"/>
        <v/>
      </c>
      <c r="HM24" s="8" t="str">
        <f t="shared" si="139"/>
        <v/>
      </c>
      <c r="HN24" s="8" t="str">
        <f t="shared" si="140"/>
        <v/>
      </c>
      <c r="HO24" s="8" t="str">
        <f t="shared" si="141"/>
        <v/>
      </c>
      <c r="HP24" s="8" t="str">
        <f t="shared" si="142"/>
        <v/>
      </c>
      <c r="HQ24" s="8" t="str">
        <f t="shared" si="143"/>
        <v/>
      </c>
      <c r="HR24" s="8" t="str">
        <f t="shared" si="144"/>
        <v/>
      </c>
    </row>
    <row r="25" spans="1:226" ht="60" customHeight="1">
      <c r="A25" s="10">
        <v>20</v>
      </c>
      <c r="B25" s="32"/>
      <c r="C25" s="33"/>
      <c r="D25" s="34"/>
      <c r="E25" s="55"/>
      <c r="F25" s="46"/>
      <c r="G25" s="48">
        <f>IF(OR(C25="",C25=" ",C25="　"),0,IF(D25&gt;780630,0,ROUND(VLOOKUP(F25,Sheet2!$A$1:$B$20,2,FALSE),0)))</f>
        <v>0</v>
      </c>
      <c r="H25" s="49">
        <f t="shared" si="0"/>
        <v>0</v>
      </c>
      <c r="I25" s="24">
        <f t="shared" si="1"/>
        <v>0</v>
      </c>
      <c r="J25" s="25">
        <f t="shared" si="2"/>
        <v>0</v>
      </c>
      <c r="K25" s="35"/>
      <c r="L25" s="133" t="str">
        <f t="shared" si="145"/>
        <v/>
      </c>
      <c r="M25" s="51" t="str">
        <f t="shared" si="4"/>
        <v/>
      </c>
      <c r="N25" s="56">
        <v>15.5</v>
      </c>
      <c r="O25" s="38"/>
      <c r="P25" s="133" t="str">
        <f t="shared" si="146"/>
        <v/>
      </c>
      <c r="Q25" s="51" t="str">
        <f t="shared" si="6"/>
        <v/>
      </c>
      <c r="R25" s="56">
        <v>15.5</v>
      </c>
      <c r="S25" s="38"/>
      <c r="T25" s="34"/>
      <c r="U25" s="51" t="str">
        <f t="shared" si="7"/>
        <v/>
      </c>
      <c r="V25" s="56">
        <v>15.5</v>
      </c>
      <c r="W25" s="38"/>
      <c r="X25" s="34"/>
      <c r="Y25" s="51" t="str">
        <f t="shared" si="8"/>
        <v/>
      </c>
      <c r="Z25" s="56">
        <v>15.5</v>
      </c>
      <c r="AA25" s="35"/>
      <c r="AB25" s="34"/>
      <c r="AC25" s="51" t="str">
        <f t="shared" si="9"/>
        <v/>
      </c>
      <c r="AD25" s="56">
        <v>15.5</v>
      </c>
      <c r="AE25" s="38"/>
      <c r="AF25" s="34"/>
      <c r="AG25" s="51" t="str">
        <f t="shared" si="10"/>
        <v/>
      </c>
      <c r="AH25" s="56">
        <v>15.5</v>
      </c>
      <c r="AI25" s="37">
        <f t="shared" si="11"/>
        <v>0</v>
      </c>
      <c r="AJ25" s="47">
        <f t="shared" si="12"/>
        <v>0</v>
      </c>
      <c r="AK25" s="26">
        <f t="shared" si="13"/>
        <v>0</v>
      </c>
      <c r="AL25" s="53">
        <f t="shared" si="14"/>
        <v>0</v>
      </c>
      <c r="AM25" s="36"/>
      <c r="AN25" s="54"/>
      <c r="AO25" s="8" t="e">
        <f>VLOOKUP(LEFT(C25,1),Sheet2!$L$3:$M$28,2,FALSE)&amp;MID(C25,2,9)</f>
        <v>#N/A</v>
      </c>
      <c r="AP25" s="8" t="e">
        <f t="shared" si="15"/>
        <v>#N/A</v>
      </c>
      <c r="AQ25" s="8" t="e">
        <f t="shared" si="16"/>
        <v>#N/A</v>
      </c>
      <c r="AR25" s="27">
        <f t="shared" si="17"/>
        <v>0</v>
      </c>
      <c r="AS25" s="28">
        <f t="shared" si="18"/>
        <v>0</v>
      </c>
      <c r="AT25" s="27">
        <f t="shared" si="19"/>
        <v>0</v>
      </c>
      <c r="AU25" s="28">
        <f t="shared" si="20"/>
        <v>0</v>
      </c>
      <c r="AV25" s="28">
        <f t="shared" si="21"/>
        <v>0</v>
      </c>
      <c r="AW25" s="28">
        <f t="shared" si="22"/>
        <v>0</v>
      </c>
      <c r="AX25" s="28">
        <f t="shared" si="23"/>
        <v>0</v>
      </c>
      <c r="AY25" s="28">
        <f t="shared" si="24"/>
        <v>0</v>
      </c>
      <c r="AZ25" s="29" t="str">
        <f t="shared" si="25"/>
        <v/>
      </c>
      <c r="BA25" s="29"/>
      <c r="BB25" s="30">
        <f t="shared" si="26"/>
        <v>0</v>
      </c>
      <c r="BC25" s="30">
        <f t="shared" si="27"/>
        <v>0</v>
      </c>
      <c r="BD25" s="31">
        <f t="shared" si="28"/>
        <v>0</v>
      </c>
      <c r="BE25" s="8"/>
      <c r="BF25" s="27" t="e">
        <f t="shared" si="29"/>
        <v>#VALUE!</v>
      </c>
      <c r="BG25" s="28">
        <f t="shared" si="30"/>
        <v>0</v>
      </c>
      <c r="BH25" s="27" t="e">
        <f t="shared" si="31"/>
        <v>#VALUE!</v>
      </c>
      <c r="BI25" s="28">
        <f t="shared" si="32"/>
        <v>0</v>
      </c>
      <c r="BJ25" s="28">
        <f>IF(OR(T25="",T25=" ",T25="　"),0,IF(D25&gt;=800701,0,IF(MATCH(T25,Sheet2!$D$3:$D$12,1)&lt;=1,1,0)))</f>
        <v>0</v>
      </c>
      <c r="BK25" s="28">
        <f>IF(OR(X25="",X25=" ",X25="　"),0,IF(D25&gt;=800701,0,IF(MATCH(X25,Sheet2!$D$3:$D$12,1)&lt;=1,1,0)))</f>
        <v>0</v>
      </c>
      <c r="BL25" s="28">
        <f>IF(OR(AB25="",AB25=" ",AB25="　"),0,IF(D25&gt;=800701,0,IF(MATCH(AB25,Sheet2!$D$3:$D$12,1)&lt;=1,1,0)))</f>
        <v>0</v>
      </c>
      <c r="BM25" s="28">
        <f>IF(OR(AF25="",AF25=" ",AF25="　"),0,IF(D25&gt;=800701,0,IF(MATCH(AF25,Sheet2!$D$3:$D$12,1)&lt;=1,1,0)))</f>
        <v>0</v>
      </c>
      <c r="BN25" s="29">
        <f t="shared" si="33"/>
        <v>5</v>
      </c>
      <c r="BO25" s="29">
        <f t="shared" si="34"/>
        <v>3</v>
      </c>
      <c r="BP25" s="30">
        <f t="shared" si="35"/>
        <v>0</v>
      </c>
      <c r="BQ25" s="30">
        <f t="shared" si="36"/>
        <v>0</v>
      </c>
      <c r="BR25" s="30">
        <f t="shared" si="37"/>
        <v>0</v>
      </c>
      <c r="BS25" s="30">
        <f t="shared" si="38"/>
        <v>0</v>
      </c>
      <c r="BT25" s="30"/>
      <c r="BU25" s="27" t="e">
        <f t="shared" si="39"/>
        <v>#VALUE!</v>
      </c>
      <c r="BV25" s="28">
        <f t="shared" si="40"/>
        <v>0</v>
      </c>
      <c r="BW25" s="27" t="e">
        <f t="shared" si="41"/>
        <v>#VALUE!</v>
      </c>
      <c r="BX25" s="28">
        <f t="shared" si="42"/>
        <v>0</v>
      </c>
      <c r="BY25" s="28">
        <f>IF(OR(T25="",T25=" ",T25="　"),0,IF(D25&gt;=810101,0,IF(BJ25=1,1,IF(MATCH(T25,Sheet2!$D$3:$D$12,1)&lt;=2,1,0))))</f>
        <v>0</v>
      </c>
      <c r="BZ25" s="28">
        <f>IF(OR(X25="",X25=" ",X25="　"),0,IF(D25&gt;=810101,0,IF(BK25=1,1,IF(MATCH(X25,Sheet2!$D$3:$D$12,1)&lt;=2,1,0))))</f>
        <v>0</v>
      </c>
      <c r="CA25" s="28">
        <f>IF(OR(AB25="",AB25=" ",AB25="　"),0,IF(D25&gt;=810101,0,IF(BL25=1,1,IF(MATCH(AB25,Sheet2!$D$3:$D$12,1)&lt;=2,1,0))))</f>
        <v>0</v>
      </c>
      <c r="CB25" s="28">
        <f>IF(OR(AF25="",AF25=" ",AF25="　"),0,IF(D25&gt;=810101,0,IF(BM25=1,1,IF(MATCH(AF25,Sheet2!$D$3:$D$12,1)&lt;=2,1,0))))</f>
        <v>0</v>
      </c>
      <c r="CC25" s="29">
        <f t="shared" si="43"/>
        <v>4</v>
      </c>
      <c r="CD25" s="29">
        <f t="shared" si="44"/>
        <v>3</v>
      </c>
      <c r="CE25" s="30">
        <f t="shared" si="45"/>
        <v>0</v>
      </c>
      <c r="CF25" s="30">
        <f t="shared" si="46"/>
        <v>0</v>
      </c>
      <c r="CG25" s="30">
        <f t="shared" si="47"/>
        <v>0</v>
      </c>
      <c r="CH25" s="30">
        <f t="shared" si="48"/>
        <v>0</v>
      </c>
      <c r="CI25" s="30"/>
      <c r="CJ25" s="27" t="e">
        <f t="shared" si="49"/>
        <v>#VALUE!</v>
      </c>
      <c r="CK25" s="28">
        <f t="shared" si="50"/>
        <v>0</v>
      </c>
      <c r="CL25" s="27" t="e">
        <f t="shared" si="51"/>
        <v>#VALUE!</v>
      </c>
      <c r="CM25" s="28">
        <f t="shared" si="52"/>
        <v>0</v>
      </c>
      <c r="CN25" s="28">
        <f>IF(OR(T25="",T25=" ",T25="　"),0,IF(D25&gt;=810701,0,IF(BY25=1,1,IF(MATCH(T25,Sheet2!$D$3:$D$12,1)&lt;=3,1,0))))</f>
        <v>0</v>
      </c>
      <c r="CO25" s="28">
        <f>IF(OR(X25="",X25=" ",X25="　"),0,IF(D25&gt;=810701,0,IF(BZ25=1,1,IF(MATCH(X25,Sheet2!$D$3:$D$12,1)&lt;=3,1,0))))</f>
        <v>0</v>
      </c>
      <c r="CP25" s="28">
        <f>IF(OR(AB25="",AB25=" ",AB25="　"),0,IF(D25&gt;=810701,0,IF(CA25=1,1,IF(MATCH(AB25,Sheet2!$D$3:$D$12,1)&lt;=3,1,0))))</f>
        <v>0</v>
      </c>
      <c r="CQ25" s="28">
        <f>IF(OR(AF25="",AF25=" ",AF25="　"),0,IF(D25&gt;=810701,0,IF(CB25=1,1,IF(MATCH(AF25,Sheet2!$D$3:$D$12,1)&lt;=3,1,0))))</f>
        <v>0</v>
      </c>
      <c r="CR25" s="29">
        <f t="shared" si="53"/>
        <v>4</v>
      </c>
      <c r="CS25" s="29">
        <f t="shared" si="54"/>
        <v>3</v>
      </c>
      <c r="CT25" s="30">
        <f t="shared" si="55"/>
        <v>0</v>
      </c>
      <c r="CU25" s="30">
        <f t="shared" si="56"/>
        <v>0</v>
      </c>
      <c r="CV25" s="30">
        <f t="shared" si="57"/>
        <v>0</v>
      </c>
      <c r="CW25" s="30">
        <f t="shared" si="58"/>
        <v>0</v>
      </c>
      <c r="CX25" s="31"/>
      <c r="CY25" s="27" t="e">
        <f t="shared" si="59"/>
        <v>#VALUE!</v>
      </c>
      <c r="CZ25" s="28">
        <f t="shared" si="60"/>
        <v>0</v>
      </c>
      <c r="DA25" s="27" t="e">
        <f t="shared" si="61"/>
        <v>#VALUE!</v>
      </c>
      <c r="DB25" s="28">
        <f t="shared" si="62"/>
        <v>0</v>
      </c>
      <c r="DC25" s="28">
        <f>IF(OR(T25="",T25=" ",T25="　"),0,IF(D25&gt;=820101,0,IF(CN25=1,1,IF(MATCH(T25,Sheet2!$D$3:$D$12,1)&lt;=4,1,0))))</f>
        <v>0</v>
      </c>
      <c r="DD25" s="28">
        <f>IF(OR(X25="",X25=" ",X25="　"),0,IF(D25&gt;=820101,0,IF(CO25=1,1,IF(MATCH(X25,Sheet2!$D$3:$D$12,1)&lt;=4,1,0))))</f>
        <v>0</v>
      </c>
      <c r="DE25" s="28">
        <f>IF(OR(AB25="",AB25=" ",AB25="　"),0,IF(D25&gt;=820101,0,IF(CP25=1,1,IF(MATCH(AB25,Sheet2!$D$3:$D$12,1)&lt;=4,1,0))))</f>
        <v>0</v>
      </c>
      <c r="DF25" s="28">
        <f>IF(OR(AF25="",AF25=" ",AF25="　"),0,IF(D25&gt;=820101,0,IF(CQ25=1,1,IF(MATCH(AF25,Sheet2!$D$3:$D$12,1)&lt;=4,1,0))))</f>
        <v>0</v>
      </c>
      <c r="DG25" s="29">
        <f t="shared" si="63"/>
        <v>3</v>
      </c>
      <c r="DH25" s="29">
        <f t="shared" si="64"/>
        <v>3</v>
      </c>
      <c r="DI25" s="30">
        <f t="shared" si="65"/>
        <v>0</v>
      </c>
      <c r="DJ25" s="30">
        <f t="shared" si="66"/>
        <v>0</v>
      </c>
      <c r="DK25" s="30">
        <f t="shared" si="67"/>
        <v>0</v>
      </c>
      <c r="DL25" s="30">
        <f t="shared" si="68"/>
        <v>0</v>
      </c>
      <c r="DM25" s="31"/>
      <c r="DN25" s="27" t="e">
        <f t="shared" si="69"/>
        <v>#VALUE!</v>
      </c>
      <c r="DO25" s="28">
        <f t="shared" si="70"/>
        <v>0</v>
      </c>
      <c r="DP25" s="27" t="e">
        <f t="shared" si="71"/>
        <v>#VALUE!</v>
      </c>
      <c r="DQ25" s="28">
        <f t="shared" si="72"/>
        <v>0</v>
      </c>
      <c r="DR25" s="28">
        <f>IF(OR(T25="",T25=" ",T25="　"),0,IF(D25&gt;=820701,0,IF(DC25=1,1,IF(MATCH(T25,Sheet2!$D$3:$D$12,1)&lt;=5,1,0))))</f>
        <v>0</v>
      </c>
      <c r="DS25" s="28">
        <f>IF(OR(X25="",X25=" ",X25="　"),0,IF(D25&gt;=820701,0,IF(DD25=1,1,IF(MATCH(X25,Sheet2!$D$3:$D$12,1)&lt;=5,1,0))))</f>
        <v>0</v>
      </c>
      <c r="DT25" s="28">
        <f>IF(OR(AB25="",AB25=" ",AB25="　"),0,IF(D25&gt;=820701,0,IF(DE25=1,1,IF(MATCH(AB25,Sheet2!$D$3:$D$12,1)&lt;=5,1,0))))</f>
        <v>0</v>
      </c>
      <c r="DU25" s="28">
        <f>IF(OR(AF25="",AF25=" ",AF25="　"),0,IF(D25&gt;=820701,0,IF(DF25=1,1,IF(MATCH(AF25,Sheet2!$D$3:$D$12,1)&lt;=5,1,0))))</f>
        <v>0</v>
      </c>
      <c r="DV25" s="29">
        <f t="shared" si="73"/>
        <v>3</v>
      </c>
      <c r="DW25" s="29">
        <f t="shared" si="74"/>
        <v>3</v>
      </c>
      <c r="DX25" s="30">
        <f t="shared" si="75"/>
        <v>0</v>
      </c>
      <c r="DY25" s="30">
        <f t="shared" si="76"/>
        <v>0</v>
      </c>
      <c r="DZ25" s="30">
        <f t="shared" si="77"/>
        <v>0</v>
      </c>
      <c r="EA25" s="30">
        <f t="shared" si="78"/>
        <v>0</v>
      </c>
      <c r="EB25" s="31"/>
      <c r="EC25" s="27" t="e">
        <f t="shared" si="79"/>
        <v>#VALUE!</v>
      </c>
      <c r="ED25" s="28">
        <f t="shared" si="80"/>
        <v>0</v>
      </c>
      <c r="EE25" s="27" t="e">
        <f t="shared" si="81"/>
        <v>#VALUE!</v>
      </c>
      <c r="EF25" s="28">
        <f t="shared" si="82"/>
        <v>0</v>
      </c>
      <c r="EG25" s="28">
        <f>IF(OR(T25="",T25=" ",T25="　"),0,IF(D25&gt;=830101,0,IF(DR25=1,1,IF(MATCH(T25,Sheet2!$D$3:$D$12,1)&lt;=6,1,0))))</f>
        <v>0</v>
      </c>
      <c r="EH25" s="28">
        <f>IF(OR(X25="",X25=" ",X25="　"),0,IF(D25&gt;=830101,0,IF(DS25=1,1,IF(MATCH(X25,Sheet2!$D$3:$D$12,1)&lt;=6,1,0))))</f>
        <v>0</v>
      </c>
      <c r="EI25" s="28">
        <f>IF(OR(AB25="",AB25=" ",AB25="　"),0,IF(D25&gt;=830101,0,IF(DT25=1,1,IF(MATCH(AB25,Sheet2!$D$3:$D$12,1)&lt;=6,1,0))))</f>
        <v>0</v>
      </c>
      <c r="EJ25" s="28">
        <f>IF(OR(AF25="",AF25=" ",AF25="　"),0,IF(D25&gt;=830101,0,IF(DU25=1,1,IF(MATCH(AF25,Sheet2!$D$3:$D$12,1)&lt;=6,1,0))))</f>
        <v>0</v>
      </c>
      <c r="EK25" s="29">
        <f t="shared" si="83"/>
        <v>2</v>
      </c>
      <c r="EL25" s="29">
        <f t="shared" si="84"/>
        <v>2</v>
      </c>
      <c r="EM25" s="30">
        <f t="shared" si="85"/>
        <v>0</v>
      </c>
      <c r="EN25" s="30">
        <f t="shared" si="86"/>
        <v>0</v>
      </c>
      <c r="EO25" s="30">
        <f t="shared" si="87"/>
        <v>0</v>
      </c>
      <c r="EP25" s="30">
        <f t="shared" si="88"/>
        <v>0</v>
      </c>
      <c r="EQ25" s="31"/>
      <c r="ER25" s="27" t="e">
        <f t="shared" si="89"/>
        <v>#VALUE!</v>
      </c>
      <c r="ES25" s="28">
        <f t="shared" si="90"/>
        <v>0</v>
      </c>
      <c r="ET25" s="27" t="e">
        <f t="shared" si="91"/>
        <v>#VALUE!</v>
      </c>
      <c r="EU25" s="28">
        <f t="shared" si="92"/>
        <v>0</v>
      </c>
      <c r="EV25" s="28">
        <f>IF(OR(T25="",T25=" ",T25="　"),0,IF(D25&gt;=830701,0,IF(EG25=1,1,IF(MATCH(T25,Sheet2!$D$3:$D$12,1)&lt;=7,1,0))))</f>
        <v>0</v>
      </c>
      <c r="EW25" s="28">
        <f>IF(OR(X25="",X25=" ",X25="　"),0,IF(D25&gt;=830701,0,IF(EH25=1,1,IF(MATCH(X25,Sheet2!$D$3:$D$12,1)&lt;=7,1,0))))</f>
        <v>0</v>
      </c>
      <c r="EX25" s="28">
        <f>IF(OR(AB25="",AB25=" ",AB25="　"),0,IF(D25&gt;=830701,0,IF(EI25=1,1,IF(MATCH(AB25,Sheet2!$D$3:$D$12,1)&lt;=7,1,0))))</f>
        <v>0</v>
      </c>
      <c r="EY25" s="28">
        <f>IF(OR(AF25="",AF25=" ",AF25="　"),0,IF(D25&gt;=830701,0,IF(EJ25=1,1,IF(MATCH(AF25,Sheet2!$D$3:$D$12,1)&lt;=7,1,0))))</f>
        <v>0</v>
      </c>
      <c r="EZ25" s="29">
        <f t="shared" si="93"/>
        <v>2</v>
      </c>
      <c r="FA25" s="29">
        <f t="shared" si="94"/>
        <v>2</v>
      </c>
      <c r="FB25" s="30">
        <f t="shared" si="95"/>
        <v>0</v>
      </c>
      <c r="FC25" s="30">
        <f t="shared" si="96"/>
        <v>0</v>
      </c>
      <c r="FD25" s="30">
        <f t="shared" si="97"/>
        <v>0</v>
      </c>
      <c r="FE25" s="30">
        <f t="shared" si="98"/>
        <v>0</v>
      </c>
      <c r="FF25" s="31"/>
      <c r="FG25" s="27" t="e">
        <f t="shared" si="99"/>
        <v>#VALUE!</v>
      </c>
      <c r="FH25" s="28">
        <f t="shared" si="100"/>
        <v>0</v>
      </c>
      <c r="FI25" s="27" t="e">
        <f t="shared" si="101"/>
        <v>#VALUE!</v>
      </c>
      <c r="FJ25" s="28">
        <f t="shared" si="102"/>
        <v>0</v>
      </c>
      <c r="FK25" s="28">
        <f>IF(OR(T25="",T25=" ",T25="　"),0,IF(D25&gt;=840101,0,IF(EV25=1,1,IF(MATCH(T25,Sheet2!$D$3:$D$12,1)&lt;=8,1,0))))</f>
        <v>0</v>
      </c>
      <c r="FL25" s="28">
        <f>IF(OR(X25="",X25=" ",X25="　"),0,IF(D25&gt;=840101,0,IF(EW25=1,1,IF(MATCH(X25,Sheet2!$D$3:$D$12,1)&lt;=8,1,0))))</f>
        <v>0</v>
      </c>
      <c r="FM25" s="28">
        <f>IF(OR(AB25="",AB25=" ",AB25="　"),0,IF(D25&gt;=840101,0,IF(EX25=1,1,IF(MATCH(AB25,Sheet2!$D$3:$D$12,1)&lt;=8,1,0))))</f>
        <v>0</v>
      </c>
      <c r="FN25" s="28">
        <f>IF(OR(AF25="",AF25=" ",AF25="　"),0,IF(D25&gt;=840101,0,IF(EY25=1,1,IF(MATCH(AF25,Sheet2!$D$3:$D$12,1)&lt;=8,1,0))))</f>
        <v>0</v>
      </c>
      <c r="FO25" s="29">
        <f t="shared" si="103"/>
        <v>1</v>
      </c>
      <c r="FP25" s="29">
        <f t="shared" si="104"/>
        <v>1</v>
      </c>
      <c r="FQ25" s="30">
        <f t="shared" si="105"/>
        <v>0</v>
      </c>
      <c r="FR25" s="30">
        <f t="shared" si="106"/>
        <v>0</v>
      </c>
      <c r="FS25" s="30">
        <f t="shared" si="107"/>
        <v>0</v>
      </c>
      <c r="FT25" s="30">
        <f t="shared" si="108"/>
        <v>0</v>
      </c>
      <c r="FU25" s="31"/>
      <c r="FV25" s="27" t="e">
        <f t="shared" si="109"/>
        <v>#VALUE!</v>
      </c>
      <c r="FW25" s="28">
        <f t="shared" si="110"/>
        <v>0</v>
      </c>
      <c r="FX25" s="27" t="e">
        <f t="shared" si="111"/>
        <v>#VALUE!</v>
      </c>
      <c r="FY25" s="28">
        <f t="shared" si="112"/>
        <v>0</v>
      </c>
      <c r="FZ25" s="28">
        <f>IF(OR(T25="",T25=" ",T25="　"),0,IF(D25&gt;=840701,0,IF(FK25=1,1,IF(MATCH(T25,Sheet2!$D$3:$D$12,1)&lt;=9,1,0))))</f>
        <v>0</v>
      </c>
      <c r="GA25" s="28">
        <f>IF(OR(X25="",X25=" ",X25="　"),0,IF(D25&gt;=840701,0,IF(FL25=1,1,IF(MATCH(X25,Sheet2!$D$3:$D$12,1)&lt;=9,1,0))))</f>
        <v>0</v>
      </c>
      <c r="GB25" s="28">
        <f>IF(OR(AB25="",AB25=" ",AB25="　"),0,IF(D25&gt;=840701,0,IF(FM25=1,1,IF(MATCH(AB25,Sheet2!$D$3:$D$12,1)&lt;=9,1,0))))</f>
        <v>0</v>
      </c>
      <c r="GC25" s="28">
        <f>IF(OR(AF25="",AF25=" ",AF25="　"),0,IF(D25&gt;=840701,0,IF(FN25=1,1,IF(MATCH(AF25,Sheet2!$D$3:$D$12,1)&lt;=9,1,0))))</f>
        <v>0</v>
      </c>
      <c r="GD25" s="29">
        <f t="shared" si="113"/>
        <v>1</v>
      </c>
      <c r="GE25" s="29">
        <f t="shared" si="114"/>
        <v>1</v>
      </c>
      <c r="GF25" s="30">
        <f t="shared" si="115"/>
        <v>0</v>
      </c>
      <c r="GG25" s="30">
        <f t="shared" si="116"/>
        <v>0</v>
      </c>
      <c r="GH25" s="30">
        <f t="shared" si="117"/>
        <v>0</v>
      </c>
      <c r="GI25" s="30">
        <f t="shared" si="118"/>
        <v>0</v>
      </c>
      <c r="GJ25" s="31"/>
      <c r="GK25" s="27" t="e">
        <f t="shared" si="119"/>
        <v>#VALUE!</v>
      </c>
      <c r="GL25" s="28">
        <f t="shared" si="120"/>
        <v>0</v>
      </c>
      <c r="GM25" s="27" t="e">
        <f t="shared" si="121"/>
        <v>#VALUE!</v>
      </c>
      <c r="GN25" s="28">
        <f t="shared" si="122"/>
        <v>0</v>
      </c>
      <c r="GO25" s="28">
        <f>IF(OR(T25="",T25=" ",T25="　"),0,IF(D25&gt;=840701,0,IF(FZ25=1,1,IF(MATCH(T25,Sheet2!$D$3:$D$12,1)&lt;=10,1,0))))</f>
        <v>0</v>
      </c>
      <c r="GP25" s="28">
        <f>IF(OR(X25="",X25=" ",X25="　"),0,IF(D25&gt;=840701,0,IF(GA25=1,1,IF(MATCH(X25,Sheet2!$D$3:$D$12,1)&lt;=10,1,0))))</f>
        <v>0</v>
      </c>
      <c r="GQ25" s="28">
        <f>IF(OR(AB25="",AB25=" ",AB25="　"),0,IF(D25&gt;=840701,0,IF(GB25=1,1,IF(MATCH(AB25,Sheet2!$D$3:$D$12,1)&lt;=10,1,0))))</f>
        <v>0</v>
      </c>
      <c r="GR25" s="28">
        <f>IF(OR(AF25="",AF25=" ",AF25="　"),0,IF(D25&gt;=840701,0,IF(GC25=1,1,IF(MATCH(AF25,Sheet2!$D$3:$D$12,1)&lt;=10,1,0))))</f>
        <v>0</v>
      </c>
      <c r="GS25" s="29">
        <f t="shared" si="123"/>
        <v>0</v>
      </c>
      <c r="GT25" s="29">
        <f t="shared" si="124"/>
        <v>0</v>
      </c>
      <c r="GU25" s="30">
        <f t="shared" si="125"/>
        <v>0</v>
      </c>
      <c r="GV25" s="30">
        <f t="shared" si="126"/>
        <v>0</v>
      </c>
      <c r="GW25" s="30">
        <f t="shared" si="127"/>
        <v>0</v>
      </c>
      <c r="GX25" s="30">
        <f t="shared" si="128"/>
        <v>0</v>
      </c>
      <c r="GY25" s="8"/>
      <c r="GZ25" s="39" t="str">
        <f t="shared" si="129"/>
        <v>1911/00/00</v>
      </c>
      <c r="HA25" s="8" t="e">
        <f t="shared" si="130"/>
        <v>#VALUE!</v>
      </c>
      <c r="HB25" s="8" t="str">
        <f t="shared" si="131"/>
        <v>1911/00/00</v>
      </c>
      <c r="HC25" s="8" t="e">
        <f t="shared" si="132"/>
        <v>#VALUE!</v>
      </c>
      <c r="HD25" s="8" t="str">
        <f t="shared" si="133"/>
        <v>1911/00/00</v>
      </c>
      <c r="HE25" s="8" t="e">
        <f t="shared" si="134"/>
        <v>#VALUE!</v>
      </c>
      <c r="HF25" s="8" t="str">
        <f t="shared" si="135"/>
        <v>2013/01/01</v>
      </c>
      <c r="HH25" s="8">
        <f>IF(OR(C25="",C25=" ",C25="　"),0,IF(D25&gt;780630,0,ROUND(VLOOKUP(F25,Sheet2!$A$1:$B$20,2,FALSE)*E25,0)))</f>
        <v>0</v>
      </c>
      <c r="HI25" s="8">
        <f t="shared" si="136"/>
        <v>0</v>
      </c>
      <c r="HJ25" s="8">
        <f t="shared" si="137"/>
        <v>0</v>
      </c>
      <c r="HL25" s="8" t="str">
        <f t="shared" si="138"/>
        <v/>
      </c>
      <c r="HM25" s="8" t="str">
        <f t="shared" si="139"/>
        <v/>
      </c>
      <c r="HN25" s="8" t="str">
        <f t="shared" si="140"/>
        <v/>
      </c>
      <c r="HO25" s="8" t="str">
        <f t="shared" si="141"/>
        <v/>
      </c>
      <c r="HP25" s="8" t="str">
        <f t="shared" si="142"/>
        <v/>
      </c>
      <c r="HQ25" s="8" t="str">
        <f t="shared" si="143"/>
        <v/>
      </c>
      <c r="HR25" s="8" t="str">
        <f t="shared" si="144"/>
        <v/>
      </c>
    </row>
    <row r="26" spans="1:226" ht="60" customHeight="1">
      <c r="A26" s="10">
        <v>21</v>
      </c>
      <c r="B26" s="32"/>
      <c r="C26" s="33"/>
      <c r="D26" s="34"/>
      <c r="E26" s="55"/>
      <c r="F26" s="46"/>
      <c r="G26" s="48">
        <f>IF(OR(C26="",C26=" ",C26="　"),0,IF(D26&gt;780630,0,ROUND(VLOOKUP(F26,Sheet2!$A$1:$B$20,2,FALSE),0)))</f>
        <v>0</v>
      </c>
      <c r="H26" s="49">
        <f t="shared" si="0"/>
        <v>0</v>
      </c>
      <c r="I26" s="24">
        <f t="shared" si="1"/>
        <v>0</v>
      </c>
      <c r="J26" s="25">
        <f t="shared" si="2"/>
        <v>0</v>
      </c>
      <c r="K26" s="35"/>
      <c r="L26" s="133" t="str">
        <f t="shared" si="145"/>
        <v/>
      </c>
      <c r="M26" s="51" t="str">
        <f t="shared" si="4"/>
        <v/>
      </c>
      <c r="N26" s="56">
        <v>15.5</v>
      </c>
      <c r="O26" s="38"/>
      <c r="P26" s="133" t="str">
        <f t="shared" si="146"/>
        <v/>
      </c>
      <c r="Q26" s="51" t="str">
        <f t="shared" si="6"/>
        <v/>
      </c>
      <c r="R26" s="56">
        <v>15.5</v>
      </c>
      <c r="S26" s="38"/>
      <c r="T26" s="34"/>
      <c r="U26" s="51" t="str">
        <f t="shared" si="7"/>
        <v/>
      </c>
      <c r="V26" s="56">
        <v>15.5</v>
      </c>
      <c r="W26" s="38"/>
      <c r="X26" s="34"/>
      <c r="Y26" s="51" t="str">
        <f t="shared" si="8"/>
        <v/>
      </c>
      <c r="Z26" s="56">
        <v>15.5</v>
      </c>
      <c r="AA26" s="35"/>
      <c r="AB26" s="34"/>
      <c r="AC26" s="51" t="str">
        <f t="shared" si="9"/>
        <v/>
      </c>
      <c r="AD26" s="56">
        <v>15.5</v>
      </c>
      <c r="AE26" s="38"/>
      <c r="AF26" s="34"/>
      <c r="AG26" s="51" t="str">
        <f t="shared" si="10"/>
        <v/>
      </c>
      <c r="AH26" s="56">
        <v>15.5</v>
      </c>
      <c r="AI26" s="37">
        <f t="shared" si="11"/>
        <v>0</v>
      </c>
      <c r="AJ26" s="47">
        <f t="shared" si="12"/>
        <v>0</v>
      </c>
      <c r="AK26" s="26">
        <f t="shared" si="13"/>
        <v>0</v>
      </c>
      <c r="AL26" s="53">
        <f t="shared" si="14"/>
        <v>0</v>
      </c>
      <c r="AM26" s="36"/>
      <c r="AN26" s="54"/>
      <c r="AO26" s="8" t="e">
        <f>VLOOKUP(LEFT(C26,1),Sheet2!$L$3:$M$28,2,FALSE)&amp;MID(C26,2,9)</f>
        <v>#N/A</v>
      </c>
      <c r="AP26" s="8" t="e">
        <f t="shared" si="15"/>
        <v>#N/A</v>
      </c>
      <c r="AQ26" s="8" t="e">
        <f t="shared" si="16"/>
        <v>#N/A</v>
      </c>
      <c r="AR26" s="27">
        <f t="shared" si="17"/>
        <v>0</v>
      </c>
      <c r="AS26" s="28">
        <f t="shared" si="18"/>
        <v>0</v>
      </c>
      <c r="AT26" s="27">
        <f t="shared" si="19"/>
        <v>0</v>
      </c>
      <c r="AU26" s="28">
        <f t="shared" si="20"/>
        <v>0</v>
      </c>
      <c r="AV26" s="28">
        <f t="shared" si="21"/>
        <v>0</v>
      </c>
      <c r="AW26" s="28">
        <f t="shared" si="22"/>
        <v>0</v>
      </c>
      <c r="AX26" s="28">
        <f t="shared" si="23"/>
        <v>0</v>
      </c>
      <c r="AY26" s="28">
        <f t="shared" si="24"/>
        <v>0</v>
      </c>
      <c r="AZ26" s="29" t="str">
        <f t="shared" si="25"/>
        <v/>
      </c>
      <c r="BA26" s="29"/>
      <c r="BB26" s="30">
        <f t="shared" si="26"/>
        <v>0</v>
      </c>
      <c r="BC26" s="30">
        <f t="shared" si="27"/>
        <v>0</v>
      </c>
      <c r="BD26" s="31">
        <f t="shared" si="28"/>
        <v>0</v>
      </c>
      <c r="BE26" s="8"/>
      <c r="BF26" s="27" t="e">
        <f t="shared" si="29"/>
        <v>#VALUE!</v>
      </c>
      <c r="BG26" s="28">
        <f t="shared" si="30"/>
        <v>0</v>
      </c>
      <c r="BH26" s="27" t="e">
        <f t="shared" si="31"/>
        <v>#VALUE!</v>
      </c>
      <c r="BI26" s="28">
        <f t="shared" si="32"/>
        <v>0</v>
      </c>
      <c r="BJ26" s="28">
        <f>IF(OR(T26="",T26=" ",T26="　"),0,IF(D26&gt;=800701,0,IF(MATCH(T26,Sheet2!$D$3:$D$12,1)&lt;=1,1,0)))</f>
        <v>0</v>
      </c>
      <c r="BK26" s="28">
        <f>IF(OR(X26="",X26=" ",X26="　"),0,IF(D26&gt;=800701,0,IF(MATCH(X26,Sheet2!$D$3:$D$12,1)&lt;=1,1,0)))</f>
        <v>0</v>
      </c>
      <c r="BL26" s="28">
        <f>IF(OR(AB26="",AB26=" ",AB26="　"),0,IF(D26&gt;=800701,0,IF(MATCH(AB26,Sheet2!$D$3:$D$12,1)&lt;=1,1,0)))</f>
        <v>0</v>
      </c>
      <c r="BM26" s="28">
        <f>IF(OR(AF26="",AF26=" ",AF26="　"),0,IF(D26&gt;=800701,0,IF(MATCH(AF26,Sheet2!$D$3:$D$12,1)&lt;=1,1,0)))</f>
        <v>0</v>
      </c>
      <c r="BN26" s="29">
        <f t="shared" si="33"/>
        <v>5</v>
      </c>
      <c r="BO26" s="29">
        <f t="shared" si="34"/>
        <v>3</v>
      </c>
      <c r="BP26" s="30">
        <f t="shared" si="35"/>
        <v>0</v>
      </c>
      <c r="BQ26" s="30">
        <f t="shared" si="36"/>
        <v>0</v>
      </c>
      <c r="BR26" s="30">
        <f t="shared" si="37"/>
        <v>0</v>
      </c>
      <c r="BS26" s="30">
        <f t="shared" si="38"/>
        <v>0</v>
      </c>
      <c r="BT26" s="30"/>
      <c r="BU26" s="27" t="e">
        <f t="shared" si="39"/>
        <v>#VALUE!</v>
      </c>
      <c r="BV26" s="28">
        <f t="shared" si="40"/>
        <v>0</v>
      </c>
      <c r="BW26" s="27" t="e">
        <f t="shared" si="41"/>
        <v>#VALUE!</v>
      </c>
      <c r="BX26" s="28">
        <f t="shared" si="42"/>
        <v>0</v>
      </c>
      <c r="BY26" s="28">
        <f>IF(OR(T26="",T26=" ",T26="　"),0,IF(D26&gt;=810101,0,IF(BJ26=1,1,IF(MATCH(T26,Sheet2!$D$3:$D$12,1)&lt;=2,1,0))))</f>
        <v>0</v>
      </c>
      <c r="BZ26" s="28">
        <f>IF(OR(X26="",X26=" ",X26="　"),0,IF(D26&gt;=810101,0,IF(BK26=1,1,IF(MATCH(X26,Sheet2!$D$3:$D$12,1)&lt;=2,1,0))))</f>
        <v>0</v>
      </c>
      <c r="CA26" s="28">
        <f>IF(OR(AB26="",AB26=" ",AB26="　"),0,IF(D26&gt;=810101,0,IF(BL26=1,1,IF(MATCH(AB26,Sheet2!$D$3:$D$12,1)&lt;=2,1,0))))</f>
        <v>0</v>
      </c>
      <c r="CB26" s="28">
        <f>IF(OR(AF26="",AF26=" ",AF26="　"),0,IF(D26&gt;=810101,0,IF(BM26=1,1,IF(MATCH(AF26,Sheet2!$D$3:$D$12,1)&lt;=2,1,0))))</f>
        <v>0</v>
      </c>
      <c r="CC26" s="29">
        <f t="shared" si="43"/>
        <v>4</v>
      </c>
      <c r="CD26" s="29">
        <f t="shared" si="44"/>
        <v>3</v>
      </c>
      <c r="CE26" s="30">
        <f t="shared" si="45"/>
        <v>0</v>
      </c>
      <c r="CF26" s="30">
        <f t="shared" si="46"/>
        <v>0</v>
      </c>
      <c r="CG26" s="30">
        <f t="shared" si="47"/>
        <v>0</v>
      </c>
      <c r="CH26" s="30">
        <f t="shared" si="48"/>
        <v>0</v>
      </c>
      <c r="CI26" s="30"/>
      <c r="CJ26" s="27" t="e">
        <f t="shared" si="49"/>
        <v>#VALUE!</v>
      </c>
      <c r="CK26" s="28">
        <f t="shared" si="50"/>
        <v>0</v>
      </c>
      <c r="CL26" s="27" t="e">
        <f t="shared" si="51"/>
        <v>#VALUE!</v>
      </c>
      <c r="CM26" s="28">
        <f t="shared" si="52"/>
        <v>0</v>
      </c>
      <c r="CN26" s="28">
        <f>IF(OR(T26="",T26=" ",T26="　"),0,IF(D26&gt;=810701,0,IF(BY26=1,1,IF(MATCH(T26,Sheet2!$D$3:$D$12,1)&lt;=3,1,0))))</f>
        <v>0</v>
      </c>
      <c r="CO26" s="28">
        <f>IF(OR(X26="",X26=" ",X26="　"),0,IF(D26&gt;=810701,0,IF(BZ26=1,1,IF(MATCH(X26,Sheet2!$D$3:$D$12,1)&lt;=3,1,0))))</f>
        <v>0</v>
      </c>
      <c r="CP26" s="28">
        <f>IF(OR(AB26="",AB26=" ",AB26="　"),0,IF(D26&gt;=810701,0,IF(CA26=1,1,IF(MATCH(AB26,Sheet2!$D$3:$D$12,1)&lt;=3,1,0))))</f>
        <v>0</v>
      </c>
      <c r="CQ26" s="28">
        <f>IF(OR(AF26="",AF26=" ",AF26="　"),0,IF(D26&gt;=810701,0,IF(CB26=1,1,IF(MATCH(AF26,Sheet2!$D$3:$D$12,1)&lt;=3,1,0))))</f>
        <v>0</v>
      </c>
      <c r="CR26" s="29">
        <f t="shared" si="53"/>
        <v>4</v>
      </c>
      <c r="CS26" s="29">
        <f t="shared" si="54"/>
        <v>3</v>
      </c>
      <c r="CT26" s="30">
        <f t="shared" si="55"/>
        <v>0</v>
      </c>
      <c r="CU26" s="30">
        <f t="shared" si="56"/>
        <v>0</v>
      </c>
      <c r="CV26" s="30">
        <f t="shared" si="57"/>
        <v>0</v>
      </c>
      <c r="CW26" s="30">
        <f t="shared" si="58"/>
        <v>0</v>
      </c>
      <c r="CX26" s="31"/>
      <c r="CY26" s="27" t="e">
        <f t="shared" si="59"/>
        <v>#VALUE!</v>
      </c>
      <c r="CZ26" s="28">
        <f t="shared" si="60"/>
        <v>0</v>
      </c>
      <c r="DA26" s="27" t="e">
        <f t="shared" si="61"/>
        <v>#VALUE!</v>
      </c>
      <c r="DB26" s="28">
        <f t="shared" si="62"/>
        <v>0</v>
      </c>
      <c r="DC26" s="28">
        <f>IF(OR(T26="",T26=" ",T26="　"),0,IF(D26&gt;=820101,0,IF(CN26=1,1,IF(MATCH(T26,Sheet2!$D$3:$D$12,1)&lt;=4,1,0))))</f>
        <v>0</v>
      </c>
      <c r="DD26" s="28">
        <f>IF(OR(X26="",X26=" ",X26="　"),0,IF(D26&gt;=820101,0,IF(CO26=1,1,IF(MATCH(X26,Sheet2!$D$3:$D$12,1)&lt;=4,1,0))))</f>
        <v>0</v>
      </c>
      <c r="DE26" s="28">
        <f>IF(OR(AB26="",AB26=" ",AB26="　"),0,IF(D26&gt;=820101,0,IF(CP26=1,1,IF(MATCH(AB26,Sheet2!$D$3:$D$12,1)&lt;=4,1,0))))</f>
        <v>0</v>
      </c>
      <c r="DF26" s="28">
        <f>IF(OR(AF26="",AF26=" ",AF26="　"),0,IF(D26&gt;=820101,0,IF(CQ26=1,1,IF(MATCH(AF26,Sheet2!$D$3:$D$12,1)&lt;=4,1,0))))</f>
        <v>0</v>
      </c>
      <c r="DG26" s="29">
        <f t="shared" si="63"/>
        <v>3</v>
      </c>
      <c r="DH26" s="29">
        <f t="shared" si="64"/>
        <v>3</v>
      </c>
      <c r="DI26" s="30">
        <f t="shared" si="65"/>
        <v>0</v>
      </c>
      <c r="DJ26" s="30">
        <f t="shared" si="66"/>
        <v>0</v>
      </c>
      <c r="DK26" s="30">
        <f t="shared" si="67"/>
        <v>0</v>
      </c>
      <c r="DL26" s="30">
        <f t="shared" si="68"/>
        <v>0</v>
      </c>
      <c r="DM26" s="31"/>
      <c r="DN26" s="27" t="e">
        <f t="shared" si="69"/>
        <v>#VALUE!</v>
      </c>
      <c r="DO26" s="28">
        <f t="shared" si="70"/>
        <v>0</v>
      </c>
      <c r="DP26" s="27" t="e">
        <f t="shared" si="71"/>
        <v>#VALUE!</v>
      </c>
      <c r="DQ26" s="28">
        <f t="shared" si="72"/>
        <v>0</v>
      </c>
      <c r="DR26" s="28">
        <f>IF(OR(T26="",T26=" ",T26="　"),0,IF(D26&gt;=820701,0,IF(DC26=1,1,IF(MATCH(T26,Sheet2!$D$3:$D$12,1)&lt;=5,1,0))))</f>
        <v>0</v>
      </c>
      <c r="DS26" s="28">
        <f>IF(OR(X26="",X26=" ",X26="　"),0,IF(D26&gt;=820701,0,IF(DD26=1,1,IF(MATCH(X26,Sheet2!$D$3:$D$12,1)&lt;=5,1,0))))</f>
        <v>0</v>
      </c>
      <c r="DT26" s="28">
        <f>IF(OR(AB26="",AB26=" ",AB26="　"),0,IF(D26&gt;=820701,0,IF(DE26=1,1,IF(MATCH(AB26,Sheet2!$D$3:$D$12,1)&lt;=5,1,0))))</f>
        <v>0</v>
      </c>
      <c r="DU26" s="28">
        <f>IF(OR(AF26="",AF26=" ",AF26="　"),0,IF(D26&gt;=820701,0,IF(DF26=1,1,IF(MATCH(AF26,Sheet2!$D$3:$D$12,1)&lt;=5,1,0))))</f>
        <v>0</v>
      </c>
      <c r="DV26" s="29">
        <f t="shared" si="73"/>
        <v>3</v>
      </c>
      <c r="DW26" s="29">
        <f t="shared" si="74"/>
        <v>3</v>
      </c>
      <c r="DX26" s="30">
        <f t="shared" si="75"/>
        <v>0</v>
      </c>
      <c r="DY26" s="30">
        <f t="shared" si="76"/>
        <v>0</v>
      </c>
      <c r="DZ26" s="30">
        <f t="shared" si="77"/>
        <v>0</v>
      </c>
      <c r="EA26" s="30">
        <f t="shared" si="78"/>
        <v>0</v>
      </c>
      <c r="EB26" s="31"/>
      <c r="EC26" s="27" t="e">
        <f t="shared" si="79"/>
        <v>#VALUE!</v>
      </c>
      <c r="ED26" s="28">
        <f t="shared" si="80"/>
        <v>0</v>
      </c>
      <c r="EE26" s="27" t="e">
        <f t="shared" si="81"/>
        <v>#VALUE!</v>
      </c>
      <c r="EF26" s="28">
        <f t="shared" si="82"/>
        <v>0</v>
      </c>
      <c r="EG26" s="28">
        <f>IF(OR(T26="",T26=" ",T26="　"),0,IF(D26&gt;=830101,0,IF(DR26=1,1,IF(MATCH(T26,Sheet2!$D$3:$D$12,1)&lt;=6,1,0))))</f>
        <v>0</v>
      </c>
      <c r="EH26" s="28">
        <f>IF(OR(X26="",X26=" ",X26="　"),0,IF(D26&gt;=830101,0,IF(DS26=1,1,IF(MATCH(X26,Sheet2!$D$3:$D$12,1)&lt;=6,1,0))))</f>
        <v>0</v>
      </c>
      <c r="EI26" s="28">
        <f>IF(OR(AB26="",AB26=" ",AB26="　"),0,IF(D26&gt;=830101,0,IF(DT26=1,1,IF(MATCH(AB26,Sheet2!$D$3:$D$12,1)&lt;=6,1,0))))</f>
        <v>0</v>
      </c>
      <c r="EJ26" s="28">
        <f>IF(OR(AF26="",AF26=" ",AF26="　"),0,IF(D26&gt;=830101,0,IF(DU26=1,1,IF(MATCH(AF26,Sheet2!$D$3:$D$12,1)&lt;=6,1,0))))</f>
        <v>0</v>
      </c>
      <c r="EK26" s="29">
        <f t="shared" si="83"/>
        <v>2</v>
      </c>
      <c r="EL26" s="29">
        <f t="shared" si="84"/>
        <v>2</v>
      </c>
      <c r="EM26" s="30">
        <f t="shared" si="85"/>
        <v>0</v>
      </c>
      <c r="EN26" s="30">
        <f t="shared" si="86"/>
        <v>0</v>
      </c>
      <c r="EO26" s="30">
        <f t="shared" si="87"/>
        <v>0</v>
      </c>
      <c r="EP26" s="30">
        <f t="shared" si="88"/>
        <v>0</v>
      </c>
      <c r="EQ26" s="31"/>
      <c r="ER26" s="27" t="e">
        <f t="shared" si="89"/>
        <v>#VALUE!</v>
      </c>
      <c r="ES26" s="28">
        <f t="shared" si="90"/>
        <v>0</v>
      </c>
      <c r="ET26" s="27" t="e">
        <f t="shared" si="91"/>
        <v>#VALUE!</v>
      </c>
      <c r="EU26" s="28">
        <f t="shared" si="92"/>
        <v>0</v>
      </c>
      <c r="EV26" s="28">
        <f>IF(OR(T26="",T26=" ",T26="　"),0,IF(D26&gt;=830701,0,IF(EG26=1,1,IF(MATCH(T26,Sheet2!$D$3:$D$12,1)&lt;=7,1,0))))</f>
        <v>0</v>
      </c>
      <c r="EW26" s="28">
        <f>IF(OR(X26="",X26=" ",X26="　"),0,IF(D26&gt;=830701,0,IF(EH26=1,1,IF(MATCH(X26,Sheet2!$D$3:$D$12,1)&lt;=7,1,0))))</f>
        <v>0</v>
      </c>
      <c r="EX26" s="28">
        <f>IF(OR(AB26="",AB26=" ",AB26="　"),0,IF(D26&gt;=830701,0,IF(EI26=1,1,IF(MATCH(AB26,Sheet2!$D$3:$D$12,1)&lt;=7,1,0))))</f>
        <v>0</v>
      </c>
      <c r="EY26" s="28">
        <f>IF(OR(AF26="",AF26=" ",AF26="　"),0,IF(D26&gt;=830701,0,IF(EJ26=1,1,IF(MATCH(AF26,Sheet2!$D$3:$D$12,1)&lt;=7,1,0))))</f>
        <v>0</v>
      </c>
      <c r="EZ26" s="29">
        <f t="shared" si="93"/>
        <v>2</v>
      </c>
      <c r="FA26" s="29">
        <f t="shared" si="94"/>
        <v>2</v>
      </c>
      <c r="FB26" s="30">
        <f t="shared" si="95"/>
        <v>0</v>
      </c>
      <c r="FC26" s="30">
        <f t="shared" si="96"/>
        <v>0</v>
      </c>
      <c r="FD26" s="30">
        <f t="shared" si="97"/>
        <v>0</v>
      </c>
      <c r="FE26" s="30">
        <f t="shared" si="98"/>
        <v>0</v>
      </c>
      <c r="FF26" s="31"/>
      <c r="FG26" s="27" t="e">
        <f t="shared" si="99"/>
        <v>#VALUE!</v>
      </c>
      <c r="FH26" s="28">
        <f t="shared" si="100"/>
        <v>0</v>
      </c>
      <c r="FI26" s="27" t="e">
        <f t="shared" si="101"/>
        <v>#VALUE!</v>
      </c>
      <c r="FJ26" s="28">
        <f t="shared" si="102"/>
        <v>0</v>
      </c>
      <c r="FK26" s="28">
        <f>IF(OR(T26="",T26=" ",T26="　"),0,IF(D26&gt;=840101,0,IF(EV26=1,1,IF(MATCH(T26,Sheet2!$D$3:$D$12,1)&lt;=8,1,0))))</f>
        <v>0</v>
      </c>
      <c r="FL26" s="28">
        <f>IF(OR(X26="",X26=" ",X26="　"),0,IF(D26&gt;=840101,0,IF(EW26=1,1,IF(MATCH(X26,Sheet2!$D$3:$D$12,1)&lt;=8,1,0))))</f>
        <v>0</v>
      </c>
      <c r="FM26" s="28">
        <f>IF(OR(AB26="",AB26=" ",AB26="　"),0,IF(D26&gt;=840101,0,IF(EX26=1,1,IF(MATCH(AB26,Sheet2!$D$3:$D$12,1)&lt;=8,1,0))))</f>
        <v>0</v>
      </c>
      <c r="FN26" s="28">
        <f>IF(OR(AF26="",AF26=" ",AF26="　"),0,IF(D26&gt;=840101,0,IF(EY26=1,1,IF(MATCH(AF26,Sheet2!$D$3:$D$12,1)&lt;=8,1,0))))</f>
        <v>0</v>
      </c>
      <c r="FO26" s="29">
        <f t="shared" si="103"/>
        <v>1</v>
      </c>
      <c r="FP26" s="29">
        <f t="shared" si="104"/>
        <v>1</v>
      </c>
      <c r="FQ26" s="30">
        <f t="shared" si="105"/>
        <v>0</v>
      </c>
      <c r="FR26" s="30">
        <f t="shared" si="106"/>
        <v>0</v>
      </c>
      <c r="FS26" s="30">
        <f t="shared" si="107"/>
        <v>0</v>
      </c>
      <c r="FT26" s="30">
        <f t="shared" si="108"/>
        <v>0</v>
      </c>
      <c r="FU26" s="31"/>
      <c r="FV26" s="27" t="e">
        <f t="shared" si="109"/>
        <v>#VALUE!</v>
      </c>
      <c r="FW26" s="28">
        <f t="shared" si="110"/>
        <v>0</v>
      </c>
      <c r="FX26" s="27" t="e">
        <f t="shared" si="111"/>
        <v>#VALUE!</v>
      </c>
      <c r="FY26" s="28">
        <f t="shared" si="112"/>
        <v>0</v>
      </c>
      <c r="FZ26" s="28">
        <f>IF(OR(T26="",T26=" ",T26="　"),0,IF(D26&gt;=840701,0,IF(FK26=1,1,IF(MATCH(T26,Sheet2!$D$3:$D$12,1)&lt;=9,1,0))))</f>
        <v>0</v>
      </c>
      <c r="GA26" s="28">
        <f>IF(OR(X26="",X26=" ",X26="　"),0,IF(D26&gt;=840701,0,IF(FL26=1,1,IF(MATCH(X26,Sheet2!$D$3:$D$12,1)&lt;=9,1,0))))</f>
        <v>0</v>
      </c>
      <c r="GB26" s="28">
        <f>IF(OR(AB26="",AB26=" ",AB26="　"),0,IF(D26&gt;=840701,0,IF(FM26=1,1,IF(MATCH(AB26,Sheet2!$D$3:$D$12,1)&lt;=9,1,0))))</f>
        <v>0</v>
      </c>
      <c r="GC26" s="28">
        <f>IF(OR(AF26="",AF26=" ",AF26="　"),0,IF(D26&gt;=840701,0,IF(FN26=1,1,IF(MATCH(AF26,Sheet2!$D$3:$D$12,1)&lt;=9,1,0))))</f>
        <v>0</v>
      </c>
      <c r="GD26" s="29">
        <f t="shared" si="113"/>
        <v>1</v>
      </c>
      <c r="GE26" s="29">
        <f t="shared" si="114"/>
        <v>1</v>
      </c>
      <c r="GF26" s="30">
        <f t="shared" si="115"/>
        <v>0</v>
      </c>
      <c r="GG26" s="30">
        <f t="shared" si="116"/>
        <v>0</v>
      </c>
      <c r="GH26" s="30">
        <f t="shared" si="117"/>
        <v>0</v>
      </c>
      <c r="GI26" s="30">
        <f t="shared" si="118"/>
        <v>0</v>
      </c>
      <c r="GJ26" s="31"/>
      <c r="GK26" s="27" t="e">
        <f t="shared" si="119"/>
        <v>#VALUE!</v>
      </c>
      <c r="GL26" s="28">
        <f t="shared" si="120"/>
        <v>0</v>
      </c>
      <c r="GM26" s="27" t="e">
        <f t="shared" si="121"/>
        <v>#VALUE!</v>
      </c>
      <c r="GN26" s="28">
        <f t="shared" si="122"/>
        <v>0</v>
      </c>
      <c r="GO26" s="28">
        <f>IF(OR(T26="",T26=" ",T26="　"),0,IF(D26&gt;=840701,0,IF(FZ26=1,1,IF(MATCH(T26,Sheet2!$D$3:$D$12,1)&lt;=10,1,0))))</f>
        <v>0</v>
      </c>
      <c r="GP26" s="28">
        <f>IF(OR(X26="",X26=" ",X26="　"),0,IF(D26&gt;=840701,0,IF(GA26=1,1,IF(MATCH(X26,Sheet2!$D$3:$D$12,1)&lt;=10,1,0))))</f>
        <v>0</v>
      </c>
      <c r="GQ26" s="28">
        <f>IF(OR(AB26="",AB26=" ",AB26="　"),0,IF(D26&gt;=840701,0,IF(GB26=1,1,IF(MATCH(AB26,Sheet2!$D$3:$D$12,1)&lt;=10,1,0))))</f>
        <v>0</v>
      </c>
      <c r="GR26" s="28">
        <f>IF(OR(AF26="",AF26=" ",AF26="　"),0,IF(D26&gt;=840701,0,IF(GC26=1,1,IF(MATCH(AF26,Sheet2!$D$3:$D$12,1)&lt;=10,1,0))))</f>
        <v>0</v>
      </c>
      <c r="GS26" s="29">
        <f t="shared" si="123"/>
        <v>0</v>
      </c>
      <c r="GT26" s="29">
        <f t="shared" si="124"/>
        <v>0</v>
      </c>
      <c r="GU26" s="30">
        <f t="shared" si="125"/>
        <v>0</v>
      </c>
      <c r="GV26" s="30">
        <f t="shared" si="126"/>
        <v>0</v>
      </c>
      <c r="GW26" s="30">
        <f t="shared" si="127"/>
        <v>0</v>
      </c>
      <c r="GX26" s="30">
        <f t="shared" si="128"/>
        <v>0</v>
      </c>
      <c r="GY26" s="8"/>
      <c r="GZ26" s="39" t="str">
        <f t="shared" si="129"/>
        <v>1911/00/00</v>
      </c>
      <c r="HA26" s="8" t="e">
        <f t="shared" si="130"/>
        <v>#VALUE!</v>
      </c>
      <c r="HB26" s="8" t="str">
        <f t="shared" si="131"/>
        <v>1911/00/00</v>
      </c>
      <c r="HC26" s="8" t="e">
        <f t="shared" si="132"/>
        <v>#VALUE!</v>
      </c>
      <c r="HD26" s="8" t="str">
        <f t="shared" si="133"/>
        <v>1911/00/00</v>
      </c>
      <c r="HE26" s="8" t="e">
        <f t="shared" si="134"/>
        <v>#VALUE!</v>
      </c>
      <c r="HF26" s="8" t="str">
        <f t="shared" si="135"/>
        <v>2013/01/01</v>
      </c>
      <c r="HH26" s="8">
        <f>IF(OR(C26="",C26=" ",C26="　"),0,IF(D26&gt;780630,0,ROUND(VLOOKUP(F26,Sheet2!$A$1:$B$20,2,FALSE)*E26,0)))</f>
        <v>0</v>
      </c>
      <c r="HI26" s="8">
        <f t="shared" si="136"/>
        <v>0</v>
      </c>
      <c r="HJ26" s="8">
        <f t="shared" si="137"/>
        <v>0</v>
      </c>
      <c r="HL26" s="8" t="str">
        <f t="shared" si="138"/>
        <v/>
      </c>
      <c r="HM26" s="8" t="str">
        <f t="shared" si="139"/>
        <v/>
      </c>
      <c r="HN26" s="8" t="str">
        <f t="shared" si="140"/>
        <v/>
      </c>
      <c r="HO26" s="8" t="str">
        <f t="shared" si="141"/>
        <v/>
      </c>
      <c r="HP26" s="8" t="str">
        <f t="shared" si="142"/>
        <v/>
      </c>
      <c r="HQ26" s="8" t="str">
        <f t="shared" si="143"/>
        <v/>
      </c>
      <c r="HR26" s="8" t="str">
        <f t="shared" si="144"/>
        <v/>
      </c>
    </row>
    <row r="27" spans="1:226" ht="60" customHeight="1">
      <c r="A27" s="10">
        <v>22</v>
      </c>
      <c r="B27" s="32"/>
      <c r="C27" s="33"/>
      <c r="D27" s="34"/>
      <c r="E27" s="55"/>
      <c r="F27" s="46"/>
      <c r="G27" s="48">
        <f>IF(OR(C27="",C27=" ",C27="　"),0,IF(D27&gt;780630,0,ROUND(VLOOKUP(F27,Sheet2!$A$1:$B$20,2,FALSE),0)))</f>
        <v>0</v>
      </c>
      <c r="H27" s="49">
        <f t="shared" si="0"/>
        <v>0</v>
      </c>
      <c r="I27" s="24">
        <f t="shared" si="1"/>
        <v>0</v>
      </c>
      <c r="J27" s="25">
        <f t="shared" si="2"/>
        <v>0</v>
      </c>
      <c r="K27" s="35"/>
      <c r="L27" s="133" t="str">
        <f t="shared" si="145"/>
        <v/>
      </c>
      <c r="M27" s="51" t="str">
        <f t="shared" si="4"/>
        <v/>
      </c>
      <c r="N27" s="56">
        <v>15.5</v>
      </c>
      <c r="O27" s="38"/>
      <c r="P27" s="133" t="str">
        <f t="shared" si="146"/>
        <v/>
      </c>
      <c r="Q27" s="51" t="str">
        <f t="shared" si="6"/>
        <v/>
      </c>
      <c r="R27" s="56">
        <v>15.5</v>
      </c>
      <c r="S27" s="38"/>
      <c r="T27" s="34"/>
      <c r="U27" s="51" t="str">
        <f t="shared" si="7"/>
        <v/>
      </c>
      <c r="V27" s="56">
        <v>15.5</v>
      </c>
      <c r="W27" s="38"/>
      <c r="X27" s="34"/>
      <c r="Y27" s="51" t="str">
        <f t="shared" si="8"/>
        <v/>
      </c>
      <c r="Z27" s="56">
        <v>15.5</v>
      </c>
      <c r="AA27" s="35"/>
      <c r="AB27" s="34"/>
      <c r="AC27" s="51" t="str">
        <f t="shared" si="9"/>
        <v/>
      </c>
      <c r="AD27" s="56">
        <v>15.5</v>
      </c>
      <c r="AE27" s="38"/>
      <c r="AF27" s="34"/>
      <c r="AG27" s="51" t="str">
        <f t="shared" si="10"/>
        <v/>
      </c>
      <c r="AH27" s="56">
        <v>15.5</v>
      </c>
      <c r="AI27" s="37">
        <f t="shared" si="11"/>
        <v>0</v>
      </c>
      <c r="AJ27" s="47">
        <f t="shared" si="12"/>
        <v>0</v>
      </c>
      <c r="AK27" s="26">
        <f t="shared" si="13"/>
        <v>0</v>
      </c>
      <c r="AL27" s="53">
        <f t="shared" si="14"/>
        <v>0</v>
      </c>
      <c r="AM27" s="36"/>
      <c r="AN27" s="54"/>
      <c r="AO27" s="8" t="e">
        <f>VLOOKUP(LEFT(C27,1),Sheet2!$L$3:$M$28,2,FALSE)&amp;MID(C27,2,9)</f>
        <v>#N/A</v>
      </c>
      <c r="AP27" s="8" t="e">
        <f t="shared" si="15"/>
        <v>#N/A</v>
      </c>
      <c r="AQ27" s="8" t="e">
        <f t="shared" si="16"/>
        <v>#N/A</v>
      </c>
      <c r="AR27" s="27">
        <f t="shared" si="17"/>
        <v>0</v>
      </c>
      <c r="AS27" s="28">
        <f t="shared" si="18"/>
        <v>0</v>
      </c>
      <c r="AT27" s="27">
        <f t="shared" si="19"/>
        <v>0</v>
      </c>
      <c r="AU27" s="28">
        <f t="shared" si="20"/>
        <v>0</v>
      </c>
      <c r="AV27" s="28">
        <f t="shared" si="21"/>
        <v>0</v>
      </c>
      <c r="AW27" s="28">
        <f t="shared" si="22"/>
        <v>0</v>
      </c>
      <c r="AX27" s="28">
        <f t="shared" si="23"/>
        <v>0</v>
      </c>
      <c r="AY27" s="28">
        <f t="shared" si="24"/>
        <v>0</v>
      </c>
      <c r="AZ27" s="29" t="str">
        <f t="shared" si="25"/>
        <v/>
      </c>
      <c r="BA27" s="29"/>
      <c r="BB27" s="30">
        <f t="shared" si="26"/>
        <v>0</v>
      </c>
      <c r="BC27" s="30">
        <f t="shared" si="27"/>
        <v>0</v>
      </c>
      <c r="BD27" s="31">
        <f t="shared" si="28"/>
        <v>0</v>
      </c>
      <c r="BE27" s="8"/>
      <c r="BF27" s="27" t="e">
        <f t="shared" si="29"/>
        <v>#VALUE!</v>
      </c>
      <c r="BG27" s="28">
        <f t="shared" si="30"/>
        <v>0</v>
      </c>
      <c r="BH27" s="27" t="e">
        <f t="shared" si="31"/>
        <v>#VALUE!</v>
      </c>
      <c r="BI27" s="28">
        <f t="shared" si="32"/>
        <v>0</v>
      </c>
      <c r="BJ27" s="28">
        <f>IF(OR(T27="",T27=" ",T27="　"),0,IF(D27&gt;=800701,0,IF(MATCH(T27,Sheet2!$D$3:$D$12,1)&lt;=1,1,0)))</f>
        <v>0</v>
      </c>
      <c r="BK27" s="28">
        <f>IF(OR(X27="",X27=" ",X27="　"),0,IF(D27&gt;=800701,0,IF(MATCH(X27,Sheet2!$D$3:$D$12,1)&lt;=1,1,0)))</f>
        <v>0</v>
      </c>
      <c r="BL27" s="28">
        <f>IF(OR(AB27="",AB27=" ",AB27="　"),0,IF(D27&gt;=800701,0,IF(MATCH(AB27,Sheet2!$D$3:$D$12,1)&lt;=1,1,0)))</f>
        <v>0</v>
      </c>
      <c r="BM27" s="28">
        <f>IF(OR(AF27="",AF27=" ",AF27="　"),0,IF(D27&gt;=800701,0,IF(MATCH(AF27,Sheet2!$D$3:$D$12,1)&lt;=1,1,0)))</f>
        <v>0</v>
      </c>
      <c r="BN27" s="29">
        <f t="shared" si="33"/>
        <v>5</v>
      </c>
      <c r="BO27" s="29">
        <f t="shared" si="34"/>
        <v>3</v>
      </c>
      <c r="BP27" s="30">
        <f t="shared" si="35"/>
        <v>0</v>
      </c>
      <c r="BQ27" s="30">
        <f t="shared" si="36"/>
        <v>0</v>
      </c>
      <c r="BR27" s="30">
        <f t="shared" si="37"/>
        <v>0</v>
      </c>
      <c r="BS27" s="30">
        <f t="shared" si="38"/>
        <v>0</v>
      </c>
      <c r="BT27" s="30"/>
      <c r="BU27" s="27" t="e">
        <f t="shared" si="39"/>
        <v>#VALUE!</v>
      </c>
      <c r="BV27" s="28">
        <f t="shared" si="40"/>
        <v>0</v>
      </c>
      <c r="BW27" s="27" t="e">
        <f t="shared" si="41"/>
        <v>#VALUE!</v>
      </c>
      <c r="BX27" s="28">
        <f t="shared" si="42"/>
        <v>0</v>
      </c>
      <c r="BY27" s="28">
        <f>IF(OR(T27="",T27=" ",T27="　"),0,IF(D27&gt;=810101,0,IF(BJ27=1,1,IF(MATCH(T27,Sheet2!$D$3:$D$12,1)&lt;=2,1,0))))</f>
        <v>0</v>
      </c>
      <c r="BZ27" s="28">
        <f>IF(OR(X27="",X27=" ",X27="　"),0,IF(D27&gt;=810101,0,IF(BK27=1,1,IF(MATCH(X27,Sheet2!$D$3:$D$12,1)&lt;=2,1,0))))</f>
        <v>0</v>
      </c>
      <c r="CA27" s="28">
        <f>IF(OR(AB27="",AB27=" ",AB27="　"),0,IF(D27&gt;=810101,0,IF(BL27=1,1,IF(MATCH(AB27,Sheet2!$D$3:$D$12,1)&lt;=2,1,0))))</f>
        <v>0</v>
      </c>
      <c r="CB27" s="28">
        <f>IF(OR(AF27="",AF27=" ",AF27="　"),0,IF(D27&gt;=810101,0,IF(BM27=1,1,IF(MATCH(AF27,Sheet2!$D$3:$D$12,1)&lt;=2,1,0))))</f>
        <v>0</v>
      </c>
      <c r="CC27" s="29">
        <f t="shared" si="43"/>
        <v>4</v>
      </c>
      <c r="CD27" s="29">
        <f t="shared" si="44"/>
        <v>3</v>
      </c>
      <c r="CE27" s="30">
        <f t="shared" si="45"/>
        <v>0</v>
      </c>
      <c r="CF27" s="30">
        <f t="shared" si="46"/>
        <v>0</v>
      </c>
      <c r="CG27" s="30">
        <f t="shared" si="47"/>
        <v>0</v>
      </c>
      <c r="CH27" s="30">
        <f t="shared" si="48"/>
        <v>0</v>
      </c>
      <c r="CI27" s="30"/>
      <c r="CJ27" s="27" t="e">
        <f t="shared" si="49"/>
        <v>#VALUE!</v>
      </c>
      <c r="CK27" s="28">
        <f t="shared" si="50"/>
        <v>0</v>
      </c>
      <c r="CL27" s="27" t="e">
        <f t="shared" si="51"/>
        <v>#VALUE!</v>
      </c>
      <c r="CM27" s="28">
        <f t="shared" si="52"/>
        <v>0</v>
      </c>
      <c r="CN27" s="28">
        <f>IF(OR(T27="",T27=" ",T27="　"),0,IF(D27&gt;=810701,0,IF(BY27=1,1,IF(MATCH(T27,Sheet2!$D$3:$D$12,1)&lt;=3,1,0))))</f>
        <v>0</v>
      </c>
      <c r="CO27" s="28">
        <f>IF(OR(X27="",X27=" ",X27="　"),0,IF(D27&gt;=810701,0,IF(BZ27=1,1,IF(MATCH(X27,Sheet2!$D$3:$D$12,1)&lt;=3,1,0))))</f>
        <v>0</v>
      </c>
      <c r="CP27" s="28">
        <f>IF(OR(AB27="",AB27=" ",AB27="　"),0,IF(D27&gt;=810701,0,IF(CA27=1,1,IF(MATCH(AB27,Sheet2!$D$3:$D$12,1)&lt;=3,1,0))))</f>
        <v>0</v>
      </c>
      <c r="CQ27" s="28">
        <f>IF(OR(AF27="",AF27=" ",AF27="　"),0,IF(D27&gt;=810701,0,IF(CB27=1,1,IF(MATCH(AF27,Sheet2!$D$3:$D$12,1)&lt;=3,1,0))))</f>
        <v>0</v>
      </c>
      <c r="CR27" s="29">
        <f t="shared" si="53"/>
        <v>4</v>
      </c>
      <c r="CS27" s="29">
        <f t="shared" si="54"/>
        <v>3</v>
      </c>
      <c r="CT27" s="30">
        <f t="shared" si="55"/>
        <v>0</v>
      </c>
      <c r="CU27" s="30">
        <f t="shared" si="56"/>
        <v>0</v>
      </c>
      <c r="CV27" s="30">
        <f t="shared" si="57"/>
        <v>0</v>
      </c>
      <c r="CW27" s="30">
        <f t="shared" si="58"/>
        <v>0</v>
      </c>
      <c r="CX27" s="31"/>
      <c r="CY27" s="27" t="e">
        <f t="shared" si="59"/>
        <v>#VALUE!</v>
      </c>
      <c r="CZ27" s="28">
        <f t="shared" si="60"/>
        <v>0</v>
      </c>
      <c r="DA27" s="27" t="e">
        <f t="shared" si="61"/>
        <v>#VALUE!</v>
      </c>
      <c r="DB27" s="28">
        <f t="shared" si="62"/>
        <v>0</v>
      </c>
      <c r="DC27" s="28">
        <f>IF(OR(T27="",T27=" ",T27="　"),0,IF(D27&gt;=820101,0,IF(CN27=1,1,IF(MATCH(T27,Sheet2!$D$3:$D$12,1)&lt;=4,1,0))))</f>
        <v>0</v>
      </c>
      <c r="DD27" s="28">
        <f>IF(OR(X27="",X27=" ",X27="　"),0,IF(D27&gt;=820101,0,IF(CO27=1,1,IF(MATCH(X27,Sheet2!$D$3:$D$12,1)&lt;=4,1,0))))</f>
        <v>0</v>
      </c>
      <c r="DE27" s="28">
        <f>IF(OR(AB27="",AB27=" ",AB27="　"),0,IF(D27&gt;=820101,0,IF(CP27=1,1,IF(MATCH(AB27,Sheet2!$D$3:$D$12,1)&lt;=4,1,0))))</f>
        <v>0</v>
      </c>
      <c r="DF27" s="28">
        <f>IF(OR(AF27="",AF27=" ",AF27="　"),0,IF(D27&gt;=820101,0,IF(CQ27=1,1,IF(MATCH(AF27,Sheet2!$D$3:$D$12,1)&lt;=4,1,0))))</f>
        <v>0</v>
      </c>
      <c r="DG27" s="29">
        <f t="shared" si="63"/>
        <v>3</v>
      </c>
      <c r="DH27" s="29">
        <f t="shared" si="64"/>
        <v>3</v>
      </c>
      <c r="DI27" s="30">
        <f t="shared" si="65"/>
        <v>0</v>
      </c>
      <c r="DJ27" s="30">
        <f t="shared" si="66"/>
        <v>0</v>
      </c>
      <c r="DK27" s="30">
        <f t="shared" si="67"/>
        <v>0</v>
      </c>
      <c r="DL27" s="30">
        <f t="shared" si="68"/>
        <v>0</v>
      </c>
      <c r="DM27" s="31"/>
      <c r="DN27" s="27" t="e">
        <f t="shared" si="69"/>
        <v>#VALUE!</v>
      </c>
      <c r="DO27" s="28">
        <f t="shared" si="70"/>
        <v>0</v>
      </c>
      <c r="DP27" s="27" t="e">
        <f t="shared" si="71"/>
        <v>#VALUE!</v>
      </c>
      <c r="DQ27" s="28">
        <f t="shared" si="72"/>
        <v>0</v>
      </c>
      <c r="DR27" s="28">
        <f>IF(OR(T27="",T27=" ",T27="　"),0,IF(D27&gt;=820701,0,IF(DC27=1,1,IF(MATCH(T27,Sheet2!$D$3:$D$12,1)&lt;=5,1,0))))</f>
        <v>0</v>
      </c>
      <c r="DS27" s="28">
        <f>IF(OR(X27="",X27=" ",X27="　"),0,IF(D27&gt;=820701,0,IF(DD27=1,1,IF(MATCH(X27,Sheet2!$D$3:$D$12,1)&lt;=5,1,0))))</f>
        <v>0</v>
      </c>
      <c r="DT27" s="28">
        <f>IF(OR(AB27="",AB27=" ",AB27="　"),0,IF(D27&gt;=820701,0,IF(DE27=1,1,IF(MATCH(AB27,Sheet2!$D$3:$D$12,1)&lt;=5,1,0))))</f>
        <v>0</v>
      </c>
      <c r="DU27" s="28">
        <f>IF(OR(AF27="",AF27=" ",AF27="　"),0,IF(D27&gt;=820701,0,IF(DF27=1,1,IF(MATCH(AF27,Sheet2!$D$3:$D$12,1)&lt;=5,1,0))))</f>
        <v>0</v>
      </c>
      <c r="DV27" s="29">
        <f t="shared" si="73"/>
        <v>3</v>
      </c>
      <c r="DW27" s="29">
        <f t="shared" si="74"/>
        <v>3</v>
      </c>
      <c r="DX27" s="30">
        <f t="shared" si="75"/>
        <v>0</v>
      </c>
      <c r="DY27" s="30">
        <f t="shared" si="76"/>
        <v>0</v>
      </c>
      <c r="DZ27" s="30">
        <f t="shared" si="77"/>
        <v>0</v>
      </c>
      <c r="EA27" s="30">
        <f t="shared" si="78"/>
        <v>0</v>
      </c>
      <c r="EB27" s="31"/>
      <c r="EC27" s="27" t="e">
        <f t="shared" si="79"/>
        <v>#VALUE!</v>
      </c>
      <c r="ED27" s="28">
        <f t="shared" si="80"/>
        <v>0</v>
      </c>
      <c r="EE27" s="27" t="e">
        <f t="shared" si="81"/>
        <v>#VALUE!</v>
      </c>
      <c r="EF27" s="28">
        <f t="shared" si="82"/>
        <v>0</v>
      </c>
      <c r="EG27" s="28">
        <f>IF(OR(T27="",T27=" ",T27="　"),0,IF(D27&gt;=830101,0,IF(DR27=1,1,IF(MATCH(T27,Sheet2!$D$3:$D$12,1)&lt;=6,1,0))))</f>
        <v>0</v>
      </c>
      <c r="EH27" s="28">
        <f>IF(OR(X27="",X27=" ",X27="　"),0,IF(D27&gt;=830101,0,IF(DS27=1,1,IF(MATCH(X27,Sheet2!$D$3:$D$12,1)&lt;=6,1,0))))</f>
        <v>0</v>
      </c>
      <c r="EI27" s="28">
        <f>IF(OR(AB27="",AB27=" ",AB27="　"),0,IF(D27&gt;=830101,0,IF(DT27=1,1,IF(MATCH(AB27,Sheet2!$D$3:$D$12,1)&lt;=6,1,0))))</f>
        <v>0</v>
      </c>
      <c r="EJ27" s="28">
        <f>IF(OR(AF27="",AF27=" ",AF27="　"),0,IF(D27&gt;=830101,0,IF(DU27=1,1,IF(MATCH(AF27,Sheet2!$D$3:$D$12,1)&lt;=6,1,0))))</f>
        <v>0</v>
      </c>
      <c r="EK27" s="29">
        <f t="shared" si="83"/>
        <v>2</v>
      </c>
      <c r="EL27" s="29">
        <f t="shared" si="84"/>
        <v>2</v>
      </c>
      <c r="EM27" s="30">
        <f t="shared" si="85"/>
        <v>0</v>
      </c>
      <c r="EN27" s="30">
        <f t="shared" si="86"/>
        <v>0</v>
      </c>
      <c r="EO27" s="30">
        <f t="shared" si="87"/>
        <v>0</v>
      </c>
      <c r="EP27" s="30">
        <f t="shared" si="88"/>
        <v>0</v>
      </c>
      <c r="EQ27" s="31"/>
      <c r="ER27" s="27" t="e">
        <f t="shared" si="89"/>
        <v>#VALUE!</v>
      </c>
      <c r="ES27" s="28">
        <f t="shared" si="90"/>
        <v>0</v>
      </c>
      <c r="ET27" s="27" t="e">
        <f t="shared" si="91"/>
        <v>#VALUE!</v>
      </c>
      <c r="EU27" s="28">
        <f t="shared" si="92"/>
        <v>0</v>
      </c>
      <c r="EV27" s="28">
        <f>IF(OR(T27="",T27=" ",T27="　"),0,IF(D27&gt;=830701,0,IF(EG27=1,1,IF(MATCH(T27,Sheet2!$D$3:$D$12,1)&lt;=7,1,0))))</f>
        <v>0</v>
      </c>
      <c r="EW27" s="28">
        <f>IF(OR(X27="",X27=" ",X27="　"),0,IF(D27&gt;=830701,0,IF(EH27=1,1,IF(MATCH(X27,Sheet2!$D$3:$D$12,1)&lt;=7,1,0))))</f>
        <v>0</v>
      </c>
      <c r="EX27" s="28">
        <f>IF(OR(AB27="",AB27=" ",AB27="　"),0,IF(D27&gt;=830701,0,IF(EI27=1,1,IF(MATCH(AB27,Sheet2!$D$3:$D$12,1)&lt;=7,1,0))))</f>
        <v>0</v>
      </c>
      <c r="EY27" s="28">
        <f>IF(OR(AF27="",AF27=" ",AF27="　"),0,IF(D27&gt;=830701,0,IF(EJ27=1,1,IF(MATCH(AF27,Sheet2!$D$3:$D$12,1)&lt;=7,1,0))))</f>
        <v>0</v>
      </c>
      <c r="EZ27" s="29">
        <f t="shared" si="93"/>
        <v>2</v>
      </c>
      <c r="FA27" s="29">
        <f t="shared" si="94"/>
        <v>2</v>
      </c>
      <c r="FB27" s="30">
        <f t="shared" si="95"/>
        <v>0</v>
      </c>
      <c r="FC27" s="30">
        <f t="shared" si="96"/>
        <v>0</v>
      </c>
      <c r="FD27" s="30">
        <f t="shared" si="97"/>
        <v>0</v>
      </c>
      <c r="FE27" s="30">
        <f t="shared" si="98"/>
        <v>0</v>
      </c>
      <c r="FF27" s="31"/>
      <c r="FG27" s="27" t="e">
        <f t="shared" si="99"/>
        <v>#VALUE!</v>
      </c>
      <c r="FH27" s="28">
        <f t="shared" si="100"/>
        <v>0</v>
      </c>
      <c r="FI27" s="27" t="e">
        <f t="shared" si="101"/>
        <v>#VALUE!</v>
      </c>
      <c r="FJ27" s="28">
        <f t="shared" si="102"/>
        <v>0</v>
      </c>
      <c r="FK27" s="28">
        <f>IF(OR(T27="",T27=" ",T27="　"),0,IF(D27&gt;=840101,0,IF(EV27=1,1,IF(MATCH(T27,Sheet2!$D$3:$D$12,1)&lt;=8,1,0))))</f>
        <v>0</v>
      </c>
      <c r="FL27" s="28">
        <f>IF(OR(X27="",X27=" ",X27="　"),0,IF(D27&gt;=840101,0,IF(EW27=1,1,IF(MATCH(X27,Sheet2!$D$3:$D$12,1)&lt;=8,1,0))))</f>
        <v>0</v>
      </c>
      <c r="FM27" s="28">
        <f>IF(OR(AB27="",AB27=" ",AB27="　"),0,IF(D27&gt;=840101,0,IF(EX27=1,1,IF(MATCH(AB27,Sheet2!$D$3:$D$12,1)&lt;=8,1,0))))</f>
        <v>0</v>
      </c>
      <c r="FN27" s="28">
        <f>IF(OR(AF27="",AF27=" ",AF27="　"),0,IF(D27&gt;=840101,0,IF(EY27=1,1,IF(MATCH(AF27,Sheet2!$D$3:$D$12,1)&lt;=8,1,0))))</f>
        <v>0</v>
      </c>
      <c r="FO27" s="29">
        <f t="shared" si="103"/>
        <v>1</v>
      </c>
      <c r="FP27" s="29">
        <f t="shared" si="104"/>
        <v>1</v>
      </c>
      <c r="FQ27" s="30">
        <f t="shared" si="105"/>
        <v>0</v>
      </c>
      <c r="FR27" s="30">
        <f t="shared" si="106"/>
        <v>0</v>
      </c>
      <c r="FS27" s="30">
        <f t="shared" si="107"/>
        <v>0</v>
      </c>
      <c r="FT27" s="30">
        <f t="shared" si="108"/>
        <v>0</v>
      </c>
      <c r="FU27" s="31"/>
      <c r="FV27" s="27" t="e">
        <f t="shared" si="109"/>
        <v>#VALUE!</v>
      </c>
      <c r="FW27" s="28">
        <f t="shared" si="110"/>
        <v>0</v>
      </c>
      <c r="FX27" s="27" t="e">
        <f t="shared" si="111"/>
        <v>#VALUE!</v>
      </c>
      <c r="FY27" s="28">
        <f t="shared" si="112"/>
        <v>0</v>
      </c>
      <c r="FZ27" s="28">
        <f>IF(OR(T27="",T27=" ",T27="　"),0,IF(D27&gt;=840701,0,IF(FK27=1,1,IF(MATCH(T27,Sheet2!$D$3:$D$12,1)&lt;=9,1,0))))</f>
        <v>0</v>
      </c>
      <c r="GA27" s="28">
        <f>IF(OR(X27="",X27=" ",X27="　"),0,IF(D27&gt;=840701,0,IF(FL27=1,1,IF(MATCH(X27,Sheet2!$D$3:$D$12,1)&lt;=9,1,0))))</f>
        <v>0</v>
      </c>
      <c r="GB27" s="28">
        <f>IF(OR(AB27="",AB27=" ",AB27="　"),0,IF(D27&gt;=840701,0,IF(FM27=1,1,IF(MATCH(AB27,Sheet2!$D$3:$D$12,1)&lt;=9,1,0))))</f>
        <v>0</v>
      </c>
      <c r="GC27" s="28">
        <f>IF(OR(AF27="",AF27=" ",AF27="　"),0,IF(D27&gt;=840701,0,IF(FN27=1,1,IF(MATCH(AF27,Sheet2!$D$3:$D$12,1)&lt;=9,1,0))))</f>
        <v>0</v>
      </c>
      <c r="GD27" s="29">
        <f t="shared" si="113"/>
        <v>1</v>
      </c>
      <c r="GE27" s="29">
        <f t="shared" si="114"/>
        <v>1</v>
      </c>
      <c r="GF27" s="30">
        <f t="shared" si="115"/>
        <v>0</v>
      </c>
      <c r="GG27" s="30">
        <f t="shared" si="116"/>
        <v>0</v>
      </c>
      <c r="GH27" s="30">
        <f t="shared" si="117"/>
        <v>0</v>
      </c>
      <c r="GI27" s="30">
        <f t="shared" si="118"/>
        <v>0</v>
      </c>
      <c r="GJ27" s="31"/>
      <c r="GK27" s="27" t="e">
        <f t="shared" si="119"/>
        <v>#VALUE!</v>
      </c>
      <c r="GL27" s="28">
        <f t="shared" si="120"/>
        <v>0</v>
      </c>
      <c r="GM27" s="27" t="e">
        <f t="shared" si="121"/>
        <v>#VALUE!</v>
      </c>
      <c r="GN27" s="28">
        <f t="shared" si="122"/>
        <v>0</v>
      </c>
      <c r="GO27" s="28">
        <f>IF(OR(T27="",T27=" ",T27="　"),0,IF(D27&gt;=840701,0,IF(FZ27=1,1,IF(MATCH(T27,Sheet2!$D$3:$D$12,1)&lt;=10,1,0))))</f>
        <v>0</v>
      </c>
      <c r="GP27" s="28">
        <f>IF(OR(X27="",X27=" ",X27="　"),0,IF(D27&gt;=840701,0,IF(GA27=1,1,IF(MATCH(X27,Sheet2!$D$3:$D$12,1)&lt;=10,1,0))))</f>
        <v>0</v>
      </c>
      <c r="GQ27" s="28">
        <f>IF(OR(AB27="",AB27=" ",AB27="　"),0,IF(D27&gt;=840701,0,IF(GB27=1,1,IF(MATCH(AB27,Sheet2!$D$3:$D$12,1)&lt;=10,1,0))))</f>
        <v>0</v>
      </c>
      <c r="GR27" s="28">
        <f>IF(OR(AF27="",AF27=" ",AF27="　"),0,IF(D27&gt;=840701,0,IF(GC27=1,1,IF(MATCH(AF27,Sheet2!$D$3:$D$12,1)&lt;=10,1,0))))</f>
        <v>0</v>
      </c>
      <c r="GS27" s="29">
        <f t="shared" si="123"/>
        <v>0</v>
      </c>
      <c r="GT27" s="29">
        <f t="shared" si="124"/>
        <v>0</v>
      </c>
      <c r="GU27" s="30">
        <f t="shared" si="125"/>
        <v>0</v>
      </c>
      <c r="GV27" s="30">
        <f t="shared" si="126"/>
        <v>0</v>
      </c>
      <c r="GW27" s="30">
        <f t="shared" si="127"/>
        <v>0</v>
      </c>
      <c r="GX27" s="30">
        <f t="shared" si="128"/>
        <v>0</v>
      </c>
      <c r="GY27" s="8"/>
      <c r="GZ27" s="39" t="str">
        <f t="shared" si="129"/>
        <v>1911/00/00</v>
      </c>
      <c r="HA27" s="8" t="e">
        <f t="shared" si="130"/>
        <v>#VALUE!</v>
      </c>
      <c r="HB27" s="8" t="str">
        <f t="shared" si="131"/>
        <v>1911/00/00</v>
      </c>
      <c r="HC27" s="8" t="e">
        <f t="shared" si="132"/>
        <v>#VALUE!</v>
      </c>
      <c r="HD27" s="8" t="str">
        <f t="shared" si="133"/>
        <v>1911/00/00</v>
      </c>
      <c r="HE27" s="8" t="e">
        <f t="shared" si="134"/>
        <v>#VALUE!</v>
      </c>
      <c r="HF27" s="8" t="str">
        <f t="shared" si="135"/>
        <v>2013/01/01</v>
      </c>
      <c r="HH27" s="8">
        <f>IF(OR(C27="",C27=" ",C27="　"),0,IF(D27&gt;780630,0,ROUND(VLOOKUP(F27,Sheet2!$A$1:$B$20,2,FALSE)*E27,0)))</f>
        <v>0</v>
      </c>
      <c r="HI27" s="8">
        <f t="shared" si="136"/>
        <v>0</v>
      </c>
      <c r="HJ27" s="8">
        <f t="shared" si="137"/>
        <v>0</v>
      </c>
      <c r="HL27" s="8" t="str">
        <f t="shared" si="138"/>
        <v/>
      </c>
      <c r="HM27" s="8" t="str">
        <f t="shared" si="139"/>
        <v/>
      </c>
      <c r="HN27" s="8" t="str">
        <f t="shared" si="140"/>
        <v/>
      </c>
      <c r="HO27" s="8" t="str">
        <f t="shared" si="141"/>
        <v/>
      </c>
      <c r="HP27" s="8" t="str">
        <f t="shared" si="142"/>
        <v/>
      </c>
      <c r="HQ27" s="8" t="str">
        <f t="shared" si="143"/>
        <v/>
      </c>
      <c r="HR27" s="8" t="str">
        <f t="shared" si="144"/>
        <v/>
      </c>
    </row>
    <row r="28" spans="1:226" ht="60" customHeight="1">
      <c r="A28" s="10">
        <v>23</v>
      </c>
      <c r="B28" s="32"/>
      <c r="C28" s="33"/>
      <c r="D28" s="34"/>
      <c r="E28" s="55"/>
      <c r="F28" s="46"/>
      <c r="G28" s="48">
        <f>IF(OR(C28="",C28=" ",C28="　"),0,IF(D28&gt;780630,0,ROUND(VLOOKUP(F28,Sheet2!$A$1:$B$20,2,FALSE),0)))</f>
        <v>0</v>
      </c>
      <c r="H28" s="49">
        <f t="shared" si="0"/>
        <v>0</v>
      </c>
      <c r="I28" s="24">
        <f t="shared" si="1"/>
        <v>0</v>
      </c>
      <c r="J28" s="25">
        <f t="shared" si="2"/>
        <v>0</v>
      </c>
      <c r="K28" s="35"/>
      <c r="L28" s="133" t="str">
        <f t="shared" si="145"/>
        <v/>
      </c>
      <c r="M28" s="51" t="str">
        <f t="shared" si="4"/>
        <v/>
      </c>
      <c r="N28" s="56">
        <v>15.5</v>
      </c>
      <c r="O28" s="38"/>
      <c r="P28" s="133" t="str">
        <f t="shared" si="146"/>
        <v/>
      </c>
      <c r="Q28" s="51" t="str">
        <f t="shared" si="6"/>
        <v/>
      </c>
      <c r="R28" s="56">
        <v>15.5</v>
      </c>
      <c r="S28" s="38"/>
      <c r="T28" s="34"/>
      <c r="U28" s="51" t="str">
        <f t="shared" si="7"/>
        <v/>
      </c>
      <c r="V28" s="56">
        <v>15.5</v>
      </c>
      <c r="W28" s="38"/>
      <c r="X28" s="34"/>
      <c r="Y28" s="51" t="str">
        <f t="shared" si="8"/>
        <v/>
      </c>
      <c r="Z28" s="56">
        <v>15.5</v>
      </c>
      <c r="AA28" s="35"/>
      <c r="AB28" s="34"/>
      <c r="AC28" s="51" t="str">
        <f t="shared" si="9"/>
        <v/>
      </c>
      <c r="AD28" s="56">
        <v>15.5</v>
      </c>
      <c r="AE28" s="38"/>
      <c r="AF28" s="34"/>
      <c r="AG28" s="51" t="str">
        <f t="shared" si="10"/>
        <v/>
      </c>
      <c r="AH28" s="56">
        <v>15.5</v>
      </c>
      <c r="AI28" s="37">
        <f t="shared" si="11"/>
        <v>0</v>
      </c>
      <c r="AJ28" s="47">
        <f t="shared" si="12"/>
        <v>0</v>
      </c>
      <c r="AK28" s="26">
        <f t="shared" si="13"/>
        <v>0</v>
      </c>
      <c r="AL28" s="53">
        <f t="shared" si="14"/>
        <v>0</v>
      </c>
      <c r="AM28" s="36"/>
      <c r="AN28" s="54"/>
      <c r="AO28" s="8" t="e">
        <f>VLOOKUP(LEFT(C28,1),Sheet2!$L$3:$M$28,2,FALSE)&amp;MID(C28,2,9)</f>
        <v>#N/A</v>
      </c>
      <c r="AP28" s="8" t="e">
        <f t="shared" si="15"/>
        <v>#N/A</v>
      </c>
      <c r="AQ28" s="8" t="e">
        <f t="shared" si="16"/>
        <v>#N/A</v>
      </c>
      <c r="AR28" s="27">
        <f t="shared" si="17"/>
        <v>0</v>
      </c>
      <c r="AS28" s="28">
        <f t="shared" si="18"/>
        <v>0</v>
      </c>
      <c r="AT28" s="27">
        <f t="shared" si="19"/>
        <v>0</v>
      </c>
      <c r="AU28" s="28">
        <f t="shared" si="20"/>
        <v>0</v>
      </c>
      <c r="AV28" s="28">
        <f t="shared" si="21"/>
        <v>0</v>
      </c>
      <c r="AW28" s="28">
        <f t="shared" si="22"/>
        <v>0</v>
      </c>
      <c r="AX28" s="28">
        <f t="shared" si="23"/>
        <v>0</v>
      </c>
      <c r="AY28" s="28">
        <f t="shared" si="24"/>
        <v>0</v>
      </c>
      <c r="AZ28" s="29" t="str">
        <f t="shared" si="25"/>
        <v/>
      </c>
      <c r="BA28" s="29"/>
      <c r="BB28" s="30">
        <f t="shared" si="26"/>
        <v>0</v>
      </c>
      <c r="BC28" s="30">
        <f t="shared" si="27"/>
        <v>0</v>
      </c>
      <c r="BD28" s="31">
        <f t="shared" si="28"/>
        <v>0</v>
      </c>
      <c r="BE28" s="8"/>
      <c r="BF28" s="27" t="e">
        <f t="shared" si="29"/>
        <v>#VALUE!</v>
      </c>
      <c r="BG28" s="28">
        <f t="shared" si="30"/>
        <v>0</v>
      </c>
      <c r="BH28" s="27" t="e">
        <f t="shared" si="31"/>
        <v>#VALUE!</v>
      </c>
      <c r="BI28" s="28">
        <f t="shared" si="32"/>
        <v>0</v>
      </c>
      <c r="BJ28" s="28">
        <f>IF(OR(T28="",T28=" ",T28="　"),0,IF(D28&gt;=800701,0,IF(MATCH(T28,Sheet2!$D$3:$D$12,1)&lt;=1,1,0)))</f>
        <v>0</v>
      </c>
      <c r="BK28" s="28">
        <f>IF(OR(X28="",X28=" ",X28="　"),0,IF(D28&gt;=800701,0,IF(MATCH(X28,Sheet2!$D$3:$D$12,1)&lt;=1,1,0)))</f>
        <v>0</v>
      </c>
      <c r="BL28" s="28">
        <f>IF(OR(AB28="",AB28=" ",AB28="　"),0,IF(D28&gt;=800701,0,IF(MATCH(AB28,Sheet2!$D$3:$D$12,1)&lt;=1,1,0)))</f>
        <v>0</v>
      </c>
      <c r="BM28" s="28">
        <f>IF(OR(AF28="",AF28=" ",AF28="　"),0,IF(D28&gt;=800701,0,IF(MATCH(AF28,Sheet2!$D$3:$D$12,1)&lt;=1,1,0)))</f>
        <v>0</v>
      </c>
      <c r="BN28" s="29">
        <f t="shared" si="33"/>
        <v>5</v>
      </c>
      <c r="BO28" s="29">
        <f t="shared" si="34"/>
        <v>3</v>
      </c>
      <c r="BP28" s="30">
        <f t="shared" si="35"/>
        <v>0</v>
      </c>
      <c r="BQ28" s="30">
        <f t="shared" si="36"/>
        <v>0</v>
      </c>
      <c r="BR28" s="30">
        <f t="shared" si="37"/>
        <v>0</v>
      </c>
      <c r="BS28" s="30">
        <f t="shared" si="38"/>
        <v>0</v>
      </c>
      <c r="BT28" s="30"/>
      <c r="BU28" s="27" t="e">
        <f t="shared" si="39"/>
        <v>#VALUE!</v>
      </c>
      <c r="BV28" s="28">
        <f t="shared" si="40"/>
        <v>0</v>
      </c>
      <c r="BW28" s="27" t="e">
        <f t="shared" si="41"/>
        <v>#VALUE!</v>
      </c>
      <c r="BX28" s="28">
        <f t="shared" si="42"/>
        <v>0</v>
      </c>
      <c r="BY28" s="28">
        <f>IF(OR(T28="",T28=" ",T28="　"),0,IF(D28&gt;=810101,0,IF(BJ28=1,1,IF(MATCH(T28,Sheet2!$D$3:$D$12,1)&lt;=2,1,0))))</f>
        <v>0</v>
      </c>
      <c r="BZ28" s="28">
        <f>IF(OR(X28="",X28=" ",X28="　"),0,IF(D28&gt;=810101,0,IF(BK28=1,1,IF(MATCH(X28,Sheet2!$D$3:$D$12,1)&lt;=2,1,0))))</f>
        <v>0</v>
      </c>
      <c r="CA28" s="28">
        <f>IF(OR(AB28="",AB28=" ",AB28="　"),0,IF(D28&gt;=810101,0,IF(BL28=1,1,IF(MATCH(AB28,Sheet2!$D$3:$D$12,1)&lt;=2,1,0))))</f>
        <v>0</v>
      </c>
      <c r="CB28" s="28">
        <f>IF(OR(AF28="",AF28=" ",AF28="　"),0,IF(D28&gt;=810101,0,IF(BM28=1,1,IF(MATCH(AF28,Sheet2!$D$3:$D$12,1)&lt;=2,1,0))))</f>
        <v>0</v>
      </c>
      <c r="CC28" s="29">
        <f t="shared" si="43"/>
        <v>4</v>
      </c>
      <c r="CD28" s="29">
        <f t="shared" si="44"/>
        <v>3</v>
      </c>
      <c r="CE28" s="30">
        <f t="shared" si="45"/>
        <v>0</v>
      </c>
      <c r="CF28" s="30">
        <f t="shared" si="46"/>
        <v>0</v>
      </c>
      <c r="CG28" s="30">
        <f t="shared" si="47"/>
        <v>0</v>
      </c>
      <c r="CH28" s="30">
        <f t="shared" si="48"/>
        <v>0</v>
      </c>
      <c r="CI28" s="30"/>
      <c r="CJ28" s="27" t="e">
        <f t="shared" si="49"/>
        <v>#VALUE!</v>
      </c>
      <c r="CK28" s="28">
        <f t="shared" si="50"/>
        <v>0</v>
      </c>
      <c r="CL28" s="27" t="e">
        <f t="shared" si="51"/>
        <v>#VALUE!</v>
      </c>
      <c r="CM28" s="28">
        <f t="shared" si="52"/>
        <v>0</v>
      </c>
      <c r="CN28" s="28">
        <f>IF(OR(T28="",T28=" ",T28="　"),0,IF(D28&gt;=810701,0,IF(BY28=1,1,IF(MATCH(T28,Sheet2!$D$3:$D$12,1)&lt;=3,1,0))))</f>
        <v>0</v>
      </c>
      <c r="CO28" s="28">
        <f>IF(OR(X28="",X28=" ",X28="　"),0,IF(D28&gt;=810701,0,IF(BZ28=1,1,IF(MATCH(X28,Sheet2!$D$3:$D$12,1)&lt;=3,1,0))))</f>
        <v>0</v>
      </c>
      <c r="CP28" s="28">
        <f>IF(OR(AB28="",AB28=" ",AB28="　"),0,IF(D28&gt;=810701,0,IF(CA28=1,1,IF(MATCH(AB28,Sheet2!$D$3:$D$12,1)&lt;=3,1,0))))</f>
        <v>0</v>
      </c>
      <c r="CQ28" s="28">
        <f>IF(OR(AF28="",AF28=" ",AF28="　"),0,IF(D28&gt;=810701,0,IF(CB28=1,1,IF(MATCH(AF28,Sheet2!$D$3:$D$12,1)&lt;=3,1,0))))</f>
        <v>0</v>
      </c>
      <c r="CR28" s="29">
        <f t="shared" si="53"/>
        <v>4</v>
      </c>
      <c r="CS28" s="29">
        <f t="shared" si="54"/>
        <v>3</v>
      </c>
      <c r="CT28" s="30">
        <f t="shared" si="55"/>
        <v>0</v>
      </c>
      <c r="CU28" s="30">
        <f t="shared" si="56"/>
        <v>0</v>
      </c>
      <c r="CV28" s="30">
        <f t="shared" si="57"/>
        <v>0</v>
      </c>
      <c r="CW28" s="30">
        <f t="shared" si="58"/>
        <v>0</v>
      </c>
      <c r="CX28" s="31"/>
      <c r="CY28" s="27" t="e">
        <f t="shared" si="59"/>
        <v>#VALUE!</v>
      </c>
      <c r="CZ28" s="28">
        <f t="shared" si="60"/>
        <v>0</v>
      </c>
      <c r="DA28" s="27" t="e">
        <f t="shared" si="61"/>
        <v>#VALUE!</v>
      </c>
      <c r="DB28" s="28">
        <f t="shared" si="62"/>
        <v>0</v>
      </c>
      <c r="DC28" s="28">
        <f>IF(OR(T28="",T28=" ",T28="　"),0,IF(D28&gt;=820101,0,IF(CN28=1,1,IF(MATCH(T28,Sheet2!$D$3:$D$12,1)&lt;=4,1,0))))</f>
        <v>0</v>
      </c>
      <c r="DD28" s="28">
        <f>IF(OR(X28="",X28=" ",X28="　"),0,IF(D28&gt;=820101,0,IF(CO28=1,1,IF(MATCH(X28,Sheet2!$D$3:$D$12,1)&lt;=4,1,0))))</f>
        <v>0</v>
      </c>
      <c r="DE28" s="28">
        <f>IF(OR(AB28="",AB28=" ",AB28="　"),0,IF(D28&gt;=820101,0,IF(CP28=1,1,IF(MATCH(AB28,Sheet2!$D$3:$D$12,1)&lt;=4,1,0))))</f>
        <v>0</v>
      </c>
      <c r="DF28" s="28">
        <f>IF(OR(AF28="",AF28=" ",AF28="　"),0,IF(D28&gt;=820101,0,IF(CQ28=1,1,IF(MATCH(AF28,Sheet2!$D$3:$D$12,1)&lt;=4,1,0))))</f>
        <v>0</v>
      </c>
      <c r="DG28" s="29">
        <f t="shared" si="63"/>
        <v>3</v>
      </c>
      <c r="DH28" s="29">
        <f t="shared" si="64"/>
        <v>3</v>
      </c>
      <c r="DI28" s="30">
        <f t="shared" si="65"/>
        <v>0</v>
      </c>
      <c r="DJ28" s="30">
        <f t="shared" si="66"/>
        <v>0</v>
      </c>
      <c r="DK28" s="30">
        <f t="shared" si="67"/>
        <v>0</v>
      </c>
      <c r="DL28" s="30">
        <f t="shared" si="68"/>
        <v>0</v>
      </c>
      <c r="DM28" s="31"/>
      <c r="DN28" s="27" t="e">
        <f t="shared" si="69"/>
        <v>#VALUE!</v>
      </c>
      <c r="DO28" s="28">
        <f t="shared" si="70"/>
        <v>0</v>
      </c>
      <c r="DP28" s="27" t="e">
        <f t="shared" si="71"/>
        <v>#VALUE!</v>
      </c>
      <c r="DQ28" s="28">
        <f t="shared" si="72"/>
        <v>0</v>
      </c>
      <c r="DR28" s="28">
        <f>IF(OR(T28="",T28=" ",T28="　"),0,IF(D28&gt;=820701,0,IF(DC28=1,1,IF(MATCH(T28,Sheet2!$D$3:$D$12,1)&lt;=5,1,0))))</f>
        <v>0</v>
      </c>
      <c r="DS28" s="28">
        <f>IF(OR(X28="",X28=" ",X28="　"),0,IF(D28&gt;=820701,0,IF(DD28=1,1,IF(MATCH(X28,Sheet2!$D$3:$D$12,1)&lt;=5,1,0))))</f>
        <v>0</v>
      </c>
      <c r="DT28" s="28">
        <f>IF(OR(AB28="",AB28=" ",AB28="　"),0,IF(D28&gt;=820701,0,IF(DE28=1,1,IF(MATCH(AB28,Sheet2!$D$3:$D$12,1)&lt;=5,1,0))))</f>
        <v>0</v>
      </c>
      <c r="DU28" s="28">
        <f>IF(OR(AF28="",AF28=" ",AF28="　"),0,IF(D28&gt;=820701,0,IF(DF28=1,1,IF(MATCH(AF28,Sheet2!$D$3:$D$12,1)&lt;=5,1,0))))</f>
        <v>0</v>
      </c>
      <c r="DV28" s="29">
        <f t="shared" si="73"/>
        <v>3</v>
      </c>
      <c r="DW28" s="29">
        <f t="shared" si="74"/>
        <v>3</v>
      </c>
      <c r="DX28" s="30">
        <f t="shared" si="75"/>
        <v>0</v>
      </c>
      <c r="DY28" s="30">
        <f t="shared" si="76"/>
        <v>0</v>
      </c>
      <c r="DZ28" s="30">
        <f t="shared" si="77"/>
        <v>0</v>
      </c>
      <c r="EA28" s="30">
        <f t="shared" si="78"/>
        <v>0</v>
      </c>
      <c r="EB28" s="31"/>
      <c r="EC28" s="27" t="e">
        <f t="shared" si="79"/>
        <v>#VALUE!</v>
      </c>
      <c r="ED28" s="28">
        <f t="shared" si="80"/>
        <v>0</v>
      </c>
      <c r="EE28" s="27" t="e">
        <f t="shared" si="81"/>
        <v>#VALUE!</v>
      </c>
      <c r="EF28" s="28">
        <f t="shared" si="82"/>
        <v>0</v>
      </c>
      <c r="EG28" s="28">
        <f>IF(OR(T28="",T28=" ",T28="　"),0,IF(D28&gt;=830101,0,IF(DR28=1,1,IF(MATCH(T28,Sheet2!$D$3:$D$12,1)&lt;=6,1,0))))</f>
        <v>0</v>
      </c>
      <c r="EH28" s="28">
        <f>IF(OR(X28="",X28=" ",X28="　"),0,IF(D28&gt;=830101,0,IF(DS28=1,1,IF(MATCH(X28,Sheet2!$D$3:$D$12,1)&lt;=6,1,0))))</f>
        <v>0</v>
      </c>
      <c r="EI28" s="28">
        <f>IF(OR(AB28="",AB28=" ",AB28="　"),0,IF(D28&gt;=830101,0,IF(DT28=1,1,IF(MATCH(AB28,Sheet2!$D$3:$D$12,1)&lt;=6,1,0))))</f>
        <v>0</v>
      </c>
      <c r="EJ28" s="28">
        <f>IF(OR(AF28="",AF28=" ",AF28="　"),0,IF(D28&gt;=830101,0,IF(DU28=1,1,IF(MATCH(AF28,Sheet2!$D$3:$D$12,1)&lt;=6,1,0))))</f>
        <v>0</v>
      </c>
      <c r="EK28" s="29">
        <f t="shared" si="83"/>
        <v>2</v>
      </c>
      <c r="EL28" s="29">
        <f t="shared" si="84"/>
        <v>2</v>
      </c>
      <c r="EM28" s="30">
        <f t="shared" si="85"/>
        <v>0</v>
      </c>
      <c r="EN28" s="30">
        <f t="shared" si="86"/>
        <v>0</v>
      </c>
      <c r="EO28" s="30">
        <f t="shared" si="87"/>
        <v>0</v>
      </c>
      <c r="EP28" s="30">
        <f t="shared" si="88"/>
        <v>0</v>
      </c>
      <c r="EQ28" s="31"/>
      <c r="ER28" s="27" t="e">
        <f t="shared" si="89"/>
        <v>#VALUE!</v>
      </c>
      <c r="ES28" s="28">
        <f t="shared" si="90"/>
        <v>0</v>
      </c>
      <c r="ET28" s="27" t="e">
        <f t="shared" si="91"/>
        <v>#VALUE!</v>
      </c>
      <c r="EU28" s="28">
        <f t="shared" si="92"/>
        <v>0</v>
      </c>
      <c r="EV28" s="28">
        <f>IF(OR(T28="",T28=" ",T28="　"),0,IF(D28&gt;=830701,0,IF(EG28=1,1,IF(MATCH(T28,Sheet2!$D$3:$D$12,1)&lt;=7,1,0))))</f>
        <v>0</v>
      </c>
      <c r="EW28" s="28">
        <f>IF(OR(X28="",X28=" ",X28="　"),0,IF(D28&gt;=830701,0,IF(EH28=1,1,IF(MATCH(X28,Sheet2!$D$3:$D$12,1)&lt;=7,1,0))))</f>
        <v>0</v>
      </c>
      <c r="EX28" s="28">
        <f>IF(OR(AB28="",AB28=" ",AB28="　"),0,IF(D28&gt;=830701,0,IF(EI28=1,1,IF(MATCH(AB28,Sheet2!$D$3:$D$12,1)&lt;=7,1,0))))</f>
        <v>0</v>
      </c>
      <c r="EY28" s="28">
        <f>IF(OR(AF28="",AF28=" ",AF28="　"),0,IF(D28&gt;=830701,0,IF(EJ28=1,1,IF(MATCH(AF28,Sheet2!$D$3:$D$12,1)&lt;=7,1,0))))</f>
        <v>0</v>
      </c>
      <c r="EZ28" s="29">
        <f t="shared" si="93"/>
        <v>2</v>
      </c>
      <c r="FA28" s="29">
        <f t="shared" si="94"/>
        <v>2</v>
      </c>
      <c r="FB28" s="30">
        <f t="shared" si="95"/>
        <v>0</v>
      </c>
      <c r="FC28" s="30">
        <f t="shared" si="96"/>
        <v>0</v>
      </c>
      <c r="FD28" s="30">
        <f t="shared" si="97"/>
        <v>0</v>
      </c>
      <c r="FE28" s="30">
        <f t="shared" si="98"/>
        <v>0</v>
      </c>
      <c r="FF28" s="31"/>
      <c r="FG28" s="27" t="e">
        <f t="shared" si="99"/>
        <v>#VALUE!</v>
      </c>
      <c r="FH28" s="28">
        <f t="shared" si="100"/>
        <v>0</v>
      </c>
      <c r="FI28" s="27" t="e">
        <f t="shared" si="101"/>
        <v>#VALUE!</v>
      </c>
      <c r="FJ28" s="28">
        <f t="shared" si="102"/>
        <v>0</v>
      </c>
      <c r="FK28" s="28">
        <f>IF(OR(T28="",T28=" ",T28="　"),0,IF(D28&gt;=840101,0,IF(EV28=1,1,IF(MATCH(T28,Sheet2!$D$3:$D$12,1)&lt;=8,1,0))))</f>
        <v>0</v>
      </c>
      <c r="FL28" s="28">
        <f>IF(OR(X28="",X28=" ",X28="　"),0,IF(D28&gt;=840101,0,IF(EW28=1,1,IF(MATCH(X28,Sheet2!$D$3:$D$12,1)&lt;=8,1,0))))</f>
        <v>0</v>
      </c>
      <c r="FM28" s="28">
        <f>IF(OR(AB28="",AB28=" ",AB28="　"),0,IF(D28&gt;=840101,0,IF(EX28=1,1,IF(MATCH(AB28,Sheet2!$D$3:$D$12,1)&lt;=8,1,0))))</f>
        <v>0</v>
      </c>
      <c r="FN28" s="28">
        <f>IF(OR(AF28="",AF28=" ",AF28="　"),0,IF(D28&gt;=840101,0,IF(EY28=1,1,IF(MATCH(AF28,Sheet2!$D$3:$D$12,1)&lt;=8,1,0))))</f>
        <v>0</v>
      </c>
      <c r="FO28" s="29">
        <f t="shared" si="103"/>
        <v>1</v>
      </c>
      <c r="FP28" s="29">
        <f t="shared" si="104"/>
        <v>1</v>
      </c>
      <c r="FQ28" s="30">
        <f t="shared" si="105"/>
        <v>0</v>
      </c>
      <c r="FR28" s="30">
        <f t="shared" si="106"/>
        <v>0</v>
      </c>
      <c r="FS28" s="30">
        <f t="shared" si="107"/>
        <v>0</v>
      </c>
      <c r="FT28" s="30">
        <f t="shared" si="108"/>
        <v>0</v>
      </c>
      <c r="FU28" s="31"/>
      <c r="FV28" s="27" t="e">
        <f t="shared" si="109"/>
        <v>#VALUE!</v>
      </c>
      <c r="FW28" s="28">
        <f t="shared" si="110"/>
        <v>0</v>
      </c>
      <c r="FX28" s="27" t="e">
        <f t="shared" si="111"/>
        <v>#VALUE!</v>
      </c>
      <c r="FY28" s="28">
        <f t="shared" si="112"/>
        <v>0</v>
      </c>
      <c r="FZ28" s="28">
        <f>IF(OR(T28="",T28=" ",T28="　"),0,IF(D28&gt;=840701,0,IF(FK28=1,1,IF(MATCH(T28,Sheet2!$D$3:$D$12,1)&lt;=9,1,0))))</f>
        <v>0</v>
      </c>
      <c r="GA28" s="28">
        <f>IF(OR(X28="",X28=" ",X28="　"),0,IF(D28&gt;=840701,0,IF(FL28=1,1,IF(MATCH(X28,Sheet2!$D$3:$D$12,1)&lt;=9,1,0))))</f>
        <v>0</v>
      </c>
      <c r="GB28" s="28">
        <f>IF(OR(AB28="",AB28=" ",AB28="　"),0,IF(D28&gt;=840701,0,IF(FM28=1,1,IF(MATCH(AB28,Sheet2!$D$3:$D$12,1)&lt;=9,1,0))))</f>
        <v>0</v>
      </c>
      <c r="GC28" s="28">
        <f>IF(OR(AF28="",AF28=" ",AF28="　"),0,IF(D28&gt;=840701,0,IF(FN28=1,1,IF(MATCH(AF28,Sheet2!$D$3:$D$12,1)&lt;=9,1,0))))</f>
        <v>0</v>
      </c>
      <c r="GD28" s="29">
        <f t="shared" si="113"/>
        <v>1</v>
      </c>
      <c r="GE28" s="29">
        <f t="shared" si="114"/>
        <v>1</v>
      </c>
      <c r="GF28" s="30">
        <f t="shared" si="115"/>
        <v>0</v>
      </c>
      <c r="GG28" s="30">
        <f t="shared" si="116"/>
        <v>0</v>
      </c>
      <c r="GH28" s="30">
        <f t="shared" si="117"/>
        <v>0</v>
      </c>
      <c r="GI28" s="30">
        <f t="shared" si="118"/>
        <v>0</v>
      </c>
      <c r="GJ28" s="31"/>
      <c r="GK28" s="27" t="e">
        <f t="shared" si="119"/>
        <v>#VALUE!</v>
      </c>
      <c r="GL28" s="28">
        <f t="shared" si="120"/>
        <v>0</v>
      </c>
      <c r="GM28" s="27" t="e">
        <f t="shared" si="121"/>
        <v>#VALUE!</v>
      </c>
      <c r="GN28" s="28">
        <f t="shared" si="122"/>
        <v>0</v>
      </c>
      <c r="GO28" s="28">
        <f>IF(OR(T28="",T28=" ",T28="　"),0,IF(D28&gt;=840701,0,IF(FZ28=1,1,IF(MATCH(T28,Sheet2!$D$3:$D$12,1)&lt;=10,1,0))))</f>
        <v>0</v>
      </c>
      <c r="GP28" s="28">
        <f>IF(OR(X28="",X28=" ",X28="　"),0,IF(D28&gt;=840701,0,IF(GA28=1,1,IF(MATCH(X28,Sheet2!$D$3:$D$12,1)&lt;=10,1,0))))</f>
        <v>0</v>
      </c>
      <c r="GQ28" s="28">
        <f>IF(OR(AB28="",AB28=" ",AB28="　"),0,IF(D28&gt;=840701,0,IF(GB28=1,1,IF(MATCH(AB28,Sheet2!$D$3:$D$12,1)&lt;=10,1,0))))</f>
        <v>0</v>
      </c>
      <c r="GR28" s="28">
        <f>IF(OR(AF28="",AF28=" ",AF28="　"),0,IF(D28&gt;=840701,0,IF(GC28=1,1,IF(MATCH(AF28,Sheet2!$D$3:$D$12,1)&lt;=10,1,0))))</f>
        <v>0</v>
      </c>
      <c r="GS28" s="29">
        <f t="shared" si="123"/>
        <v>0</v>
      </c>
      <c r="GT28" s="29">
        <f t="shared" si="124"/>
        <v>0</v>
      </c>
      <c r="GU28" s="30">
        <f t="shared" si="125"/>
        <v>0</v>
      </c>
      <c r="GV28" s="30">
        <f t="shared" si="126"/>
        <v>0</v>
      </c>
      <c r="GW28" s="30">
        <f t="shared" si="127"/>
        <v>0</v>
      </c>
      <c r="GX28" s="30">
        <f t="shared" si="128"/>
        <v>0</v>
      </c>
      <c r="GY28" s="8"/>
      <c r="GZ28" s="39" t="str">
        <f t="shared" si="129"/>
        <v>1911/00/00</v>
      </c>
      <c r="HA28" s="8" t="e">
        <f t="shared" si="130"/>
        <v>#VALUE!</v>
      </c>
      <c r="HB28" s="8" t="str">
        <f t="shared" si="131"/>
        <v>1911/00/00</v>
      </c>
      <c r="HC28" s="8" t="e">
        <f t="shared" si="132"/>
        <v>#VALUE!</v>
      </c>
      <c r="HD28" s="8" t="str">
        <f t="shared" si="133"/>
        <v>1911/00/00</v>
      </c>
      <c r="HE28" s="8" t="e">
        <f t="shared" si="134"/>
        <v>#VALUE!</v>
      </c>
      <c r="HF28" s="8" t="str">
        <f t="shared" si="135"/>
        <v>2013/01/01</v>
      </c>
      <c r="HH28" s="8">
        <f>IF(OR(C28="",C28=" ",C28="　"),0,IF(D28&gt;780630,0,ROUND(VLOOKUP(F28,Sheet2!$A$1:$B$20,2,FALSE)*E28,0)))</f>
        <v>0</v>
      </c>
      <c r="HI28" s="8">
        <f t="shared" si="136"/>
        <v>0</v>
      </c>
      <c r="HJ28" s="8">
        <f t="shared" si="137"/>
        <v>0</v>
      </c>
      <c r="HL28" s="8" t="str">
        <f t="shared" si="138"/>
        <v/>
      </c>
      <c r="HM28" s="8" t="str">
        <f t="shared" si="139"/>
        <v/>
      </c>
      <c r="HN28" s="8" t="str">
        <f t="shared" si="140"/>
        <v/>
      </c>
      <c r="HO28" s="8" t="str">
        <f t="shared" si="141"/>
        <v/>
      </c>
      <c r="HP28" s="8" t="str">
        <f t="shared" si="142"/>
        <v/>
      </c>
      <c r="HQ28" s="8" t="str">
        <f t="shared" si="143"/>
        <v/>
      </c>
      <c r="HR28" s="8" t="str">
        <f t="shared" si="144"/>
        <v/>
      </c>
    </row>
    <row r="29" spans="1:226" ht="60" customHeight="1">
      <c r="A29" s="10">
        <v>24</v>
      </c>
      <c r="B29" s="32"/>
      <c r="C29" s="33"/>
      <c r="D29" s="34"/>
      <c r="E29" s="55"/>
      <c r="F29" s="46"/>
      <c r="G29" s="48">
        <f>IF(OR(C29="",C29=" ",C29="　"),0,IF(D29&gt;780630,0,ROUND(VLOOKUP(F29,Sheet2!$A$1:$B$20,2,FALSE),0)))</f>
        <v>0</v>
      </c>
      <c r="H29" s="49">
        <f t="shared" si="0"/>
        <v>0</v>
      </c>
      <c r="I29" s="24">
        <f t="shared" si="1"/>
        <v>0</v>
      </c>
      <c r="J29" s="25">
        <f t="shared" si="2"/>
        <v>0</v>
      </c>
      <c r="K29" s="35"/>
      <c r="L29" s="133" t="str">
        <f t="shared" si="145"/>
        <v/>
      </c>
      <c r="M29" s="51" t="str">
        <f t="shared" si="4"/>
        <v/>
      </c>
      <c r="N29" s="56">
        <v>15.5</v>
      </c>
      <c r="O29" s="38"/>
      <c r="P29" s="133" t="str">
        <f t="shared" si="146"/>
        <v/>
      </c>
      <c r="Q29" s="51" t="str">
        <f t="shared" si="6"/>
        <v/>
      </c>
      <c r="R29" s="56">
        <v>15.5</v>
      </c>
      <c r="S29" s="38"/>
      <c r="T29" s="34"/>
      <c r="U29" s="51" t="str">
        <f t="shared" si="7"/>
        <v/>
      </c>
      <c r="V29" s="56">
        <v>15.5</v>
      </c>
      <c r="W29" s="38"/>
      <c r="X29" s="34"/>
      <c r="Y29" s="51" t="str">
        <f t="shared" si="8"/>
        <v/>
      </c>
      <c r="Z29" s="56">
        <v>15.5</v>
      </c>
      <c r="AA29" s="35"/>
      <c r="AB29" s="34"/>
      <c r="AC29" s="51" t="str">
        <f t="shared" si="9"/>
        <v/>
      </c>
      <c r="AD29" s="56">
        <v>15.5</v>
      </c>
      <c r="AE29" s="38"/>
      <c r="AF29" s="34"/>
      <c r="AG29" s="51" t="str">
        <f t="shared" si="10"/>
        <v/>
      </c>
      <c r="AH29" s="56">
        <v>15.5</v>
      </c>
      <c r="AI29" s="37">
        <f t="shared" si="11"/>
        <v>0</v>
      </c>
      <c r="AJ29" s="47">
        <f t="shared" si="12"/>
        <v>0</v>
      </c>
      <c r="AK29" s="26">
        <f t="shared" si="13"/>
        <v>0</v>
      </c>
      <c r="AL29" s="53">
        <f t="shared" si="14"/>
        <v>0</v>
      </c>
      <c r="AM29" s="36"/>
      <c r="AN29" s="54"/>
      <c r="AO29" s="8" t="e">
        <f>VLOOKUP(LEFT(C29,1),Sheet2!$L$3:$M$28,2,FALSE)&amp;MID(C29,2,9)</f>
        <v>#N/A</v>
      </c>
      <c r="AP29" s="8" t="e">
        <f t="shared" si="15"/>
        <v>#N/A</v>
      </c>
      <c r="AQ29" s="8" t="e">
        <f t="shared" si="16"/>
        <v>#N/A</v>
      </c>
      <c r="AR29" s="27">
        <f t="shared" si="17"/>
        <v>0</v>
      </c>
      <c r="AS29" s="28">
        <f t="shared" si="18"/>
        <v>0</v>
      </c>
      <c r="AT29" s="27">
        <f t="shared" si="19"/>
        <v>0</v>
      </c>
      <c r="AU29" s="28">
        <f t="shared" si="20"/>
        <v>0</v>
      </c>
      <c r="AV29" s="28">
        <f t="shared" si="21"/>
        <v>0</v>
      </c>
      <c r="AW29" s="28">
        <f t="shared" si="22"/>
        <v>0</v>
      </c>
      <c r="AX29" s="28">
        <f t="shared" si="23"/>
        <v>0</v>
      </c>
      <c r="AY29" s="28">
        <f t="shared" si="24"/>
        <v>0</v>
      </c>
      <c r="AZ29" s="29" t="str">
        <f t="shared" si="25"/>
        <v/>
      </c>
      <c r="BA29" s="29"/>
      <c r="BB29" s="30">
        <f t="shared" si="26"/>
        <v>0</v>
      </c>
      <c r="BC29" s="30">
        <f t="shared" si="27"/>
        <v>0</v>
      </c>
      <c r="BD29" s="31">
        <f t="shared" si="28"/>
        <v>0</v>
      </c>
      <c r="BE29" s="8"/>
      <c r="BF29" s="27" t="e">
        <f t="shared" si="29"/>
        <v>#VALUE!</v>
      </c>
      <c r="BG29" s="28">
        <f t="shared" si="30"/>
        <v>0</v>
      </c>
      <c r="BH29" s="27" t="e">
        <f t="shared" si="31"/>
        <v>#VALUE!</v>
      </c>
      <c r="BI29" s="28">
        <f t="shared" si="32"/>
        <v>0</v>
      </c>
      <c r="BJ29" s="28">
        <f>IF(OR(T29="",T29=" ",T29="　"),0,IF(D29&gt;=800701,0,IF(MATCH(T29,Sheet2!$D$3:$D$12,1)&lt;=1,1,0)))</f>
        <v>0</v>
      </c>
      <c r="BK29" s="28">
        <f>IF(OR(X29="",X29=" ",X29="　"),0,IF(D29&gt;=800701,0,IF(MATCH(X29,Sheet2!$D$3:$D$12,1)&lt;=1,1,0)))</f>
        <v>0</v>
      </c>
      <c r="BL29" s="28">
        <f>IF(OR(AB29="",AB29=" ",AB29="　"),0,IF(D29&gt;=800701,0,IF(MATCH(AB29,Sheet2!$D$3:$D$12,1)&lt;=1,1,0)))</f>
        <v>0</v>
      </c>
      <c r="BM29" s="28">
        <f>IF(OR(AF29="",AF29=" ",AF29="　"),0,IF(D29&gt;=800701,0,IF(MATCH(AF29,Sheet2!$D$3:$D$12,1)&lt;=1,1,0)))</f>
        <v>0</v>
      </c>
      <c r="BN29" s="29">
        <f t="shared" si="33"/>
        <v>5</v>
      </c>
      <c r="BO29" s="29">
        <f t="shared" si="34"/>
        <v>3</v>
      </c>
      <c r="BP29" s="30">
        <f t="shared" si="35"/>
        <v>0</v>
      </c>
      <c r="BQ29" s="30">
        <f t="shared" si="36"/>
        <v>0</v>
      </c>
      <c r="BR29" s="30">
        <f t="shared" si="37"/>
        <v>0</v>
      </c>
      <c r="BS29" s="30">
        <f t="shared" si="38"/>
        <v>0</v>
      </c>
      <c r="BT29" s="30"/>
      <c r="BU29" s="27" t="e">
        <f t="shared" si="39"/>
        <v>#VALUE!</v>
      </c>
      <c r="BV29" s="28">
        <f t="shared" si="40"/>
        <v>0</v>
      </c>
      <c r="BW29" s="27" t="e">
        <f t="shared" si="41"/>
        <v>#VALUE!</v>
      </c>
      <c r="BX29" s="28">
        <f t="shared" si="42"/>
        <v>0</v>
      </c>
      <c r="BY29" s="28">
        <f>IF(OR(T29="",T29=" ",T29="　"),0,IF(D29&gt;=810101,0,IF(BJ29=1,1,IF(MATCH(T29,Sheet2!$D$3:$D$12,1)&lt;=2,1,0))))</f>
        <v>0</v>
      </c>
      <c r="BZ29" s="28">
        <f>IF(OR(X29="",X29=" ",X29="　"),0,IF(D29&gt;=810101,0,IF(BK29=1,1,IF(MATCH(X29,Sheet2!$D$3:$D$12,1)&lt;=2,1,0))))</f>
        <v>0</v>
      </c>
      <c r="CA29" s="28">
        <f>IF(OR(AB29="",AB29=" ",AB29="　"),0,IF(D29&gt;=810101,0,IF(BL29=1,1,IF(MATCH(AB29,Sheet2!$D$3:$D$12,1)&lt;=2,1,0))))</f>
        <v>0</v>
      </c>
      <c r="CB29" s="28">
        <f>IF(OR(AF29="",AF29=" ",AF29="　"),0,IF(D29&gt;=810101,0,IF(BM29=1,1,IF(MATCH(AF29,Sheet2!$D$3:$D$12,1)&lt;=2,1,0))))</f>
        <v>0</v>
      </c>
      <c r="CC29" s="29">
        <f t="shared" si="43"/>
        <v>4</v>
      </c>
      <c r="CD29" s="29">
        <f t="shared" si="44"/>
        <v>3</v>
      </c>
      <c r="CE29" s="30">
        <f t="shared" si="45"/>
        <v>0</v>
      </c>
      <c r="CF29" s="30">
        <f t="shared" si="46"/>
        <v>0</v>
      </c>
      <c r="CG29" s="30">
        <f t="shared" si="47"/>
        <v>0</v>
      </c>
      <c r="CH29" s="30">
        <f t="shared" si="48"/>
        <v>0</v>
      </c>
      <c r="CI29" s="30"/>
      <c r="CJ29" s="27" t="e">
        <f t="shared" si="49"/>
        <v>#VALUE!</v>
      </c>
      <c r="CK29" s="28">
        <f t="shared" si="50"/>
        <v>0</v>
      </c>
      <c r="CL29" s="27" t="e">
        <f t="shared" si="51"/>
        <v>#VALUE!</v>
      </c>
      <c r="CM29" s="28">
        <f t="shared" si="52"/>
        <v>0</v>
      </c>
      <c r="CN29" s="28">
        <f>IF(OR(T29="",T29=" ",T29="　"),0,IF(D29&gt;=810701,0,IF(BY29=1,1,IF(MATCH(T29,Sheet2!$D$3:$D$12,1)&lt;=3,1,0))))</f>
        <v>0</v>
      </c>
      <c r="CO29" s="28">
        <f>IF(OR(X29="",X29=" ",X29="　"),0,IF(D29&gt;=810701,0,IF(BZ29=1,1,IF(MATCH(X29,Sheet2!$D$3:$D$12,1)&lt;=3,1,0))))</f>
        <v>0</v>
      </c>
      <c r="CP29" s="28">
        <f>IF(OR(AB29="",AB29=" ",AB29="　"),0,IF(D29&gt;=810701,0,IF(CA29=1,1,IF(MATCH(AB29,Sheet2!$D$3:$D$12,1)&lt;=3,1,0))))</f>
        <v>0</v>
      </c>
      <c r="CQ29" s="28">
        <f>IF(OR(AF29="",AF29=" ",AF29="　"),0,IF(D29&gt;=810701,0,IF(CB29=1,1,IF(MATCH(AF29,Sheet2!$D$3:$D$12,1)&lt;=3,1,0))))</f>
        <v>0</v>
      </c>
      <c r="CR29" s="29">
        <f t="shared" si="53"/>
        <v>4</v>
      </c>
      <c r="CS29" s="29">
        <f t="shared" si="54"/>
        <v>3</v>
      </c>
      <c r="CT29" s="30">
        <f t="shared" si="55"/>
        <v>0</v>
      </c>
      <c r="CU29" s="30">
        <f t="shared" si="56"/>
        <v>0</v>
      </c>
      <c r="CV29" s="30">
        <f t="shared" si="57"/>
        <v>0</v>
      </c>
      <c r="CW29" s="30">
        <f t="shared" si="58"/>
        <v>0</v>
      </c>
      <c r="CX29" s="31"/>
      <c r="CY29" s="27" t="e">
        <f t="shared" si="59"/>
        <v>#VALUE!</v>
      </c>
      <c r="CZ29" s="28">
        <f t="shared" si="60"/>
        <v>0</v>
      </c>
      <c r="DA29" s="27" t="e">
        <f t="shared" si="61"/>
        <v>#VALUE!</v>
      </c>
      <c r="DB29" s="28">
        <f t="shared" si="62"/>
        <v>0</v>
      </c>
      <c r="DC29" s="28">
        <f>IF(OR(T29="",T29=" ",T29="　"),0,IF(D29&gt;=820101,0,IF(CN29=1,1,IF(MATCH(T29,Sheet2!$D$3:$D$12,1)&lt;=4,1,0))))</f>
        <v>0</v>
      </c>
      <c r="DD29" s="28">
        <f>IF(OR(X29="",X29=" ",X29="　"),0,IF(D29&gt;=820101,0,IF(CO29=1,1,IF(MATCH(X29,Sheet2!$D$3:$D$12,1)&lt;=4,1,0))))</f>
        <v>0</v>
      </c>
      <c r="DE29" s="28">
        <f>IF(OR(AB29="",AB29=" ",AB29="　"),0,IF(D29&gt;=820101,0,IF(CP29=1,1,IF(MATCH(AB29,Sheet2!$D$3:$D$12,1)&lt;=4,1,0))))</f>
        <v>0</v>
      </c>
      <c r="DF29" s="28">
        <f>IF(OR(AF29="",AF29=" ",AF29="　"),0,IF(D29&gt;=820101,0,IF(CQ29=1,1,IF(MATCH(AF29,Sheet2!$D$3:$D$12,1)&lt;=4,1,0))))</f>
        <v>0</v>
      </c>
      <c r="DG29" s="29">
        <f t="shared" si="63"/>
        <v>3</v>
      </c>
      <c r="DH29" s="29">
        <f t="shared" si="64"/>
        <v>3</v>
      </c>
      <c r="DI29" s="30">
        <f t="shared" si="65"/>
        <v>0</v>
      </c>
      <c r="DJ29" s="30">
        <f t="shared" si="66"/>
        <v>0</v>
      </c>
      <c r="DK29" s="30">
        <f t="shared" si="67"/>
        <v>0</v>
      </c>
      <c r="DL29" s="30">
        <f t="shared" si="68"/>
        <v>0</v>
      </c>
      <c r="DM29" s="31"/>
      <c r="DN29" s="27" t="e">
        <f t="shared" si="69"/>
        <v>#VALUE!</v>
      </c>
      <c r="DO29" s="28">
        <f t="shared" si="70"/>
        <v>0</v>
      </c>
      <c r="DP29" s="27" t="e">
        <f t="shared" si="71"/>
        <v>#VALUE!</v>
      </c>
      <c r="DQ29" s="28">
        <f t="shared" si="72"/>
        <v>0</v>
      </c>
      <c r="DR29" s="28">
        <f>IF(OR(T29="",T29=" ",T29="　"),0,IF(D29&gt;=820701,0,IF(DC29=1,1,IF(MATCH(T29,Sheet2!$D$3:$D$12,1)&lt;=5,1,0))))</f>
        <v>0</v>
      </c>
      <c r="DS29" s="28">
        <f>IF(OR(X29="",X29=" ",X29="　"),0,IF(D29&gt;=820701,0,IF(DD29=1,1,IF(MATCH(X29,Sheet2!$D$3:$D$12,1)&lt;=5,1,0))))</f>
        <v>0</v>
      </c>
      <c r="DT29" s="28">
        <f>IF(OR(AB29="",AB29=" ",AB29="　"),0,IF(D29&gt;=820701,0,IF(DE29=1,1,IF(MATCH(AB29,Sheet2!$D$3:$D$12,1)&lt;=5,1,0))))</f>
        <v>0</v>
      </c>
      <c r="DU29" s="28">
        <f>IF(OR(AF29="",AF29=" ",AF29="　"),0,IF(D29&gt;=820701,0,IF(DF29=1,1,IF(MATCH(AF29,Sheet2!$D$3:$D$12,1)&lt;=5,1,0))))</f>
        <v>0</v>
      </c>
      <c r="DV29" s="29">
        <f t="shared" si="73"/>
        <v>3</v>
      </c>
      <c r="DW29" s="29">
        <f t="shared" si="74"/>
        <v>3</v>
      </c>
      <c r="DX29" s="30">
        <f t="shared" si="75"/>
        <v>0</v>
      </c>
      <c r="DY29" s="30">
        <f t="shared" si="76"/>
        <v>0</v>
      </c>
      <c r="DZ29" s="30">
        <f t="shared" si="77"/>
        <v>0</v>
      </c>
      <c r="EA29" s="30">
        <f t="shared" si="78"/>
        <v>0</v>
      </c>
      <c r="EB29" s="31"/>
      <c r="EC29" s="27" t="e">
        <f t="shared" si="79"/>
        <v>#VALUE!</v>
      </c>
      <c r="ED29" s="28">
        <f t="shared" si="80"/>
        <v>0</v>
      </c>
      <c r="EE29" s="27" t="e">
        <f t="shared" si="81"/>
        <v>#VALUE!</v>
      </c>
      <c r="EF29" s="28">
        <f t="shared" si="82"/>
        <v>0</v>
      </c>
      <c r="EG29" s="28">
        <f>IF(OR(T29="",T29=" ",T29="　"),0,IF(D29&gt;=830101,0,IF(DR29=1,1,IF(MATCH(T29,Sheet2!$D$3:$D$12,1)&lt;=6,1,0))))</f>
        <v>0</v>
      </c>
      <c r="EH29" s="28">
        <f>IF(OR(X29="",X29=" ",X29="　"),0,IF(D29&gt;=830101,0,IF(DS29=1,1,IF(MATCH(X29,Sheet2!$D$3:$D$12,1)&lt;=6,1,0))))</f>
        <v>0</v>
      </c>
      <c r="EI29" s="28">
        <f>IF(OR(AB29="",AB29=" ",AB29="　"),0,IF(D29&gt;=830101,0,IF(DT29=1,1,IF(MATCH(AB29,Sheet2!$D$3:$D$12,1)&lt;=6,1,0))))</f>
        <v>0</v>
      </c>
      <c r="EJ29" s="28">
        <f>IF(OR(AF29="",AF29=" ",AF29="　"),0,IF(D29&gt;=830101,0,IF(DU29=1,1,IF(MATCH(AF29,Sheet2!$D$3:$D$12,1)&lt;=6,1,0))))</f>
        <v>0</v>
      </c>
      <c r="EK29" s="29">
        <f t="shared" si="83"/>
        <v>2</v>
      </c>
      <c r="EL29" s="29">
        <f t="shared" si="84"/>
        <v>2</v>
      </c>
      <c r="EM29" s="30">
        <f t="shared" si="85"/>
        <v>0</v>
      </c>
      <c r="EN29" s="30">
        <f t="shared" si="86"/>
        <v>0</v>
      </c>
      <c r="EO29" s="30">
        <f t="shared" si="87"/>
        <v>0</v>
      </c>
      <c r="EP29" s="30">
        <f t="shared" si="88"/>
        <v>0</v>
      </c>
      <c r="EQ29" s="31"/>
      <c r="ER29" s="27" t="e">
        <f t="shared" si="89"/>
        <v>#VALUE!</v>
      </c>
      <c r="ES29" s="28">
        <f t="shared" si="90"/>
        <v>0</v>
      </c>
      <c r="ET29" s="27" t="e">
        <f t="shared" si="91"/>
        <v>#VALUE!</v>
      </c>
      <c r="EU29" s="28">
        <f t="shared" si="92"/>
        <v>0</v>
      </c>
      <c r="EV29" s="28">
        <f>IF(OR(T29="",T29=" ",T29="　"),0,IF(D29&gt;=830701,0,IF(EG29=1,1,IF(MATCH(T29,Sheet2!$D$3:$D$12,1)&lt;=7,1,0))))</f>
        <v>0</v>
      </c>
      <c r="EW29" s="28">
        <f>IF(OR(X29="",X29=" ",X29="　"),0,IF(D29&gt;=830701,0,IF(EH29=1,1,IF(MATCH(X29,Sheet2!$D$3:$D$12,1)&lt;=7,1,0))))</f>
        <v>0</v>
      </c>
      <c r="EX29" s="28">
        <f>IF(OR(AB29="",AB29=" ",AB29="　"),0,IF(D29&gt;=830701,0,IF(EI29=1,1,IF(MATCH(AB29,Sheet2!$D$3:$D$12,1)&lt;=7,1,0))))</f>
        <v>0</v>
      </c>
      <c r="EY29" s="28">
        <f>IF(OR(AF29="",AF29=" ",AF29="　"),0,IF(D29&gt;=830701,0,IF(EJ29=1,1,IF(MATCH(AF29,Sheet2!$D$3:$D$12,1)&lt;=7,1,0))))</f>
        <v>0</v>
      </c>
      <c r="EZ29" s="29">
        <f t="shared" si="93"/>
        <v>2</v>
      </c>
      <c r="FA29" s="29">
        <f t="shared" si="94"/>
        <v>2</v>
      </c>
      <c r="FB29" s="30">
        <f t="shared" si="95"/>
        <v>0</v>
      </c>
      <c r="FC29" s="30">
        <f t="shared" si="96"/>
        <v>0</v>
      </c>
      <c r="FD29" s="30">
        <f t="shared" si="97"/>
        <v>0</v>
      </c>
      <c r="FE29" s="30">
        <f t="shared" si="98"/>
        <v>0</v>
      </c>
      <c r="FF29" s="31"/>
      <c r="FG29" s="27" t="e">
        <f t="shared" si="99"/>
        <v>#VALUE!</v>
      </c>
      <c r="FH29" s="28">
        <f t="shared" si="100"/>
        <v>0</v>
      </c>
      <c r="FI29" s="27" t="e">
        <f t="shared" si="101"/>
        <v>#VALUE!</v>
      </c>
      <c r="FJ29" s="28">
        <f t="shared" si="102"/>
        <v>0</v>
      </c>
      <c r="FK29" s="28">
        <f>IF(OR(T29="",T29=" ",T29="　"),0,IF(D29&gt;=840101,0,IF(EV29=1,1,IF(MATCH(T29,Sheet2!$D$3:$D$12,1)&lt;=8,1,0))))</f>
        <v>0</v>
      </c>
      <c r="FL29" s="28">
        <f>IF(OR(X29="",X29=" ",X29="　"),0,IF(D29&gt;=840101,0,IF(EW29=1,1,IF(MATCH(X29,Sheet2!$D$3:$D$12,1)&lt;=8,1,0))))</f>
        <v>0</v>
      </c>
      <c r="FM29" s="28">
        <f>IF(OR(AB29="",AB29=" ",AB29="　"),0,IF(D29&gt;=840101,0,IF(EX29=1,1,IF(MATCH(AB29,Sheet2!$D$3:$D$12,1)&lt;=8,1,0))))</f>
        <v>0</v>
      </c>
      <c r="FN29" s="28">
        <f>IF(OR(AF29="",AF29=" ",AF29="　"),0,IF(D29&gt;=840101,0,IF(EY29=1,1,IF(MATCH(AF29,Sheet2!$D$3:$D$12,1)&lt;=8,1,0))))</f>
        <v>0</v>
      </c>
      <c r="FO29" s="29">
        <f t="shared" si="103"/>
        <v>1</v>
      </c>
      <c r="FP29" s="29">
        <f t="shared" si="104"/>
        <v>1</v>
      </c>
      <c r="FQ29" s="30">
        <f t="shared" si="105"/>
        <v>0</v>
      </c>
      <c r="FR29" s="30">
        <f t="shared" si="106"/>
        <v>0</v>
      </c>
      <c r="FS29" s="30">
        <f t="shared" si="107"/>
        <v>0</v>
      </c>
      <c r="FT29" s="30">
        <f t="shared" si="108"/>
        <v>0</v>
      </c>
      <c r="FU29" s="31"/>
      <c r="FV29" s="27" t="e">
        <f t="shared" si="109"/>
        <v>#VALUE!</v>
      </c>
      <c r="FW29" s="28">
        <f t="shared" si="110"/>
        <v>0</v>
      </c>
      <c r="FX29" s="27" t="e">
        <f t="shared" si="111"/>
        <v>#VALUE!</v>
      </c>
      <c r="FY29" s="28">
        <f t="shared" si="112"/>
        <v>0</v>
      </c>
      <c r="FZ29" s="28">
        <f>IF(OR(T29="",T29=" ",T29="　"),0,IF(D29&gt;=840701,0,IF(FK29=1,1,IF(MATCH(T29,Sheet2!$D$3:$D$12,1)&lt;=9,1,0))))</f>
        <v>0</v>
      </c>
      <c r="GA29" s="28">
        <f>IF(OR(X29="",X29=" ",X29="　"),0,IF(D29&gt;=840701,0,IF(FL29=1,1,IF(MATCH(X29,Sheet2!$D$3:$D$12,1)&lt;=9,1,0))))</f>
        <v>0</v>
      </c>
      <c r="GB29" s="28">
        <f>IF(OR(AB29="",AB29=" ",AB29="　"),0,IF(D29&gt;=840701,0,IF(FM29=1,1,IF(MATCH(AB29,Sheet2!$D$3:$D$12,1)&lt;=9,1,0))))</f>
        <v>0</v>
      </c>
      <c r="GC29" s="28">
        <f>IF(OR(AF29="",AF29=" ",AF29="　"),0,IF(D29&gt;=840701,0,IF(FN29=1,1,IF(MATCH(AF29,Sheet2!$D$3:$D$12,1)&lt;=9,1,0))))</f>
        <v>0</v>
      </c>
      <c r="GD29" s="29">
        <f t="shared" si="113"/>
        <v>1</v>
      </c>
      <c r="GE29" s="29">
        <f t="shared" si="114"/>
        <v>1</v>
      </c>
      <c r="GF29" s="30">
        <f t="shared" si="115"/>
        <v>0</v>
      </c>
      <c r="GG29" s="30">
        <f t="shared" si="116"/>
        <v>0</v>
      </c>
      <c r="GH29" s="30">
        <f t="shared" si="117"/>
        <v>0</v>
      </c>
      <c r="GI29" s="30">
        <f t="shared" si="118"/>
        <v>0</v>
      </c>
      <c r="GJ29" s="31"/>
      <c r="GK29" s="27" t="e">
        <f t="shared" si="119"/>
        <v>#VALUE!</v>
      </c>
      <c r="GL29" s="28">
        <f t="shared" si="120"/>
        <v>0</v>
      </c>
      <c r="GM29" s="27" t="e">
        <f t="shared" si="121"/>
        <v>#VALUE!</v>
      </c>
      <c r="GN29" s="28">
        <f t="shared" si="122"/>
        <v>0</v>
      </c>
      <c r="GO29" s="28">
        <f>IF(OR(T29="",T29=" ",T29="　"),0,IF(D29&gt;=840701,0,IF(FZ29=1,1,IF(MATCH(T29,Sheet2!$D$3:$D$12,1)&lt;=10,1,0))))</f>
        <v>0</v>
      </c>
      <c r="GP29" s="28">
        <f>IF(OR(X29="",X29=" ",X29="　"),0,IF(D29&gt;=840701,0,IF(GA29=1,1,IF(MATCH(X29,Sheet2!$D$3:$D$12,1)&lt;=10,1,0))))</f>
        <v>0</v>
      </c>
      <c r="GQ29" s="28">
        <f>IF(OR(AB29="",AB29=" ",AB29="　"),0,IF(D29&gt;=840701,0,IF(GB29=1,1,IF(MATCH(AB29,Sheet2!$D$3:$D$12,1)&lt;=10,1,0))))</f>
        <v>0</v>
      </c>
      <c r="GR29" s="28">
        <f>IF(OR(AF29="",AF29=" ",AF29="　"),0,IF(D29&gt;=840701,0,IF(GC29=1,1,IF(MATCH(AF29,Sheet2!$D$3:$D$12,1)&lt;=10,1,0))))</f>
        <v>0</v>
      </c>
      <c r="GS29" s="29">
        <f t="shared" si="123"/>
        <v>0</v>
      </c>
      <c r="GT29" s="29">
        <f t="shared" si="124"/>
        <v>0</v>
      </c>
      <c r="GU29" s="30">
        <f t="shared" si="125"/>
        <v>0</v>
      </c>
      <c r="GV29" s="30">
        <f t="shared" si="126"/>
        <v>0</v>
      </c>
      <c r="GW29" s="30">
        <f t="shared" si="127"/>
        <v>0</v>
      </c>
      <c r="GX29" s="30">
        <f t="shared" si="128"/>
        <v>0</v>
      </c>
      <c r="GY29" s="8"/>
      <c r="GZ29" s="39" t="str">
        <f t="shared" si="129"/>
        <v>1911/00/00</v>
      </c>
      <c r="HA29" s="8" t="e">
        <f t="shared" si="130"/>
        <v>#VALUE!</v>
      </c>
      <c r="HB29" s="8" t="str">
        <f t="shared" si="131"/>
        <v>1911/00/00</v>
      </c>
      <c r="HC29" s="8" t="e">
        <f t="shared" si="132"/>
        <v>#VALUE!</v>
      </c>
      <c r="HD29" s="8" t="str">
        <f t="shared" si="133"/>
        <v>1911/00/00</v>
      </c>
      <c r="HE29" s="8" t="e">
        <f t="shared" si="134"/>
        <v>#VALUE!</v>
      </c>
      <c r="HF29" s="8" t="str">
        <f t="shared" si="135"/>
        <v>2013/01/01</v>
      </c>
      <c r="HH29" s="8">
        <f>IF(OR(C29="",C29=" ",C29="　"),0,IF(D29&gt;780630,0,ROUND(VLOOKUP(F29,Sheet2!$A$1:$B$20,2,FALSE)*E29,0)))</f>
        <v>0</v>
      </c>
      <c r="HI29" s="8">
        <f t="shared" si="136"/>
        <v>0</v>
      </c>
      <c r="HJ29" s="8">
        <f t="shared" si="137"/>
        <v>0</v>
      </c>
      <c r="HL29" s="8" t="str">
        <f t="shared" si="138"/>
        <v/>
      </c>
      <c r="HM29" s="8" t="str">
        <f t="shared" si="139"/>
        <v/>
      </c>
      <c r="HN29" s="8" t="str">
        <f t="shared" si="140"/>
        <v/>
      </c>
      <c r="HO29" s="8" t="str">
        <f t="shared" si="141"/>
        <v/>
      </c>
      <c r="HP29" s="8" t="str">
        <f t="shared" si="142"/>
        <v/>
      </c>
      <c r="HQ29" s="8" t="str">
        <f t="shared" si="143"/>
        <v/>
      </c>
      <c r="HR29" s="8" t="str">
        <f t="shared" si="144"/>
        <v/>
      </c>
    </row>
    <row r="30" spans="1:226" ht="60" customHeight="1">
      <c r="A30" s="10">
        <v>25</v>
      </c>
      <c r="B30" s="32"/>
      <c r="C30" s="33"/>
      <c r="D30" s="34"/>
      <c r="E30" s="55"/>
      <c r="F30" s="46"/>
      <c r="G30" s="48">
        <f>IF(OR(C30="",C30=" ",C30="　"),0,IF(D30&gt;780630,0,ROUND(VLOOKUP(F30,Sheet2!$A$1:$B$20,2,FALSE),0)))</f>
        <v>0</v>
      </c>
      <c r="H30" s="49">
        <f t="shared" si="0"/>
        <v>0</v>
      </c>
      <c r="I30" s="24">
        <f t="shared" si="1"/>
        <v>0</v>
      </c>
      <c r="J30" s="25">
        <f t="shared" si="2"/>
        <v>0</v>
      </c>
      <c r="K30" s="35"/>
      <c r="L30" s="133" t="str">
        <f t="shared" si="145"/>
        <v/>
      </c>
      <c r="M30" s="51" t="str">
        <f t="shared" si="4"/>
        <v/>
      </c>
      <c r="N30" s="56">
        <v>15.5</v>
      </c>
      <c r="O30" s="38"/>
      <c r="P30" s="133" t="str">
        <f t="shared" si="146"/>
        <v/>
      </c>
      <c r="Q30" s="51" t="str">
        <f t="shared" si="6"/>
        <v/>
      </c>
      <c r="R30" s="56">
        <v>15.5</v>
      </c>
      <c r="S30" s="38"/>
      <c r="T30" s="34"/>
      <c r="U30" s="51" t="str">
        <f t="shared" si="7"/>
        <v/>
      </c>
      <c r="V30" s="56">
        <v>15.5</v>
      </c>
      <c r="W30" s="38"/>
      <c r="X30" s="34"/>
      <c r="Y30" s="51" t="str">
        <f t="shared" si="8"/>
        <v/>
      </c>
      <c r="Z30" s="56">
        <v>15.5</v>
      </c>
      <c r="AA30" s="35"/>
      <c r="AB30" s="34"/>
      <c r="AC30" s="51" t="str">
        <f t="shared" si="9"/>
        <v/>
      </c>
      <c r="AD30" s="56">
        <v>15.5</v>
      </c>
      <c r="AE30" s="38"/>
      <c r="AF30" s="34"/>
      <c r="AG30" s="51" t="str">
        <f t="shared" si="10"/>
        <v/>
      </c>
      <c r="AH30" s="56">
        <v>15.5</v>
      </c>
      <c r="AI30" s="37">
        <f t="shared" si="11"/>
        <v>0</v>
      </c>
      <c r="AJ30" s="47">
        <f t="shared" si="12"/>
        <v>0</v>
      </c>
      <c r="AK30" s="26">
        <f t="shared" si="13"/>
        <v>0</v>
      </c>
      <c r="AL30" s="53">
        <f t="shared" si="14"/>
        <v>0</v>
      </c>
      <c r="AM30" s="36"/>
      <c r="AN30" s="54"/>
      <c r="AO30" s="8" t="e">
        <f>VLOOKUP(LEFT(C30,1),Sheet2!$L$3:$M$28,2,FALSE)&amp;MID(C30,2,9)</f>
        <v>#N/A</v>
      </c>
      <c r="AP30" s="8" t="e">
        <f t="shared" si="15"/>
        <v>#N/A</v>
      </c>
      <c r="AQ30" s="8" t="e">
        <f t="shared" si="16"/>
        <v>#N/A</v>
      </c>
      <c r="AR30" s="27">
        <f t="shared" si="17"/>
        <v>0</v>
      </c>
      <c r="AS30" s="28">
        <f t="shared" si="18"/>
        <v>0</v>
      </c>
      <c r="AT30" s="27">
        <f t="shared" si="19"/>
        <v>0</v>
      </c>
      <c r="AU30" s="28">
        <f t="shared" si="20"/>
        <v>0</v>
      </c>
      <c r="AV30" s="28">
        <f t="shared" si="21"/>
        <v>0</v>
      </c>
      <c r="AW30" s="28">
        <f t="shared" si="22"/>
        <v>0</v>
      </c>
      <c r="AX30" s="28">
        <f t="shared" si="23"/>
        <v>0</v>
      </c>
      <c r="AY30" s="28">
        <f t="shared" si="24"/>
        <v>0</v>
      </c>
      <c r="AZ30" s="29" t="str">
        <f t="shared" si="25"/>
        <v/>
      </c>
      <c r="BA30" s="29"/>
      <c r="BB30" s="30">
        <f t="shared" si="26"/>
        <v>0</v>
      </c>
      <c r="BC30" s="30">
        <f t="shared" si="27"/>
        <v>0</v>
      </c>
      <c r="BD30" s="31">
        <f t="shared" si="28"/>
        <v>0</v>
      </c>
      <c r="BE30" s="8"/>
      <c r="BF30" s="27" t="e">
        <f t="shared" si="29"/>
        <v>#VALUE!</v>
      </c>
      <c r="BG30" s="28">
        <f t="shared" si="30"/>
        <v>0</v>
      </c>
      <c r="BH30" s="27" t="e">
        <f t="shared" si="31"/>
        <v>#VALUE!</v>
      </c>
      <c r="BI30" s="28">
        <f t="shared" si="32"/>
        <v>0</v>
      </c>
      <c r="BJ30" s="28">
        <f>IF(OR(T30="",T30=" ",T30="　"),0,IF(D30&gt;=800701,0,IF(MATCH(T30,Sheet2!$D$3:$D$12,1)&lt;=1,1,0)))</f>
        <v>0</v>
      </c>
      <c r="BK30" s="28">
        <f>IF(OR(X30="",X30=" ",X30="　"),0,IF(D30&gt;=800701,0,IF(MATCH(X30,Sheet2!$D$3:$D$12,1)&lt;=1,1,0)))</f>
        <v>0</v>
      </c>
      <c r="BL30" s="28">
        <f>IF(OR(AB30="",AB30=" ",AB30="　"),0,IF(D30&gt;=800701,0,IF(MATCH(AB30,Sheet2!$D$3:$D$12,1)&lt;=1,1,0)))</f>
        <v>0</v>
      </c>
      <c r="BM30" s="28">
        <f>IF(OR(AF30="",AF30=" ",AF30="　"),0,IF(D30&gt;=800701,0,IF(MATCH(AF30,Sheet2!$D$3:$D$12,1)&lt;=1,1,0)))</f>
        <v>0</v>
      </c>
      <c r="BN30" s="29">
        <f t="shared" si="33"/>
        <v>5</v>
      </c>
      <c r="BO30" s="29">
        <f t="shared" si="34"/>
        <v>3</v>
      </c>
      <c r="BP30" s="30">
        <f t="shared" si="35"/>
        <v>0</v>
      </c>
      <c r="BQ30" s="30">
        <f t="shared" si="36"/>
        <v>0</v>
      </c>
      <c r="BR30" s="30">
        <f t="shared" si="37"/>
        <v>0</v>
      </c>
      <c r="BS30" s="30">
        <f t="shared" si="38"/>
        <v>0</v>
      </c>
      <c r="BT30" s="30"/>
      <c r="BU30" s="27" t="e">
        <f t="shared" si="39"/>
        <v>#VALUE!</v>
      </c>
      <c r="BV30" s="28">
        <f t="shared" si="40"/>
        <v>0</v>
      </c>
      <c r="BW30" s="27" t="e">
        <f t="shared" si="41"/>
        <v>#VALUE!</v>
      </c>
      <c r="BX30" s="28">
        <f t="shared" si="42"/>
        <v>0</v>
      </c>
      <c r="BY30" s="28">
        <f>IF(OR(T30="",T30=" ",T30="　"),0,IF(D30&gt;=810101,0,IF(BJ30=1,1,IF(MATCH(T30,Sheet2!$D$3:$D$12,1)&lt;=2,1,0))))</f>
        <v>0</v>
      </c>
      <c r="BZ30" s="28">
        <f>IF(OR(X30="",X30=" ",X30="　"),0,IF(D30&gt;=810101,0,IF(BK30=1,1,IF(MATCH(X30,Sheet2!$D$3:$D$12,1)&lt;=2,1,0))))</f>
        <v>0</v>
      </c>
      <c r="CA30" s="28">
        <f>IF(OR(AB30="",AB30=" ",AB30="　"),0,IF(D30&gt;=810101,0,IF(BL30=1,1,IF(MATCH(AB30,Sheet2!$D$3:$D$12,1)&lt;=2,1,0))))</f>
        <v>0</v>
      </c>
      <c r="CB30" s="28">
        <f>IF(OR(AF30="",AF30=" ",AF30="　"),0,IF(D30&gt;=810101,0,IF(BM30=1,1,IF(MATCH(AF30,Sheet2!$D$3:$D$12,1)&lt;=2,1,0))))</f>
        <v>0</v>
      </c>
      <c r="CC30" s="29">
        <f t="shared" si="43"/>
        <v>4</v>
      </c>
      <c r="CD30" s="29">
        <f t="shared" si="44"/>
        <v>3</v>
      </c>
      <c r="CE30" s="30">
        <f t="shared" si="45"/>
        <v>0</v>
      </c>
      <c r="CF30" s="30">
        <f t="shared" si="46"/>
        <v>0</v>
      </c>
      <c r="CG30" s="30">
        <f t="shared" si="47"/>
        <v>0</v>
      </c>
      <c r="CH30" s="30">
        <f t="shared" si="48"/>
        <v>0</v>
      </c>
      <c r="CI30" s="30"/>
      <c r="CJ30" s="27" t="e">
        <f t="shared" si="49"/>
        <v>#VALUE!</v>
      </c>
      <c r="CK30" s="28">
        <f t="shared" si="50"/>
        <v>0</v>
      </c>
      <c r="CL30" s="27" t="e">
        <f t="shared" si="51"/>
        <v>#VALUE!</v>
      </c>
      <c r="CM30" s="28">
        <f t="shared" si="52"/>
        <v>0</v>
      </c>
      <c r="CN30" s="28">
        <f>IF(OR(T30="",T30=" ",T30="　"),0,IF(D30&gt;=810701,0,IF(BY30=1,1,IF(MATCH(T30,Sheet2!$D$3:$D$12,1)&lt;=3,1,0))))</f>
        <v>0</v>
      </c>
      <c r="CO30" s="28">
        <f>IF(OR(X30="",X30=" ",X30="　"),0,IF(D30&gt;=810701,0,IF(BZ30=1,1,IF(MATCH(X30,Sheet2!$D$3:$D$12,1)&lt;=3,1,0))))</f>
        <v>0</v>
      </c>
      <c r="CP30" s="28">
        <f>IF(OR(AB30="",AB30=" ",AB30="　"),0,IF(D30&gt;=810701,0,IF(CA30=1,1,IF(MATCH(AB30,Sheet2!$D$3:$D$12,1)&lt;=3,1,0))))</f>
        <v>0</v>
      </c>
      <c r="CQ30" s="28">
        <f>IF(OR(AF30="",AF30=" ",AF30="　"),0,IF(D30&gt;=810701,0,IF(CB30=1,1,IF(MATCH(AF30,Sheet2!$D$3:$D$12,1)&lt;=3,1,0))))</f>
        <v>0</v>
      </c>
      <c r="CR30" s="29">
        <f t="shared" si="53"/>
        <v>4</v>
      </c>
      <c r="CS30" s="29">
        <f t="shared" si="54"/>
        <v>3</v>
      </c>
      <c r="CT30" s="30">
        <f t="shared" si="55"/>
        <v>0</v>
      </c>
      <c r="CU30" s="30">
        <f t="shared" si="56"/>
        <v>0</v>
      </c>
      <c r="CV30" s="30">
        <f t="shared" si="57"/>
        <v>0</v>
      </c>
      <c r="CW30" s="30">
        <f t="shared" si="58"/>
        <v>0</v>
      </c>
      <c r="CX30" s="31"/>
      <c r="CY30" s="27" t="e">
        <f t="shared" si="59"/>
        <v>#VALUE!</v>
      </c>
      <c r="CZ30" s="28">
        <f t="shared" si="60"/>
        <v>0</v>
      </c>
      <c r="DA30" s="27" t="e">
        <f t="shared" si="61"/>
        <v>#VALUE!</v>
      </c>
      <c r="DB30" s="28">
        <f t="shared" si="62"/>
        <v>0</v>
      </c>
      <c r="DC30" s="28">
        <f>IF(OR(T30="",T30=" ",T30="　"),0,IF(D30&gt;=820101,0,IF(CN30=1,1,IF(MATCH(T30,Sheet2!$D$3:$D$12,1)&lt;=4,1,0))))</f>
        <v>0</v>
      </c>
      <c r="DD30" s="28">
        <f>IF(OR(X30="",X30=" ",X30="　"),0,IF(D30&gt;=820101,0,IF(CO30=1,1,IF(MATCH(X30,Sheet2!$D$3:$D$12,1)&lt;=4,1,0))))</f>
        <v>0</v>
      </c>
      <c r="DE30" s="28">
        <f>IF(OR(AB30="",AB30=" ",AB30="　"),0,IF(D30&gt;=820101,0,IF(CP30=1,1,IF(MATCH(AB30,Sheet2!$D$3:$D$12,1)&lt;=4,1,0))))</f>
        <v>0</v>
      </c>
      <c r="DF30" s="28">
        <f>IF(OR(AF30="",AF30=" ",AF30="　"),0,IF(D30&gt;=820101,0,IF(CQ30=1,1,IF(MATCH(AF30,Sheet2!$D$3:$D$12,1)&lt;=4,1,0))))</f>
        <v>0</v>
      </c>
      <c r="DG30" s="29">
        <f t="shared" si="63"/>
        <v>3</v>
      </c>
      <c r="DH30" s="29">
        <f t="shared" si="64"/>
        <v>3</v>
      </c>
      <c r="DI30" s="30">
        <f t="shared" si="65"/>
        <v>0</v>
      </c>
      <c r="DJ30" s="30">
        <f t="shared" si="66"/>
        <v>0</v>
      </c>
      <c r="DK30" s="30">
        <f t="shared" si="67"/>
        <v>0</v>
      </c>
      <c r="DL30" s="30">
        <f t="shared" si="68"/>
        <v>0</v>
      </c>
      <c r="DM30" s="31"/>
      <c r="DN30" s="27" t="e">
        <f t="shared" si="69"/>
        <v>#VALUE!</v>
      </c>
      <c r="DO30" s="28">
        <f t="shared" si="70"/>
        <v>0</v>
      </c>
      <c r="DP30" s="27" t="e">
        <f t="shared" si="71"/>
        <v>#VALUE!</v>
      </c>
      <c r="DQ30" s="28">
        <f t="shared" si="72"/>
        <v>0</v>
      </c>
      <c r="DR30" s="28">
        <f>IF(OR(T30="",T30=" ",T30="　"),0,IF(D30&gt;=820701,0,IF(DC30=1,1,IF(MATCH(T30,Sheet2!$D$3:$D$12,1)&lt;=5,1,0))))</f>
        <v>0</v>
      </c>
      <c r="DS30" s="28">
        <f>IF(OR(X30="",X30=" ",X30="　"),0,IF(D30&gt;=820701,0,IF(DD30=1,1,IF(MATCH(X30,Sheet2!$D$3:$D$12,1)&lt;=5,1,0))))</f>
        <v>0</v>
      </c>
      <c r="DT30" s="28">
        <f>IF(OR(AB30="",AB30=" ",AB30="　"),0,IF(D30&gt;=820701,0,IF(DE30=1,1,IF(MATCH(AB30,Sheet2!$D$3:$D$12,1)&lt;=5,1,0))))</f>
        <v>0</v>
      </c>
      <c r="DU30" s="28">
        <f>IF(OR(AF30="",AF30=" ",AF30="　"),0,IF(D30&gt;=820701,0,IF(DF30=1,1,IF(MATCH(AF30,Sheet2!$D$3:$D$12,1)&lt;=5,1,0))))</f>
        <v>0</v>
      </c>
      <c r="DV30" s="29">
        <f t="shared" si="73"/>
        <v>3</v>
      </c>
      <c r="DW30" s="29">
        <f t="shared" si="74"/>
        <v>3</v>
      </c>
      <c r="DX30" s="30">
        <f t="shared" si="75"/>
        <v>0</v>
      </c>
      <c r="DY30" s="30">
        <f t="shared" si="76"/>
        <v>0</v>
      </c>
      <c r="DZ30" s="30">
        <f t="shared" si="77"/>
        <v>0</v>
      </c>
      <c r="EA30" s="30">
        <f t="shared" si="78"/>
        <v>0</v>
      </c>
      <c r="EB30" s="31"/>
      <c r="EC30" s="27" t="e">
        <f t="shared" si="79"/>
        <v>#VALUE!</v>
      </c>
      <c r="ED30" s="28">
        <f t="shared" si="80"/>
        <v>0</v>
      </c>
      <c r="EE30" s="27" t="e">
        <f t="shared" si="81"/>
        <v>#VALUE!</v>
      </c>
      <c r="EF30" s="28">
        <f t="shared" si="82"/>
        <v>0</v>
      </c>
      <c r="EG30" s="28">
        <f>IF(OR(T30="",T30=" ",T30="　"),0,IF(D30&gt;=830101,0,IF(DR30=1,1,IF(MATCH(T30,Sheet2!$D$3:$D$12,1)&lt;=6,1,0))))</f>
        <v>0</v>
      </c>
      <c r="EH30" s="28">
        <f>IF(OR(X30="",X30=" ",X30="　"),0,IF(D30&gt;=830101,0,IF(DS30=1,1,IF(MATCH(X30,Sheet2!$D$3:$D$12,1)&lt;=6,1,0))))</f>
        <v>0</v>
      </c>
      <c r="EI30" s="28">
        <f>IF(OR(AB30="",AB30=" ",AB30="　"),0,IF(D30&gt;=830101,0,IF(DT30=1,1,IF(MATCH(AB30,Sheet2!$D$3:$D$12,1)&lt;=6,1,0))))</f>
        <v>0</v>
      </c>
      <c r="EJ30" s="28">
        <f>IF(OR(AF30="",AF30=" ",AF30="　"),0,IF(D30&gt;=830101,0,IF(DU30=1,1,IF(MATCH(AF30,Sheet2!$D$3:$D$12,1)&lt;=6,1,0))))</f>
        <v>0</v>
      </c>
      <c r="EK30" s="29">
        <f t="shared" si="83"/>
        <v>2</v>
      </c>
      <c r="EL30" s="29">
        <f t="shared" si="84"/>
        <v>2</v>
      </c>
      <c r="EM30" s="30">
        <f t="shared" si="85"/>
        <v>0</v>
      </c>
      <c r="EN30" s="30">
        <f t="shared" si="86"/>
        <v>0</v>
      </c>
      <c r="EO30" s="30">
        <f t="shared" si="87"/>
        <v>0</v>
      </c>
      <c r="EP30" s="30">
        <f t="shared" si="88"/>
        <v>0</v>
      </c>
      <c r="EQ30" s="31"/>
      <c r="ER30" s="27" t="e">
        <f t="shared" si="89"/>
        <v>#VALUE!</v>
      </c>
      <c r="ES30" s="28">
        <f t="shared" si="90"/>
        <v>0</v>
      </c>
      <c r="ET30" s="27" t="e">
        <f t="shared" si="91"/>
        <v>#VALUE!</v>
      </c>
      <c r="EU30" s="28">
        <f t="shared" si="92"/>
        <v>0</v>
      </c>
      <c r="EV30" s="28">
        <f>IF(OR(T30="",T30=" ",T30="　"),0,IF(D30&gt;=830701,0,IF(EG30=1,1,IF(MATCH(T30,Sheet2!$D$3:$D$12,1)&lt;=7,1,0))))</f>
        <v>0</v>
      </c>
      <c r="EW30" s="28">
        <f>IF(OR(X30="",X30=" ",X30="　"),0,IF(D30&gt;=830701,0,IF(EH30=1,1,IF(MATCH(X30,Sheet2!$D$3:$D$12,1)&lt;=7,1,0))))</f>
        <v>0</v>
      </c>
      <c r="EX30" s="28">
        <f>IF(OR(AB30="",AB30=" ",AB30="　"),0,IF(D30&gt;=830701,0,IF(EI30=1,1,IF(MATCH(AB30,Sheet2!$D$3:$D$12,1)&lt;=7,1,0))))</f>
        <v>0</v>
      </c>
      <c r="EY30" s="28">
        <f>IF(OR(AF30="",AF30=" ",AF30="　"),0,IF(D30&gt;=830701,0,IF(EJ30=1,1,IF(MATCH(AF30,Sheet2!$D$3:$D$12,1)&lt;=7,1,0))))</f>
        <v>0</v>
      </c>
      <c r="EZ30" s="29">
        <f t="shared" si="93"/>
        <v>2</v>
      </c>
      <c r="FA30" s="29">
        <f t="shared" si="94"/>
        <v>2</v>
      </c>
      <c r="FB30" s="30">
        <f t="shared" si="95"/>
        <v>0</v>
      </c>
      <c r="FC30" s="30">
        <f t="shared" si="96"/>
        <v>0</v>
      </c>
      <c r="FD30" s="30">
        <f t="shared" si="97"/>
        <v>0</v>
      </c>
      <c r="FE30" s="30">
        <f t="shared" si="98"/>
        <v>0</v>
      </c>
      <c r="FF30" s="31"/>
      <c r="FG30" s="27" t="e">
        <f t="shared" si="99"/>
        <v>#VALUE!</v>
      </c>
      <c r="FH30" s="28">
        <f t="shared" si="100"/>
        <v>0</v>
      </c>
      <c r="FI30" s="27" t="e">
        <f t="shared" si="101"/>
        <v>#VALUE!</v>
      </c>
      <c r="FJ30" s="28">
        <f t="shared" si="102"/>
        <v>0</v>
      </c>
      <c r="FK30" s="28">
        <f>IF(OR(T30="",T30=" ",T30="　"),0,IF(D30&gt;=840101,0,IF(EV30=1,1,IF(MATCH(T30,Sheet2!$D$3:$D$12,1)&lt;=8,1,0))))</f>
        <v>0</v>
      </c>
      <c r="FL30" s="28">
        <f>IF(OR(X30="",X30=" ",X30="　"),0,IF(D30&gt;=840101,0,IF(EW30=1,1,IF(MATCH(X30,Sheet2!$D$3:$D$12,1)&lt;=8,1,0))))</f>
        <v>0</v>
      </c>
      <c r="FM30" s="28">
        <f>IF(OR(AB30="",AB30=" ",AB30="　"),0,IF(D30&gt;=840101,0,IF(EX30=1,1,IF(MATCH(AB30,Sheet2!$D$3:$D$12,1)&lt;=8,1,0))))</f>
        <v>0</v>
      </c>
      <c r="FN30" s="28">
        <f>IF(OR(AF30="",AF30=" ",AF30="　"),0,IF(D30&gt;=840101,0,IF(EY30=1,1,IF(MATCH(AF30,Sheet2!$D$3:$D$12,1)&lt;=8,1,0))))</f>
        <v>0</v>
      </c>
      <c r="FO30" s="29">
        <f t="shared" si="103"/>
        <v>1</v>
      </c>
      <c r="FP30" s="29">
        <f t="shared" si="104"/>
        <v>1</v>
      </c>
      <c r="FQ30" s="30">
        <f t="shared" si="105"/>
        <v>0</v>
      </c>
      <c r="FR30" s="30">
        <f t="shared" si="106"/>
        <v>0</v>
      </c>
      <c r="FS30" s="30">
        <f t="shared" si="107"/>
        <v>0</v>
      </c>
      <c r="FT30" s="30">
        <f t="shared" si="108"/>
        <v>0</v>
      </c>
      <c r="FU30" s="31"/>
      <c r="FV30" s="27" t="e">
        <f t="shared" si="109"/>
        <v>#VALUE!</v>
      </c>
      <c r="FW30" s="28">
        <f t="shared" si="110"/>
        <v>0</v>
      </c>
      <c r="FX30" s="27" t="e">
        <f t="shared" si="111"/>
        <v>#VALUE!</v>
      </c>
      <c r="FY30" s="28">
        <f t="shared" si="112"/>
        <v>0</v>
      </c>
      <c r="FZ30" s="28">
        <f>IF(OR(T30="",T30=" ",T30="　"),0,IF(D30&gt;=840701,0,IF(FK30=1,1,IF(MATCH(T30,Sheet2!$D$3:$D$12,1)&lt;=9,1,0))))</f>
        <v>0</v>
      </c>
      <c r="GA30" s="28">
        <f>IF(OR(X30="",X30=" ",X30="　"),0,IF(D30&gt;=840701,0,IF(FL30=1,1,IF(MATCH(X30,Sheet2!$D$3:$D$12,1)&lt;=9,1,0))))</f>
        <v>0</v>
      </c>
      <c r="GB30" s="28">
        <f>IF(OR(AB30="",AB30=" ",AB30="　"),0,IF(D30&gt;=840701,0,IF(FM30=1,1,IF(MATCH(AB30,Sheet2!$D$3:$D$12,1)&lt;=9,1,0))))</f>
        <v>0</v>
      </c>
      <c r="GC30" s="28">
        <f>IF(OR(AF30="",AF30=" ",AF30="　"),0,IF(D30&gt;=840701,0,IF(FN30=1,1,IF(MATCH(AF30,Sheet2!$D$3:$D$12,1)&lt;=9,1,0))))</f>
        <v>0</v>
      </c>
      <c r="GD30" s="29">
        <f t="shared" si="113"/>
        <v>1</v>
      </c>
      <c r="GE30" s="29">
        <f t="shared" si="114"/>
        <v>1</v>
      </c>
      <c r="GF30" s="30">
        <f t="shared" si="115"/>
        <v>0</v>
      </c>
      <c r="GG30" s="30">
        <f t="shared" si="116"/>
        <v>0</v>
      </c>
      <c r="GH30" s="30">
        <f t="shared" si="117"/>
        <v>0</v>
      </c>
      <c r="GI30" s="30">
        <f t="shared" si="118"/>
        <v>0</v>
      </c>
      <c r="GJ30" s="31"/>
      <c r="GK30" s="27" t="e">
        <f t="shared" si="119"/>
        <v>#VALUE!</v>
      </c>
      <c r="GL30" s="28">
        <f t="shared" si="120"/>
        <v>0</v>
      </c>
      <c r="GM30" s="27" t="e">
        <f t="shared" si="121"/>
        <v>#VALUE!</v>
      </c>
      <c r="GN30" s="28">
        <f t="shared" si="122"/>
        <v>0</v>
      </c>
      <c r="GO30" s="28">
        <f>IF(OR(T30="",T30=" ",T30="　"),0,IF(D30&gt;=840701,0,IF(FZ30=1,1,IF(MATCH(T30,Sheet2!$D$3:$D$12,1)&lt;=10,1,0))))</f>
        <v>0</v>
      </c>
      <c r="GP30" s="28">
        <f>IF(OR(X30="",X30=" ",X30="　"),0,IF(D30&gt;=840701,0,IF(GA30=1,1,IF(MATCH(X30,Sheet2!$D$3:$D$12,1)&lt;=10,1,0))))</f>
        <v>0</v>
      </c>
      <c r="GQ30" s="28">
        <f>IF(OR(AB30="",AB30=" ",AB30="　"),0,IF(D30&gt;=840701,0,IF(GB30=1,1,IF(MATCH(AB30,Sheet2!$D$3:$D$12,1)&lt;=10,1,0))))</f>
        <v>0</v>
      </c>
      <c r="GR30" s="28">
        <f>IF(OR(AF30="",AF30=" ",AF30="　"),0,IF(D30&gt;=840701,0,IF(GC30=1,1,IF(MATCH(AF30,Sheet2!$D$3:$D$12,1)&lt;=10,1,0))))</f>
        <v>0</v>
      </c>
      <c r="GS30" s="29">
        <f t="shared" si="123"/>
        <v>0</v>
      </c>
      <c r="GT30" s="29">
        <f t="shared" si="124"/>
        <v>0</v>
      </c>
      <c r="GU30" s="30">
        <f t="shared" si="125"/>
        <v>0</v>
      </c>
      <c r="GV30" s="30">
        <f t="shared" si="126"/>
        <v>0</v>
      </c>
      <c r="GW30" s="30">
        <f t="shared" si="127"/>
        <v>0</v>
      </c>
      <c r="GX30" s="30">
        <f t="shared" si="128"/>
        <v>0</v>
      </c>
      <c r="GY30" s="8"/>
      <c r="GZ30" s="39" t="str">
        <f t="shared" si="129"/>
        <v>1911/00/00</v>
      </c>
      <c r="HA30" s="8" t="e">
        <f t="shared" si="130"/>
        <v>#VALUE!</v>
      </c>
      <c r="HB30" s="8" t="str">
        <f t="shared" si="131"/>
        <v>1911/00/00</v>
      </c>
      <c r="HC30" s="8" t="e">
        <f t="shared" si="132"/>
        <v>#VALUE!</v>
      </c>
      <c r="HD30" s="8" t="str">
        <f t="shared" si="133"/>
        <v>1911/00/00</v>
      </c>
      <c r="HE30" s="8" t="e">
        <f t="shared" si="134"/>
        <v>#VALUE!</v>
      </c>
      <c r="HF30" s="8" t="str">
        <f t="shared" si="135"/>
        <v>2013/01/01</v>
      </c>
      <c r="HH30" s="8">
        <f>IF(OR(C30="",C30=" ",C30="　"),0,IF(D30&gt;780630,0,ROUND(VLOOKUP(F30,Sheet2!$A$1:$B$20,2,FALSE)*E30,0)))</f>
        <v>0</v>
      </c>
      <c r="HI30" s="8">
        <f t="shared" si="136"/>
        <v>0</v>
      </c>
      <c r="HJ30" s="8">
        <f t="shared" si="137"/>
        <v>0</v>
      </c>
      <c r="HL30" s="8" t="str">
        <f t="shared" si="138"/>
        <v/>
      </c>
      <c r="HM30" s="8" t="str">
        <f t="shared" si="139"/>
        <v/>
      </c>
      <c r="HN30" s="8" t="str">
        <f t="shared" si="140"/>
        <v/>
      </c>
      <c r="HO30" s="8" t="str">
        <f t="shared" si="141"/>
        <v/>
      </c>
      <c r="HP30" s="8" t="str">
        <f t="shared" si="142"/>
        <v/>
      </c>
      <c r="HQ30" s="8" t="str">
        <f t="shared" si="143"/>
        <v/>
      </c>
      <c r="HR30" s="8" t="str">
        <f t="shared" si="144"/>
        <v/>
      </c>
    </row>
    <row r="31" spans="1:226" ht="60" customHeight="1">
      <c r="A31" s="10">
        <v>26</v>
      </c>
      <c r="B31" s="32"/>
      <c r="C31" s="33"/>
      <c r="D31" s="34"/>
      <c r="E31" s="55"/>
      <c r="F31" s="46"/>
      <c r="G31" s="48">
        <f>IF(OR(C31="",C31=" ",C31="　"),0,IF(D31&gt;780630,0,ROUND(VLOOKUP(F31,Sheet2!$A$1:$B$20,2,FALSE),0)))</f>
        <v>0</v>
      </c>
      <c r="H31" s="49">
        <f t="shared" si="0"/>
        <v>0</v>
      </c>
      <c r="I31" s="24">
        <f t="shared" si="1"/>
        <v>0</v>
      </c>
      <c r="J31" s="25">
        <f t="shared" si="2"/>
        <v>0</v>
      </c>
      <c r="K31" s="35"/>
      <c r="L31" s="133" t="str">
        <f t="shared" si="145"/>
        <v/>
      </c>
      <c r="M31" s="51" t="str">
        <f t="shared" si="4"/>
        <v/>
      </c>
      <c r="N31" s="56">
        <v>15.5</v>
      </c>
      <c r="O31" s="38"/>
      <c r="P31" s="133" t="str">
        <f t="shared" si="146"/>
        <v/>
      </c>
      <c r="Q31" s="51" t="str">
        <f t="shared" si="6"/>
        <v/>
      </c>
      <c r="R31" s="56">
        <v>15.5</v>
      </c>
      <c r="S31" s="38"/>
      <c r="T31" s="34"/>
      <c r="U31" s="51" t="str">
        <f t="shared" si="7"/>
        <v/>
      </c>
      <c r="V31" s="56">
        <v>15.5</v>
      </c>
      <c r="W31" s="38"/>
      <c r="X31" s="34"/>
      <c r="Y31" s="51" t="str">
        <f t="shared" si="8"/>
        <v/>
      </c>
      <c r="Z31" s="56">
        <v>15.5</v>
      </c>
      <c r="AA31" s="35"/>
      <c r="AB31" s="34"/>
      <c r="AC31" s="51" t="str">
        <f t="shared" si="9"/>
        <v/>
      </c>
      <c r="AD31" s="56">
        <v>15.5</v>
      </c>
      <c r="AE31" s="38"/>
      <c r="AF31" s="34"/>
      <c r="AG31" s="51" t="str">
        <f t="shared" si="10"/>
        <v/>
      </c>
      <c r="AH31" s="56">
        <v>15.5</v>
      </c>
      <c r="AI31" s="37">
        <f t="shared" si="11"/>
        <v>0</v>
      </c>
      <c r="AJ31" s="47">
        <f t="shared" si="12"/>
        <v>0</v>
      </c>
      <c r="AK31" s="26">
        <f t="shared" si="13"/>
        <v>0</v>
      </c>
      <c r="AL31" s="53">
        <f t="shared" si="14"/>
        <v>0</v>
      </c>
      <c r="AM31" s="36"/>
      <c r="AN31" s="54"/>
      <c r="AO31" s="8" t="e">
        <f>VLOOKUP(LEFT(C31,1),Sheet2!$L$3:$M$28,2,FALSE)&amp;MID(C31,2,9)</f>
        <v>#N/A</v>
      </c>
      <c r="AP31" s="8" t="e">
        <f t="shared" si="15"/>
        <v>#N/A</v>
      </c>
      <c r="AQ31" s="8" t="e">
        <f t="shared" si="16"/>
        <v>#N/A</v>
      </c>
      <c r="AR31" s="27">
        <f t="shared" si="17"/>
        <v>0</v>
      </c>
      <c r="AS31" s="28">
        <f t="shared" si="18"/>
        <v>0</v>
      </c>
      <c r="AT31" s="27">
        <f t="shared" si="19"/>
        <v>0</v>
      </c>
      <c r="AU31" s="28">
        <f t="shared" si="20"/>
        <v>0</v>
      </c>
      <c r="AV31" s="28">
        <f t="shared" si="21"/>
        <v>0</v>
      </c>
      <c r="AW31" s="28">
        <f t="shared" si="22"/>
        <v>0</v>
      </c>
      <c r="AX31" s="28">
        <f t="shared" si="23"/>
        <v>0</v>
      </c>
      <c r="AY31" s="28">
        <f t="shared" si="24"/>
        <v>0</v>
      </c>
      <c r="AZ31" s="29" t="str">
        <f t="shared" si="25"/>
        <v/>
      </c>
      <c r="BA31" s="29"/>
      <c r="BB31" s="30">
        <f t="shared" si="26"/>
        <v>0</v>
      </c>
      <c r="BC31" s="30">
        <f t="shared" si="27"/>
        <v>0</v>
      </c>
      <c r="BD31" s="31">
        <f t="shared" si="28"/>
        <v>0</v>
      </c>
      <c r="BE31" s="8"/>
      <c r="BF31" s="27" t="e">
        <f t="shared" si="29"/>
        <v>#VALUE!</v>
      </c>
      <c r="BG31" s="28">
        <f t="shared" si="30"/>
        <v>0</v>
      </c>
      <c r="BH31" s="27" t="e">
        <f t="shared" si="31"/>
        <v>#VALUE!</v>
      </c>
      <c r="BI31" s="28">
        <f t="shared" si="32"/>
        <v>0</v>
      </c>
      <c r="BJ31" s="28">
        <f>IF(OR(T31="",T31=" ",T31="　"),0,IF(D31&gt;=800701,0,IF(MATCH(T31,Sheet2!$D$3:$D$12,1)&lt;=1,1,0)))</f>
        <v>0</v>
      </c>
      <c r="BK31" s="28">
        <f>IF(OR(X31="",X31=" ",X31="　"),0,IF(D31&gt;=800701,0,IF(MATCH(X31,Sheet2!$D$3:$D$12,1)&lt;=1,1,0)))</f>
        <v>0</v>
      </c>
      <c r="BL31" s="28">
        <f>IF(OR(AB31="",AB31=" ",AB31="　"),0,IF(D31&gt;=800701,0,IF(MATCH(AB31,Sheet2!$D$3:$D$12,1)&lt;=1,1,0)))</f>
        <v>0</v>
      </c>
      <c r="BM31" s="28">
        <f>IF(OR(AF31="",AF31=" ",AF31="　"),0,IF(D31&gt;=800701,0,IF(MATCH(AF31,Sheet2!$D$3:$D$12,1)&lt;=1,1,0)))</f>
        <v>0</v>
      </c>
      <c r="BN31" s="29">
        <f t="shared" si="33"/>
        <v>5</v>
      </c>
      <c r="BO31" s="29">
        <f t="shared" si="34"/>
        <v>3</v>
      </c>
      <c r="BP31" s="30">
        <f t="shared" si="35"/>
        <v>0</v>
      </c>
      <c r="BQ31" s="30">
        <f t="shared" si="36"/>
        <v>0</v>
      </c>
      <c r="BR31" s="30">
        <f t="shared" si="37"/>
        <v>0</v>
      </c>
      <c r="BS31" s="30">
        <f t="shared" si="38"/>
        <v>0</v>
      </c>
      <c r="BT31" s="30"/>
      <c r="BU31" s="27" t="e">
        <f t="shared" si="39"/>
        <v>#VALUE!</v>
      </c>
      <c r="BV31" s="28">
        <f t="shared" si="40"/>
        <v>0</v>
      </c>
      <c r="BW31" s="27" t="e">
        <f t="shared" si="41"/>
        <v>#VALUE!</v>
      </c>
      <c r="BX31" s="28">
        <f t="shared" si="42"/>
        <v>0</v>
      </c>
      <c r="BY31" s="28">
        <f>IF(OR(T31="",T31=" ",T31="　"),0,IF(D31&gt;=810101,0,IF(BJ31=1,1,IF(MATCH(T31,Sheet2!$D$3:$D$12,1)&lt;=2,1,0))))</f>
        <v>0</v>
      </c>
      <c r="BZ31" s="28">
        <f>IF(OR(X31="",X31=" ",X31="　"),0,IF(D31&gt;=810101,0,IF(BK31=1,1,IF(MATCH(X31,Sheet2!$D$3:$D$12,1)&lt;=2,1,0))))</f>
        <v>0</v>
      </c>
      <c r="CA31" s="28">
        <f>IF(OR(AB31="",AB31=" ",AB31="　"),0,IF(D31&gt;=810101,0,IF(BL31=1,1,IF(MATCH(AB31,Sheet2!$D$3:$D$12,1)&lt;=2,1,0))))</f>
        <v>0</v>
      </c>
      <c r="CB31" s="28">
        <f>IF(OR(AF31="",AF31=" ",AF31="　"),0,IF(D31&gt;=810101,0,IF(BM31=1,1,IF(MATCH(AF31,Sheet2!$D$3:$D$12,1)&lt;=2,1,0))))</f>
        <v>0</v>
      </c>
      <c r="CC31" s="29">
        <f t="shared" si="43"/>
        <v>4</v>
      </c>
      <c r="CD31" s="29">
        <f t="shared" si="44"/>
        <v>3</v>
      </c>
      <c r="CE31" s="30">
        <f t="shared" si="45"/>
        <v>0</v>
      </c>
      <c r="CF31" s="30">
        <f t="shared" si="46"/>
        <v>0</v>
      </c>
      <c r="CG31" s="30">
        <f t="shared" si="47"/>
        <v>0</v>
      </c>
      <c r="CH31" s="30">
        <f t="shared" si="48"/>
        <v>0</v>
      </c>
      <c r="CI31" s="30"/>
      <c r="CJ31" s="27" t="e">
        <f t="shared" si="49"/>
        <v>#VALUE!</v>
      </c>
      <c r="CK31" s="28">
        <f t="shared" si="50"/>
        <v>0</v>
      </c>
      <c r="CL31" s="27" t="e">
        <f t="shared" si="51"/>
        <v>#VALUE!</v>
      </c>
      <c r="CM31" s="28">
        <f t="shared" si="52"/>
        <v>0</v>
      </c>
      <c r="CN31" s="28">
        <f>IF(OR(T31="",T31=" ",T31="　"),0,IF(D31&gt;=810701,0,IF(BY31=1,1,IF(MATCH(T31,Sheet2!$D$3:$D$12,1)&lt;=3,1,0))))</f>
        <v>0</v>
      </c>
      <c r="CO31" s="28">
        <f>IF(OR(X31="",X31=" ",X31="　"),0,IF(D31&gt;=810701,0,IF(BZ31=1,1,IF(MATCH(X31,Sheet2!$D$3:$D$12,1)&lt;=3,1,0))))</f>
        <v>0</v>
      </c>
      <c r="CP31" s="28">
        <f>IF(OR(AB31="",AB31=" ",AB31="　"),0,IF(D31&gt;=810701,0,IF(CA31=1,1,IF(MATCH(AB31,Sheet2!$D$3:$D$12,1)&lt;=3,1,0))))</f>
        <v>0</v>
      </c>
      <c r="CQ31" s="28">
        <f>IF(OR(AF31="",AF31=" ",AF31="　"),0,IF(D31&gt;=810701,0,IF(CB31=1,1,IF(MATCH(AF31,Sheet2!$D$3:$D$12,1)&lt;=3,1,0))))</f>
        <v>0</v>
      </c>
      <c r="CR31" s="29">
        <f t="shared" si="53"/>
        <v>4</v>
      </c>
      <c r="CS31" s="29">
        <f t="shared" si="54"/>
        <v>3</v>
      </c>
      <c r="CT31" s="30">
        <f t="shared" si="55"/>
        <v>0</v>
      </c>
      <c r="CU31" s="30">
        <f t="shared" si="56"/>
        <v>0</v>
      </c>
      <c r="CV31" s="30">
        <f t="shared" si="57"/>
        <v>0</v>
      </c>
      <c r="CW31" s="30">
        <f t="shared" si="58"/>
        <v>0</v>
      </c>
      <c r="CX31" s="31"/>
      <c r="CY31" s="27" t="e">
        <f t="shared" si="59"/>
        <v>#VALUE!</v>
      </c>
      <c r="CZ31" s="28">
        <f t="shared" si="60"/>
        <v>0</v>
      </c>
      <c r="DA31" s="27" t="e">
        <f t="shared" si="61"/>
        <v>#VALUE!</v>
      </c>
      <c r="DB31" s="28">
        <f t="shared" si="62"/>
        <v>0</v>
      </c>
      <c r="DC31" s="28">
        <f>IF(OR(T31="",T31=" ",T31="　"),0,IF(D31&gt;=820101,0,IF(CN31=1,1,IF(MATCH(T31,Sheet2!$D$3:$D$12,1)&lt;=4,1,0))))</f>
        <v>0</v>
      </c>
      <c r="DD31" s="28">
        <f>IF(OR(X31="",X31=" ",X31="　"),0,IF(D31&gt;=820101,0,IF(CO31=1,1,IF(MATCH(X31,Sheet2!$D$3:$D$12,1)&lt;=4,1,0))))</f>
        <v>0</v>
      </c>
      <c r="DE31" s="28">
        <f>IF(OR(AB31="",AB31=" ",AB31="　"),0,IF(D31&gt;=820101,0,IF(CP31=1,1,IF(MATCH(AB31,Sheet2!$D$3:$D$12,1)&lt;=4,1,0))))</f>
        <v>0</v>
      </c>
      <c r="DF31" s="28">
        <f>IF(OR(AF31="",AF31=" ",AF31="　"),0,IF(D31&gt;=820101,0,IF(CQ31=1,1,IF(MATCH(AF31,Sheet2!$D$3:$D$12,1)&lt;=4,1,0))))</f>
        <v>0</v>
      </c>
      <c r="DG31" s="29">
        <f t="shared" si="63"/>
        <v>3</v>
      </c>
      <c r="DH31" s="29">
        <f t="shared" si="64"/>
        <v>3</v>
      </c>
      <c r="DI31" s="30">
        <f t="shared" si="65"/>
        <v>0</v>
      </c>
      <c r="DJ31" s="30">
        <f t="shared" si="66"/>
        <v>0</v>
      </c>
      <c r="DK31" s="30">
        <f t="shared" si="67"/>
        <v>0</v>
      </c>
      <c r="DL31" s="30">
        <f t="shared" si="68"/>
        <v>0</v>
      </c>
      <c r="DM31" s="31"/>
      <c r="DN31" s="27" t="e">
        <f t="shared" si="69"/>
        <v>#VALUE!</v>
      </c>
      <c r="DO31" s="28">
        <f t="shared" si="70"/>
        <v>0</v>
      </c>
      <c r="DP31" s="27" t="e">
        <f t="shared" si="71"/>
        <v>#VALUE!</v>
      </c>
      <c r="DQ31" s="28">
        <f t="shared" si="72"/>
        <v>0</v>
      </c>
      <c r="DR31" s="28">
        <f>IF(OR(T31="",T31=" ",T31="　"),0,IF(D31&gt;=820701,0,IF(DC31=1,1,IF(MATCH(T31,Sheet2!$D$3:$D$12,1)&lt;=5,1,0))))</f>
        <v>0</v>
      </c>
      <c r="DS31" s="28">
        <f>IF(OR(X31="",X31=" ",X31="　"),0,IF(D31&gt;=820701,0,IF(DD31=1,1,IF(MATCH(X31,Sheet2!$D$3:$D$12,1)&lt;=5,1,0))))</f>
        <v>0</v>
      </c>
      <c r="DT31" s="28">
        <f>IF(OR(AB31="",AB31=" ",AB31="　"),0,IF(D31&gt;=820701,0,IF(DE31=1,1,IF(MATCH(AB31,Sheet2!$D$3:$D$12,1)&lt;=5,1,0))))</f>
        <v>0</v>
      </c>
      <c r="DU31" s="28">
        <f>IF(OR(AF31="",AF31=" ",AF31="　"),0,IF(D31&gt;=820701,0,IF(DF31=1,1,IF(MATCH(AF31,Sheet2!$D$3:$D$12,1)&lt;=5,1,0))))</f>
        <v>0</v>
      </c>
      <c r="DV31" s="29">
        <f t="shared" si="73"/>
        <v>3</v>
      </c>
      <c r="DW31" s="29">
        <f t="shared" si="74"/>
        <v>3</v>
      </c>
      <c r="DX31" s="30">
        <f t="shared" si="75"/>
        <v>0</v>
      </c>
      <c r="DY31" s="30">
        <f t="shared" si="76"/>
        <v>0</v>
      </c>
      <c r="DZ31" s="30">
        <f t="shared" si="77"/>
        <v>0</v>
      </c>
      <c r="EA31" s="30">
        <f t="shared" si="78"/>
        <v>0</v>
      </c>
      <c r="EB31" s="31"/>
      <c r="EC31" s="27" t="e">
        <f t="shared" si="79"/>
        <v>#VALUE!</v>
      </c>
      <c r="ED31" s="28">
        <f t="shared" si="80"/>
        <v>0</v>
      </c>
      <c r="EE31" s="27" t="e">
        <f t="shared" si="81"/>
        <v>#VALUE!</v>
      </c>
      <c r="EF31" s="28">
        <f t="shared" si="82"/>
        <v>0</v>
      </c>
      <c r="EG31" s="28">
        <f>IF(OR(T31="",T31=" ",T31="　"),0,IF(D31&gt;=830101,0,IF(DR31=1,1,IF(MATCH(T31,Sheet2!$D$3:$D$12,1)&lt;=6,1,0))))</f>
        <v>0</v>
      </c>
      <c r="EH31" s="28">
        <f>IF(OR(X31="",X31=" ",X31="　"),0,IF(D31&gt;=830101,0,IF(DS31=1,1,IF(MATCH(X31,Sheet2!$D$3:$D$12,1)&lt;=6,1,0))))</f>
        <v>0</v>
      </c>
      <c r="EI31" s="28">
        <f>IF(OR(AB31="",AB31=" ",AB31="　"),0,IF(D31&gt;=830101,0,IF(DT31=1,1,IF(MATCH(AB31,Sheet2!$D$3:$D$12,1)&lt;=6,1,0))))</f>
        <v>0</v>
      </c>
      <c r="EJ31" s="28">
        <f>IF(OR(AF31="",AF31=" ",AF31="　"),0,IF(D31&gt;=830101,0,IF(DU31=1,1,IF(MATCH(AF31,Sheet2!$D$3:$D$12,1)&lt;=6,1,0))))</f>
        <v>0</v>
      </c>
      <c r="EK31" s="29">
        <f t="shared" si="83"/>
        <v>2</v>
      </c>
      <c r="EL31" s="29">
        <f t="shared" si="84"/>
        <v>2</v>
      </c>
      <c r="EM31" s="30">
        <f t="shared" si="85"/>
        <v>0</v>
      </c>
      <c r="EN31" s="30">
        <f t="shared" si="86"/>
        <v>0</v>
      </c>
      <c r="EO31" s="30">
        <f t="shared" si="87"/>
        <v>0</v>
      </c>
      <c r="EP31" s="30">
        <f t="shared" si="88"/>
        <v>0</v>
      </c>
      <c r="EQ31" s="31"/>
      <c r="ER31" s="27" t="e">
        <f t="shared" si="89"/>
        <v>#VALUE!</v>
      </c>
      <c r="ES31" s="28">
        <f t="shared" si="90"/>
        <v>0</v>
      </c>
      <c r="ET31" s="27" t="e">
        <f t="shared" si="91"/>
        <v>#VALUE!</v>
      </c>
      <c r="EU31" s="28">
        <f t="shared" si="92"/>
        <v>0</v>
      </c>
      <c r="EV31" s="28">
        <f>IF(OR(T31="",T31=" ",T31="　"),0,IF(D31&gt;=830701,0,IF(EG31=1,1,IF(MATCH(T31,Sheet2!$D$3:$D$12,1)&lt;=7,1,0))))</f>
        <v>0</v>
      </c>
      <c r="EW31" s="28">
        <f>IF(OR(X31="",X31=" ",X31="　"),0,IF(D31&gt;=830701,0,IF(EH31=1,1,IF(MATCH(X31,Sheet2!$D$3:$D$12,1)&lt;=7,1,0))))</f>
        <v>0</v>
      </c>
      <c r="EX31" s="28">
        <f>IF(OR(AB31="",AB31=" ",AB31="　"),0,IF(D31&gt;=830701,0,IF(EI31=1,1,IF(MATCH(AB31,Sheet2!$D$3:$D$12,1)&lt;=7,1,0))))</f>
        <v>0</v>
      </c>
      <c r="EY31" s="28">
        <f>IF(OR(AF31="",AF31=" ",AF31="　"),0,IF(D31&gt;=830701,0,IF(EJ31=1,1,IF(MATCH(AF31,Sheet2!$D$3:$D$12,1)&lt;=7,1,0))))</f>
        <v>0</v>
      </c>
      <c r="EZ31" s="29">
        <f t="shared" si="93"/>
        <v>2</v>
      </c>
      <c r="FA31" s="29">
        <f t="shared" si="94"/>
        <v>2</v>
      </c>
      <c r="FB31" s="30">
        <f t="shared" si="95"/>
        <v>0</v>
      </c>
      <c r="FC31" s="30">
        <f t="shared" si="96"/>
        <v>0</v>
      </c>
      <c r="FD31" s="30">
        <f t="shared" si="97"/>
        <v>0</v>
      </c>
      <c r="FE31" s="30">
        <f t="shared" si="98"/>
        <v>0</v>
      </c>
      <c r="FF31" s="31"/>
      <c r="FG31" s="27" t="e">
        <f t="shared" si="99"/>
        <v>#VALUE!</v>
      </c>
      <c r="FH31" s="28">
        <f t="shared" si="100"/>
        <v>0</v>
      </c>
      <c r="FI31" s="27" t="e">
        <f t="shared" si="101"/>
        <v>#VALUE!</v>
      </c>
      <c r="FJ31" s="28">
        <f t="shared" si="102"/>
        <v>0</v>
      </c>
      <c r="FK31" s="28">
        <f>IF(OR(T31="",T31=" ",T31="　"),0,IF(D31&gt;=840101,0,IF(EV31=1,1,IF(MATCH(T31,Sheet2!$D$3:$D$12,1)&lt;=8,1,0))))</f>
        <v>0</v>
      </c>
      <c r="FL31" s="28">
        <f>IF(OR(X31="",X31=" ",X31="　"),0,IF(D31&gt;=840101,0,IF(EW31=1,1,IF(MATCH(X31,Sheet2!$D$3:$D$12,1)&lt;=8,1,0))))</f>
        <v>0</v>
      </c>
      <c r="FM31" s="28">
        <f>IF(OR(AB31="",AB31=" ",AB31="　"),0,IF(D31&gt;=840101,0,IF(EX31=1,1,IF(MATCH(AB31,Sheet2!$D$3:$D$12,1)&lt;=8,1,0))))</f>
        <v>0</v>
      </c>
      <c r="FN31" s="28">
        <f>IF(OR(AF31="",AF31=" ",AF31="　"),0,IF(D31&gt;=840101,0,IF(EY31=1,1,IF(MATCH(AF31,Sheet2!$D$3:$D$12,1)&lt;=8,1,0))))</f>
        <v>0</v>
      </c>
      <c r="FO31" s="29">
        <f t="shared" si="103"/>
        <v>1</v>
      </c>
      <c r="FP31" s="29">
        <f t="shared" si="104"/>
        <v>1</v>
      </c>
      <c r="FQ31" s="30">
        <f t="shared" si="105"/>
        <v>0</v>
      </c>
      <c r="FR31" s="30">
        <f t="shared" si="106"/>
        <v>0</v>
      </c>
      <c r="FS31" s="30">
        <f t="shared" si="107"/>
        <v>0</v>
      </c>
      <c r="FT31" s="30">
        <f t="shared" si="108"/>
        <v>0</v>
      </c>
      <c r="FU31" s="31"/>
      <c r="FV31" s="27" t="e">
        <f t="shared" si="109"/>
        <v>#VALUE!</v>
      </c>
      <c r="FW31" s="28">
        <f t="shared" si="110"/>
        <v>0</v>
      </c>
      <c r="FX31" s="27" t="e">
        <f t="shared" si="111"/>
        <v>#VALUE!</v>
      </c>
      <c r="FY31" s="28">
        <f t="shared" si="112"/>
        <v>0</v>
      </c>
      <c r="FZ31" s="28">
        <f>IF(OR(T31="",T31=" ",T31="　"),0,IF(D31&gt;=840701,0,IF(FK31=1,1,IF(MATCH(T31,Sheet2!$D$3:$D$12,1)&lt;=9,1,0))))</f>
        <v>0</v>
      </c>
      <c r="GA31" s="28">
        <f>IF(OR(X31="",X31=" ",X31="　"),0,IF(D31&gt;=840701,0,IF(FL31=1,1,IF(MATCH(X31,Sheet2!$D$3:$D$12,1)&lt;=9,1,0))))</f>
        <v>0</v>
      </c>
      <c r="GB31" s="28">
        <f>IF(OR(AB31="",AB31=" ",AB31="　"),0,IF(D31&gt;=840701,0,IF(FM31=1,1,IF(MATCH(AB31,Sheet2!$D$3:$D$12,1)&lt;=9,1,0))))</f>
        <v>0</v>
      </c>
      <c r="GC31" s="28">
        <f>IF(OR(AF31="",AF31=" ",AF31="　"),0,IF(D31&gt;=840701,0,IF(FN31=1,1,IF(MATCH(AF31,Sheet2!$D$3:$D$12,1)&lt;=9,1,0))))</f>
        <v>0</v>
      </c>
      <c r="GD31" s="29">
        <f t="shared" si="113"/>
        <v>1</v>
      </c>
      <c r="GE31" s="29">
        <f t="shared" si="114"/>
        <v>1</v>
      </c>
      <c r="GF31" s="30">
        <f t="shared" si="115"/>
        <v>0</v>
      </c>
      <c r="GG31" s="30">
        <f t="shared" si="116"/>
        <v>0</v>
      </c>
      <c r="GH31" s="30">
        <f t="shared" si="117"/>
        <v>0</v>
      </c>
      <c r="GI31" s="30">
        <f t="shared" si="118"/>
        <v>0</v>
      </c>
      <c r="GJ31" s="31"/>
      <c r="GK31" s="27" t="e">
        <f t="shared" si="119"/>
        <v>#VALUE!</v>
      </c>
      <c r="GL31" s="28">
        <f t="shared" si="120"/>
        <v>0</v>
      </c>
      <c r="GM31" s="27" t="e">
        <f t="shared" si="121"/>
        <v>#VALUE!</v>
      </c>
      <c r="GN31" s="28">
        <f t="shared" si="122"/>
        <v>0</v>
      </c>
      <c r="GO31" s="28">
        <f>IF(OR(T31="",T31=" ",T31="　"),0,IF(D31&gt;=840701,0,IF(FZ31=1,1,IF(MATCH(T31,Sheet2!$D$3:$D$12,1)&lt;=10,1,0))))</f>
        <v>0</v>
      </c>
      <c r="GP31" s="28">
        <f>IF(OR(X31="",X31=" ",X31="　"),0,IF(D31&gt;=840701,0,IF(GA31=1,1,IF(MATCH(X31,Sheet2!$D$3:$D$12,1)&lt;=10,1,0))))</f>
        <v>0</v>
      </c>
      <c r="GQ31" s="28">
        <f>IF(OR(AB31="",AB31=" ",AB31="　"),0,IF(D31&gt;=840701,0,IF(GB31=1,1,IF(MATCH(AB31,Sheet2!$D$3:$D$12,1)&lt;=10,1,0))))</f>
        <v>0</v>
      </c>
      <c r="GR31" s="28">
        <f>IF(OR(AF31="",AF31=" ",AF31="　"),0,IF(D31&gt;=840701,0,IF(GC31=1,1,IF(MATCH(AF31,Sheet2!$D$3:$D$12,1)&lt;=10,1,0))))</f>
        <v>0</v>
      </c>
      <c r="GS31" s="29">
        <f t="shared" si="123"/>
        <v>0</v>
      </c>
      <c r="GT31" s="29">
        <f t="shared" si="124"/>
        <v>0</v>
      </c>
      <c r="GU31" s="30">
        <f t="shared" si="125"/>
        <v>0</v>
      </c>
      <c r="GV31" s="30">
        <f t="shared" si="126"/>
        <v>0</v>
      </c>
      <c r="GW31" s="30">
        <f t="shared" si="127"/>
        <v>0</v>
      </c>
      <c r="GX31" s="30">
        <f t="shared" si="128"/>
        <v>0</v>
      </c>
      <c r="GY31" s="8"/>
      <c r="GZ31" s="39" t="str">
        <f t="shared" si="129"/>
        <v>1911/00/00</v>
      </c>
      <c r="HA31" s="8" t="e">
        <f t="shared" si="130"/>
        <v>#VALUE!</v>
      </c>
      <c r="HB31" s="8" t="str">
        <f t="shared" si="131"/>
        <v>1911/00/00</v>
      </c>
      <c r="HC31" s="8" t="e">
        <f t="shared" si="132"/>
        <v>#VALUE!</v>
      </c>
      <c r="HD31" s="8" t="str">
        <f t="shared" si="133"/>
        <v>1911/00/00</v>
      </c>
      <c r="HE31" s="8" t="e">
        <f t="shared" si="134"/>
        <v>#VALUE!</v>
      </c>
      <c r="HF31" s="8" t="str">
        <f t="shared" si="135"/>
        <v>2013/01/01</v>
      </c>
      <c r="HH31" s="8">
        <f>IF(OR(C31="",C31=" ",C31="　"),0,IF(D31&gt;780630,0,ROUND(VLOOKUP(F31,Sheet2!$A$1:$B$20,2,FALSE)*E31,0)))</f>
        <v>0</v>
      </c>
      <c r="HI31" s="8">
        <f t="shared" si="136"/>
        <v>0</v>
      </c>
      <c r="HJ31" s="8">
        <f t="shared" si="137"/>
        <v>0</v>
      </c>
      <c r="HL31" s="8" t="str">
        <f t="shared" si="138"/>
        <v/>
      </c>
      <c r="HM31" s="8" t="str">
        <f t="shared" si="139"/>
        <v/>
      </c>
      <c r="HN31" s="8" t="str">
        <f t="shared" si="140"/>
        <v/>
      </c>
      <c r="HO31" s="8" t="str">
        <f t="shared" si="141"/>
        <v/>
      </c>
      <c r="HP31" s="8" t="str">
        <f t="shared" si="142"/>
        <v/>
      </c>
      <c r="HQ31" s="8" t="str">
        <f t="shared" si="143"/>
        <v/>
      </c>
      <c r="HR31" s="8" t="str">
        <f t="shared" si="144"/>
        <v/>
      </c>
    </row>
    <row r="32" spans="1:226" ht="60" customHeight="1">
      <c r="A32" s="10">
        <v>27</v>
      </c>
      <c r="B32" s="32"/>
      <c r="C32" s="33"/>
      <c r="D32" s="34"/>
      <c r="E32" s="55"/>
      <c r="F32" s="46"/>
      <c r="G32" s="48">
        <f>IF(OR(C32="",C32=" ",C32="　"),0,IF(D32&gt;780630,0,ROUND(VLOOKUP(F32,Sheet2!$A$1:$B$20,2,FALSE),0)))</f>
        <v>0</v>
      </c>
      <c r="H32" s="49">
        <f t="shared" si="0"/>
        <v>0</v>
      </c>
      <c r="I32" s="24">
        <f t="shared" si="1"/>
        <v>0</v>
      </c>
      <c r="J32" s="25">
        <f t="shared" si="2"/>
        <v>0</v>
      </c>
      <c r="K32" s="35"/>
      <c r="L32" s="133" t="str">
        <f t="shared" si="145"/>
        <v/>
      </c>
      <c r="M32" s="51" t="str">
        <f t="shared" si="4"/>
        <v/>
      </c>
      <c r="N32" s="56">
        <v>15.5</v>
      </c>
      <c r="O32" s="38"/>
      <c r="P32" s="133" t="str">
        <f t="shared" si="146"/>
        <v/>
      </c>
      <c r="Q32" s="51" t="str">
        <f t="shared" si="6"/>
        <v/>
      </c>
      <c r="R32" s="56">
        <v>15.5</v>
      </c>
      <c r="S32" s="38"/>
      <c r="T32" s="34"/>
      <c r="U32" s="51" t="str">
        <f t="shared" si="7"/>
        <v/>
      </c>
      <c r="V32" s="56">
        <v>15.5</v>
      </c>
      <c r="W32" s="38"/>
      <c r="X32" s="34"/>
      <c r="Y32" s="51" t="str">
        <f t="shared" si="8"/>
        <v/>
      </c>
      <c r="Z32" s="56">
        <v>15.5</v>
      </c>
      <c r="AA32" s="35"/>
      <c r="AB32" s="34"/>
      <c r="AC32" s="51" t="str">
        <f t="shared" si="9"/>
        <v/>
      </c>
      <c r="AD32" s="56">
        <v>15.5</v>
      </c>
      <c r="AE32" s="38"/>
      <c r="AF32" s="34"/>
      <c r="AG32" s="51" t="str">
        <f t="shared" si="10"/>
        <v/>
      </c>
      <c r="AH32" s="56">
        <v>15.5</v>
      </c>
      <c r="AI32" s="37">
        <f t="shared" si="11"/>
        <v>0</v>
      </c>
      <c r="AJ32" s="47">
        <f t="shared" si="12"/>
        <v>0</v>
      </c>
      <c r="AK32" s="26">
        <f t="shared" si="13"/>
        <v>0</v>
      </c>
      <c r="AL32" s="53">
        <f t="shared" si="14"/>
        <v>0</v>
      </c>
      <c r="AM32" s="36"/>
      <c r="AN32" s="54"/>
      <c r="AO32" s="8" t="e">
        <f>VLOOKUP(LEFT(C32,1),Sheet2!$L$3:$M$28,2,FALSE)&amp;MID(C32,2,9)</f>
        <v>#N/A</v>
      </c>
      <c r="AP32" s="8" t="e">
        <f t="shared" si="15"/>
        <v>#N/A</v>
      </c>
      <c r="AQ32" s="8" t="e">
        <f t="shared" si="16"/>
        <v>#N/A</v>
      </c>
      <c r="AR32" s="27">
        <f t="shared" si="17"/>
        <v>0</v>
      </c>
      <c r="AS32" s="28">
        <f t="shared" si="18"/>
        <v>0</v>
      </c>
      <c r="AT32" s="27">
        <f t="shared" si="19"/>
        <v>0</v>
      </c>
      <c r="AU32" s="28">
        <f t="shared" si="20"/>
        <v>0</v>
      </c>
      <c r="AV32" s="28">
        <f t="shared" si="21"/>
        <v>0</v>
      </c>
      <c r="AW32" s="28">
        <f t="shared" si="22"/>
        <v>0</v>
      </c>
      <c r="AX32" s="28">
        <f t="shared" si="23"/>
        <v>0</v>
      </c>
      <c r="AY32" s="28">
        <f t="shared" si="24"/>
        <v>0</v>
      </c>
      <c r="AZ32" s="29" t="str">
        <f t="shared" si="25"/>
        <v/>
      </c>
      <c r="BA32" s="29"/>
      <c r="BB32" s="30">
        <f t="shared" si="26"/>
        <v>0</v>
      </c>
      <c r="BC32" s="30">
        <f t="shared" si="27"/>
        <v>0</v>
      </c>
      <c r="BD32" s="31">
        <f t="shared" si="28"/>
        <v>0</v>
      </c>
      <c r="BE32" s="8"/>
      <c r="BF32" s="27" t="e">
        <f t="shared" si="29"/>
        <v>#VALUE!</v>
      </c>
      <c r="BG32" s="28">
        <f t="shared" si="30"/>
        <v>0</v>
      </c>
      <c r="BH32" s="27" t="e">
        <f t="shared" si="31"/>
        <v>#VALUE!</v>
      </c>
      <c r="BI32" s="28">
        <f t="shared" si="32"/>
        <v>0</v>
      </c>
      <c r="BJ32" s="28">
        <f>IF(OR(T32="",T32=" ",T32="　"),0,IF(D32&gt;=800701,0,IF(MATCH(T32,Sheet2!$D$3:$D$12,1)&lt;=1,1,0)))</f>
        <v>0</v>
      </c>
      <c r="BK32" s="28">
        <f>IF(OR(X32="",X32=" ",X32="　"),0,IF(D32&gt;=800701,0,IF(MATCH(X32,Sheet2!$D$3:$D$12,1)&lt;=1,1,0)))</f>
        <v>0</v>
      </c>
      <c r="BL32" s="28">
        <f>IF(OR(AB32="",AB32=" ",AB32="　"),0,IF(D32&gt;=800701,0,IF(MATCH(AB32,Sheet2!$D$3:$D$12,1)&lt;=1,1,0)))</f>
        <v>0</v>
      </c>
      <c r="BM32" s="28">
        <f>IF(OR(AF32="",AF32=" ",AF32="　"),0,IF(D32&gt;=800701,0,IF(MATCH(AF32,Sheet2!$D$3:$D$12,1)&lt;=1,1,0)))</f>
        <v>0</v>
      </c>
      <c r="BN32" s="29">
        <f t="shared" si="33"/>
        <v>5</v>
      </c>
      <c r="BO32" s="29">
        <f t="shared" si="34"/>
        <v>3</v>
      </c>
      <c r="BP32" s="30">
        <f t="shared" si="35"/>
        <v>0</v>
      </c>
      <c r="BQ32" s="30">
        <f t="shared" si="36"/>
        <v>0</v>
      </c>
      <c r="BR32" s="30">
        <f t="shared" si="37"/>
        <v>0</v>
      </c>
      <c r="BS32" s="30">
        <f t="shared" si="38"/>
        <v>0</v>
      </c>
      <c r="BT32" s="30"/>
      <c r="BU32" s="27" t="e">
        <f t="shared" si="39"/>
        <v>#VALUE!</v>
      </c>
      <c r="BV32" s="28">
        <f t="shared" si="40"/>
        <v>0</v>
      </c>
      <c r="BW32" s="27" t="e">
        <f t="shared" si="41"/>
        <v>#VALUE!</v>
      </c>
      <c r="BX32" s="28">
        <f t="shared" si="42"/>
        <v>0</v>
      </c>
      <c r="BY32" s="28">
        <f>IF(OR(T32="",T32=" ",T32="　"),0,IF(D32&gt;=810101,0,IF(BJ32=1,1,IF(MATCH(T32,Sheet2!$D$3:$D$12,1)&lt;=2,1,0))))</f>
        <v>0</v>
      </c>
      <c r="BZ32" s="28">
        <f>IF(OR(X32="",X32=" ",X32="　"),0,IF(D32&gt;=810101,0,IF(BK32=1,1,IF(MATCH(X32,Sheet2!$D$3:$D$12,1)&lt;=2,1,0))))</f>
        <v>0</v>
      </c>
      <c r="CA32" s="28">
        <f>IF(OR(AB32="",AB32=" ",AB32="　"),0,IF(D32&gt;=810101,0,IF(BL32=1,1,IF(MATCH(AB32,Sheet2!$D$3:$D$12,1)&lt;=2,1,0))))</f>
        <v>0</v>
      </c>
      <c r="CB32" s="28">
        <f>IF(OR(AF32="",AF32=" ",AF32="　"),0,IF(D32&gt;=810101,0,IF(BM32=1,1,IF(MATCH(AF32,Sheet2!$D$3:$D$12,1)&lt;=2,1,0))))</f>
        <v>0</v>
      </c>
      <c r="CC32" s="29">
        <f t="shared" si="43"/>
        <v>4</v>
      </c>
      <c r="CD32" s="29">
        <f t="shared" si="44"/>
        <v>3</v>
      </c>
      <c r="CE32" s="30">
        <f t="shared" si="45"/>
        <v>0</v>
      </c>
      <c r="CF32" s="30">
        <f t="shared" si="46"/>
        <v>0</v>
      </c>
      <c r="CG32" s="30">
        <f t="shared" si="47"/>
        <v>0</v>
      </c>
      <c r="CH32" s="30">
        <f t="shared" si="48"/>
        <v>0</v>
      </c>
      <c r="CI32" s="30"/>
      <c r="CJ32" s="27" t="e">
        <f t="shared" si="49"/>
        <v>#VALUE!</v>
      </c>
      <c r="CK32" s="28">
        <f t="shared" si="50"/>
        <v>0</v>
      </c>
      <c r="CL32" s="27" t="e">
        <f t="shared" si="51"/>
        <v>#VALUE!</v>
      </c>
      <c r="CM32" s="28">
        <f t="shared" si="52"/>
        <v>0</v>
      </c>
      <c r="CN32" s="28">
        <f>IF(OR(T32="",T32=" ",T32="　"),0,IF(D32&gt;=810701,0,IF(BY32=1,1,IF(MATCH(T32,Sheet2!$D$3:$D$12,1)&lt;=3,1,0))))</f>
        <v>0</v>
      </c>
      <c r="CO32" s="28">
        <f>IF(OR(X32="",X32=" ",X32="　"),0,IF(D32&gt;=810701,0,IF(BZ32=1,1,IF(MATCH(X32,Sheet2!$D$3:$D$12,1)&lt;=3,1,0))))</f>
        <v>0</v>
      </c>
      <c r="CP32" s="28">
        <f>IF(OR(AB32="",AB32=" ",AB32="　"),0,IF(D32&gt;=810701,0,IF(CA32=1,1,IF(MATCH(AB32,Sheet2!$D$3:$D$12,1)&lt;=3,1,0))))</f>
        <v>0</v>
      </c>
      <c r="CQ32" s="28">
        <f>IF(OR(AF32="",AF32=" ",AF32="　"),0,IF(D32&gt;=810701,0,IF(CB32=1,1,IF(MATCH(AF32,Sheet2!$D$3:$D$12,1)&lt;=3,1,0))))</f>
        <v>0</v>
      </c>
      <c r="CR32" s="29">
        <f t="shared" si="53"/>
        <v>4</v>
      </c>
      <c r="CS32" s="29">
        <f t="shared" si="54"/>
        <v>3</v>
      </c>
      <c r="CT32" s="30">
        <f t="shared" si="55"/>
        <v>0</v>
      </c>
      <c r="CU32" s="30">
        <f t="shared" si="56"/>
        <v>0</v>
      </c>
      <c r="CV32" s="30">
        <f t="shared" si="57"/>
        <v>0</v>
      </c>
      <c r="CW32" s="30">
        <f t="shared" si="58"/>
        <v>0</v>
      </c>
      <c r="CX32" s="31"/>
      <c r="CY32" s="27" t="e">
        <f t="shared" si="59"/>
        <v>#VALUE!</v>
      </c>
      <c r="CZ32" s="28">
        <f t="shared" si="60"/>
        <v>0</v>
      </c>
      <c r="DA32" s="27" t="e">
        <f t="shared" si="61"/>
        <v>#VALUE!</v>
      </c>
      <c r="DB32" s="28">
        <f t="shared" si="62"/>
        <v>0</v>
      </c>
      <c r="DC32" s="28">
        <f>IF(OR(T32="",T32=" ",T32="　"),0,IF(D32&gt;=820101,0,IF(CN32=1,1,IF(MATCH(T32,Sheet2!$D$3:$D$12,1)&lt;=4,1,0))))</f>
        <v>0</v>
      </c>
      <c r="DD32" s="28">
        <f>IF(OR(X32="",X32=" ",X32="　"),0,IF(D32&gt;=820101,0,IF(CO32=1,1,IF(MATCH(X32,Sheet2!$D$3:$D$12,1)&lt;=4,1,0))))</f>
        <v>0</v>
      </c>
      <c r="DE32" s="28">
        <f>IF(OR(AB32="",AB32=" ",AB32="　"),0,IF(D32&gt;=820101,0,IF(CP32=1,1,IF(MATCH(AB32,Sheet2!$D$3:$D$12,1)&lt;=4,1,0))))</f>
        <v>0</v>
      </c>
      <c r="DF32" s="28">
        <f>IF(OR(AF32="",AF32=" ",AF32="　"),0,IF(D32&gt;=820101,0,IF(CQ32=1,1,IF(MATCH(AF32,Sheet2!$D$3:$D$12,1)&lt;=4,1,0))))</f>
        <v>0</v>
      </c>
      <c r="DG32" s="29">
        <f t="shared" si="63"/>
        <v>3</v>
      </c>
      <c r="DH32" s="29">
        <f t="shared" si="64"/>
        <v>3</v>
      </c>
      <c r="DI32" s="30">
        <f t="shared" si="65"/>
        <v>0</v>
      </c>
      <c r="DJ32" s="30">
        <f t="shared" si="66"/>
        <v>0</v>
      </c>
      <c r="DK32" s="30">
        <f t="shared" si="67"/>
        <v>0</v>
      </c>
      <c r="DL32" s="30">
        <f t="shared" si="68"/>
        <v>0</v>
      </c>
      <c r="DM32" s="31"/>
      <c r="DN32" s="27" t="e">
        <f t="shared" si="69"/>
        <v>#VALUE!</v>
      </c>
      <c r="DO32" s="28">
        <f t="shared" si="70"/>
        <v>0</v>
      </c>
      <c r="DP32" s="27" t="e">
        <f t="shared" si="71"/>
        <v>#VALUE!</v>
      </c>
      <c r="DQ32" s="28">
        <f t="shared" si="72"/>
        <v>0</v>
      </c>
      <c r="DR32" s="28">
        <f>IF(OR(T32="",T32=" ",T32="　"),0,IF(D32&gt;=820701,0,IF(DC32=1,1,IF(MATCH(T32,Sheet2!$D$3:$D$12,1)&lt;=5,1,0))))</f>
        <v>0</v>
      </c>
      <c r="DS32" s="28">
        <f>IF(OR(X32="",X32=" ",X32="　"),0,IF(D32&gt;=820701,0,IF(DD32=1,1,IF(MATCH(X32,Sheet2!$D$3:$D$12,1)&lt;=5,1,0))))</f>
        <v>0</v>
      </c>
      <c r="DT32" s="28">
        <f>IF(OR(AB32="",AB32=" ",AB32="　"),0,IF(D32&gt;=820701,0,IF(DE32=1,1,IF(MATCH(AB32,Sheet2!$D$3:$D$12,1)&lt;=5,1,0))))</f>
        <v>0</v>
      </c>
      <c r="DU32" s="28">
        <f>IF(OR(AF32="",AF32=" ",AF32="　"),0,IF(D32&gt;=820701,0,IF(DF32=1,1,IF(MATCH(AF32,Sheet2!$D$3:$D$12,1)&lt;=5,1,0))))</f>
        <v>0</v>
      </c>
      <c r="DV32" s="29">
        <f t="shared" si="73"/>
        <v>3</v>
      </c>
      <c r="DW32" s="29">
        <f t="shared" si="74"/>
        <v>3</v>
      </c>
      <c r="DX32" s="30">
        <f t="shared" si="75"/>
        <v>0</v>
      </c>
      <c r="DY32" s="30">
        <f t="shared" si="76"/>
        <v>0</v>
      </c>
      <c r="DZ32" s="30">
        <f t="shared" si="77"/>
        <v>0</v>
      </c>
      <c r="EA32" s="30">
        <f t="shared" si="78"/>
        <v>0</v>
      </c>
      <c r="EB32" s="31"/>
      <c r="EC32" s="27" t="e">
        <f t="shared" si="79"/>
        <v>#VALUE!</v>
      </c>
      <c r="ED32" s="28">
        <f t="shared" si="80"/>
        <v>0</v>
      </c>
      <c r="EE32" s="27" t="e">
        <f t="shared" si="81"/>
        <v>#VALUE!</v>
      </c>
      <c r="EF32" s="28">
        <f t="shared" si="82"/>
        <v>0</v>
      </c>
      <c r="EG32" s="28">
        <f>IF(OR(T32="",T32=" ",T32="　"),0,IF(D32&gt;=830101,0,IF(DR32=1,1,IF(MATCH(T32,Sheet2!$D$3:$D$12,1)&lt;=6,1,0))))</f>
        <v>0</v>
      </c>
      <c r="EH32" s="28">
        <f>IF(OR(X32="",X32=" ",X32="　"),0,IF(D32&gt;=830101,0,IF(DS32=1,1,IF(MATCH(X32,Sheet2!$D$3:$D$12,1)&lt;=6,1,0))))</f>
        <v>0</v>
      </c>
      <c r="EI32" s="28">
        <f>IF(OR(AB32="",AB32=" ",AB32="　"),0,IF(D32&gt;=830101,0,IF(DT32=1,1,IF(MATCH(AB32,Sheet2!$D$3:$D$12,1)&lt;=6,1,0))))</f>
        <v>0</v>
      </c>
      <c r="EJ32" s="28">
        <f>IF(OR(AF32="",AF32=" ",AF32="　"),0,IF(D32&gt;=830101,0,IF(DU32=1,1,IF(MATCH(AF32,Sheet2!$D$3:$D$12,1)&lt;=6,1,0))))</f>
        <v>0</v>
      </c>
      <c r="EK32" s="29">
        <f t="shared" si="83"/>
        <v>2</v>
      </c>
      <c r="EL32" s="29">
        <f t="shared" si="84"/>
        <v>2</v>
      </c>
      <c r="EM32" s="30">
        <f t="shared" si="85"/>
        <v>0</v>
      </c>
      <c r="EN32" s="30">
        <f t="shared" si="86"/>
        <v>0</v>
      </c>
      <c r="EO32" s="30">
        <f t="shared" si="87"/>
        <v>0</v>
      </c>
      <c r="EP32" s="30">
        <f t="shared" si="88"/>
        <v>0</v>
      </c>
      <c r="EQ32" s="31"/>
      <c r="ER32" s="27" t="e">
        <f t="shared" si="89"/>
        <v>#VALUE!</v>
      </c>
      <c r="ES32" s="28">
        <f t="shared" si="90"/>
        <v>0</v>
      </c>
      <c r="ET32" s="27" t="e">
        <f t="shared" si="91"/>
        <v>#VALUE!</v>
      </c>
      <c r="EU32" s="28">
        <f t="shared" si="92"/>
        <v>0</v>
      </c>
      <c r="EV32" s="28">
        <f>IF(OR(T32="",T32=" ",T32="　"),0,IF(D32&gt;=830701,0,IF(EG32=1,1,IF(MATCH(T32,Sheet2!$D$3:$D$12,1)&lt;=7,1,0))))</f>
        <v>0</v>
      </c>
      <c r="EW32" s="28">
        <f>IF(OR(X32="",X32=" ",X32="　"),0,IF(D32&gt;=830701,0,IF(EH32=1,1,IF(MATCH(X32,Sheet2!$D$3:$D$12,1)&lt;=7,1,0))))</f>
        <v>0</v>
      </c>
      <c r="EX32" s="28">
        <f>IF(OR(AB32="",AB32=" ",AB32="　"),0,IF(D32&gt;=830701,0,IF(EI32=1,1,IF(MATCH(AB32,Sheet2!$D$3:$D$12,1)&lt;=7,1,0))))</f>
        <v>0</v>
      </c>
      <c r="EY32" s="28">
        <f>IF(OR(AF32="",AF32=" ",AF32="　"),0,IF(D32&gt;=830701,0,IF(EJ32=1,1,IF(MATCH(AF32,Sheet2!$D$3:$D$12,1)&lt;=7,1,0))))</f>
        <v>0</v>
      </c>
      <c r="EZ32" s="29">
        <f t="shared" si="93"/>
        <v>2</v>
      </c>
      <c r="FA32" s="29">
        <f t="shared" si="94"/>
        <v>2</v>
      </c>
      <c r="FB32" s="30">
        <f t="shared" si="95"/>
        <v>0</v>
      </c>
      <c r="FC32" s="30">
        <f t="shared" si="96"/>
        <v>0</v>
      </c>
      <c r="FD32" s="30">
        <f t="shared" si="97"/>
        <v>0</v>
      </c>
      <c r="FE32" s="30">
        <f t="shared" si="98"/>
        <v>0</v>
      </c>
      <c r="FF32" s="31"/>
      <c r="FG32" s="27" t="e">
        <f t="shared" si="99"/>
        <v>#VALUE!</v>
      </c>
      <c r="FH32" s="28">
        <f t="shared" si="100"/>
        <v>0</v>
      </c>
      <c r="FI32" s="27" t="e">
        <f t="shared" si="101"/>
        <v>#VALUE!</v>
      </c>
      <c r="FJ32" s="28">
        <f t="shared" si="102"/>
        <v>0</v>
      </c>
      <c r="FK32" s="28">
        <f>IF(OR(T32="",T32=" ",T32="　"),0,IF(D32&gt;=840101,0,IF(EV32=1,1,IF(MATCH(T32,Sheet2!$D$3:$D$12,1)&lt;=8,1,0))))</f>
        <v>0</v>
      </c>
      <c r="FL32" s="28">
        <f>IF(OR(X32="",X32=" ",X32="　"),0,IF(D32&gt;=840101,0,IF(EW32=1,1,IF(MATCH(X32,Sheet2!$D$3:$D$12,1)&lt;=8,1,0))))</f>
        <v>0</v>
      </c>
      <c r="FM32" s="28">
        <f>IF(OR(AB32="",AB32=" ",AB32="　"),0,IF(D32&gt;=840101,0,IF(EX32=1,1,IF(MATCH(AB32,Sheet2!$D$3:$D$12,1)&lt;=8,1,0))))</f>
        <v>0</v>
      </c>
      <c r="FN32" s="28">
        <f>IF(OR(AF32="",AF32=" ",AF32="　"),0,IF(D32&gt;=840101,0,IF(EY32=1,1,IF(MATCH(AF32,Sheet2!$D$3:$D$12,1)&lt;=8,1,0))))</f>
        <v>0</v>
      </c>
      <c r="FO32" s="29">
        <f t="shared" si="103"/>
        <v>1</v>
      </c>
      <c r="FP32" s="29">
        <f t="shared" si="104"/>
        <v>1</v>
      </c>
      <c r="FQ32" s="30">
        <f t="shared" si="105"/>
        <v>0</v>
      </c>
      <c r="FR32" s="30">
        <f t="shared" si="106"/>
        <v>0</v>
      </c>
      <c r="FS32" s="30">
        <f t="shared" si="107"/>
        <v>0</v>
      </c>
      <c r="FT32" s="30">
        <f t="shared" si="108"/>
        <v>0</v>
      </c>
      <c r="FU32" s="31"/>
      <c r="FV32" s="27" t="e">
        <f t="shared" si="109"/>
        <v>#VALUE!</v>
      </c>
      <c r="FW32" s="28">
        <f t="shared" si="110"/>
        <v>0</v>
      </c>
      <c r="FX32" s="27" t="e">
        <f t="shared" si="111"/>
        <v>#VALUE!</v>
      </c>
      <c r="FY32" s="28">
        <f t="shared" si="112"/>
        <v>0</v>
      </c>
      <c r="FZ32" s="28">
        <f>IF(OR(T32="",T32=" ",T32="　"),0,IF(D32&gt;=840701,0,IF(FK32=1,1,IF(MATCH(T32,Sheet2!$D$3:$D$12,1)&lt;=9,1,0))))</f>
        <v>0</v>
      </c>
      <c r="GA32" s="28">
        <f>IF(OR(X32="",X32=" ",X32="　"),0,IF(D32&gt;=840701,0,IF(FL32=1,1,IF(MATCH(X32,Sheet2!$D$3:$D$12,1)&lt;=9,1,0))))</f>
        <v>0</v>
      </c>
      <c r="GB32" s="28">
        <f>IF(OR(AB32="",AB32=" ",AB32="　"),0,IF(D32&gt;=840701,0,IF(FM32=1,1,IF(MATCH(AB32,Sheet2!$D$3:$D$12,1)&lt;=9,1,0))))</f>
        <v>0</v>
      </c>
      <c r="GC32" s="28">
        <f>IF(OR(AF32="",AF32=" ",AF32="　"),0,IF(D32&gt;=840701,0,IF(FN32=1,1,IF(MATCH(AF32,Sheet2!$D$3:$D$12,1)&lt;=9,1,0))))</f>
        <v>0</v>
      </c>
      <c r="GD32" s="29">
        <f t="shared" si="113"/>
        <v>1</v>
      </c>
      <c r="GE32" s="29">
        <f t="shared" si="114"/>
        <v>1</v>
      </c>
      <c r="GF32" s="30">
        <f t="shared" si="115"/>
        <v>0</v>
      </c>
      <c r="GG32" s="30">
        <f t="shared" si="116"/>
        <v>0</v>
      </c>
      <c r="GH32" s="30">
        <f t="shared" si="117"/>
        <v>0</v>
      </c>
      <c r="GI32" s="30">
        <f t="shared" si="118"/>
        <v>0</v>
      </c>
      <c r="GJ32" s="31"/>
      <c r="GK32" s="27" t="e">
        <f t="shared" si="119"/>
        <v>#VALUE!</v>
      </c>
      <c r="GL32" s="28">
        <f t="shared" si="120"/>
        <v>0</v>
      </c>
      <c r="GM32" s="27" t="e">
        <f t="shared" si="121"/>
        <v>#VALUE!</v>
      </c>
      <c r="GN32" s="28">
        <f t="shared" si="122"/>
        <v>0</v>
      </c>
      <c r="GO32" s="28">
        <f>IF(OR(T32="",T32=" ",T32="　"),0,IF(D32&gt;=840701,0,IF(FZ32=1,1,IF(MATCH(T32,Sheet2!$D$3:$D$12,1)&lt;=10,1,0))))</f>
        <v>0</v>
      </c>
      <c r="GP32" s="28">
        <f>IF(OR(X32="",X32=" ",X32="　"),0,IF(D32&gt;=840701,0,IF(GA32=1,1,IF(MATCH(X32,Sheet2!$D$3:$D$12,1)&lt;=10,1,0))))</f>
        <v>0</v>
      </c>
      <c r="GQ32" s="28">
        <f>IF(OR(AB32="",AB32=" ",AB32="　"),0,IF(D32&gt;=840701,0,IF(GB32=1,1,IF(MATCH(AB32,Sheet2!$D$3:$D$12,1)&lt;=10,1,0))))</f>
        <v>0</v>
      </c>
      <c r="GR32" s="28">
        <f>IF(OR(AF32="",AF32=" ",AF32="　"),0,IF(D32&gt;=840701,0,IF(GC32=1,1,IF(MATCH(AF32,Sheet2!$D$3:$D$12,1)&lt;=10,1,0))))</f>
        <v>0</v>
      </c>
      <c r="GS32" s="29">
        <f t="shared" si="123"/>
        <v>0</v>
      </c>
      <c r="GT32" s="29">
        <f t="shared" si="124"/>
        <v>0</v>
      </c>
      <c r="GU32" s="30">
        <f t="shared" si="125"/>
        <v>0</v>
      </c>
      <c r="GV32" s="30">
        <f t="shared" si="126"/>
        <v>0</v>
      </c>
      <c r="GW32" s="30">
        <f t="shared" si="127"/>
        <v>0</v>
      </c>
      <c r="GX32" s="30">
        <f t="shared" si="128"/>
        <v>0</v>
      </c>
      <c r="GY32" s="8"/>
      <c r="GZ32" s="39" t="str">
        <f t="shared" si="129"/>
        <v>1911/00/00</v>
      </c>
      <c r="HA32" s="8" t="e">
        <f t="shared" si="130"/>
        <v>#VALUE!</v>
      </c>
      <c r="HB32" s="8" t="str">
        <f t="shared" si="131"/>
        <v>1911/00/00</v>
      </c>
      <c r="HC32" s="8" t="e">
        <f t="shared" si="132"/>
        <v>#VALUE!</v>
      </c>
      <c r="HD32" s="8" t="str">
        <f t="shared" si="133"/>
        <v>1911/00/00</v>
      </c>
      <c r="HE32" s="8" t="e">
        <f t="shared" si="134"/>
        <v>#VALUE!</v>
      </c>
      <c r="HF32" s="8" t="str">
        <f t="shared" si="135"/>
        <v>2013/01/01</v>
      </c>
      <c r="HH32" s="8">
        <f>IF(OR(C32="",C32=" ",C32="　"),0,IF(D32&gt;780630,0,ROUND(VLOOKUP(F32,Sheet2!$A$1:$B$20,2,FALSE)*E32,0)))</f>
        <v>0</v>
      </c>
      <c r="HI32" s="8">
        <f t="shared" si="136"/>
        <v>0</v>
      </c>
      <c r="HJ32" s="8">
        <f t="shared" si="137"/>
        <v>0</v>
      </c>
      <c r="HL32" s="8" t="str">
        <f t="shared" si="138"/>
        <v/>
      </c>
      <c r="HM32" s="8" t="str">
        <f t="shared" si="139"/>
        <v/>
      </c>
      <c r="HN32" s="8" t="str">
        <f t="shared" si="140"/>
        <v/>
      </c>
      <c r="HO32" s="8" t="str">
        <f t="shared" si="141"/>
        <v/>
      </c>
      <c r="HP32" s="8" t="str">
        <f t="shared" si="142"/>
        <v/>
      </c>
      <c r="HQ32" s="8" t="str">
        <f t="shared" si="143"/>
        <v/>
      </c>
      <c r="HR32" s="8" t="str">
        <f t="shared" si="144"/>
        <v/>
      </c>
    </row>
    <row r="33" spans="1:226" ht="60" customHeight="1">
      <c r="A33" s="10">
        <v>28</v>
      </c>
      <c r="B33" s="32"/>
      <c r="C33" s="33"/>
      <c r="D33" s="34"/>
      <c r="E33" s="55"/>
      <c r="F33" s="46"/>
      <c r="G33" s="48">
        <f>IF(OR(C33="",C33=" ",C33="　"),0,IF(D33&gt;780630,0,ROUND(VLOOKUP(F33,Sheet2!$A$1:$B$20,2,FALSE),0)))</f>
        <v>0</v>
      </c>
      <c r="H33" s="49">
        <f t="shared" si="0"/>
        <v>0</v>
      </c>
      <c r="I33" s="24">
        <f t="shared" si="1"/>
        <v>0</v>
      </c>
      <c r="J33" s="25">
        <f t="shared" si="2"/>
        <v>0</v>
      </c>
      <c r="K33" s="35"/>
      <c r="L33" s="133" t="str">
        <f t="shared" si="145"/>
        <v/>
      </c>
      <c r="M33" s="51" t="str">
        <f t="shared" si="4"/>
        <v/>
      </c>
      <c r="N33" s="56">
        <v>15.5</v>
      </c>
      <c r="O33" s="38"/>
      <c r="P33" s="133" t="str">
        <f t="shared" si="146"/>
        <v/>
      </c>
      <c r="Q33" s="51" t="str">
        <f t="shared" si="6"/>
        <v/>
      </c>
      <c r="R33" s="56">
        <v>15.5</v>
      </c>
      <c r="S33" s="38"/>
      <c r="T33" s="34"/>
      <c r="U33" s="51" t="str">
        <f t="shared" si="7"/>
        <v/>
      </c>
      <c r="V33" s="56">
        <v>15.5</v>
      </c>
      <c r="W33" s="38"/>
      <c r="X33" s="34"/>
      <c r="Y33" s="51" t="str">
        <f t="shared" si="8"/>
        <v/>
      </c>
      <c r="Z33" s="56">
        <v>15.5</v>
      </c>
      <c r="AA33" s="35"/>
      <c r="AB33" s="34"/>
      <c r="AC33" s="51" t="str">
        <f t="shared" si="9"/>
        <v/>
      </c>
      <c r="AD33" s="56">
        <v>15.5</v>
      </c>
      <c r="AE33" s="38"/>
      <c r="AF33" s="34"/>
      <c r="AG33" s="51" t="str">
        <f t="shared" si="10"/>
        <v/>
      </c>
      <c r="AH33" s="56">
        <v>15.5</v>
      </c>
      <c r="AI33" s="37">
        <f t="shared" si="11"/>
        <v>0</v>
      </c>
      <c r="AJ33" s="47">
        <f t="shared" si="12"/>
        <v>0</v>
      </c>
      <c r="AK33" s="26">
        <f t="shared" si="13"/>
        <v>0</v>
      </c>
      <c r="AL33" s="53">
        <f t="shared" si="14"/>
        <v>0</v>
      </c>
      <c r="AM33" s="36"/>
      <c r="AN33" s="54"/>
      <c r="AO33" s="8" t="e">
        <f>VLOOKUP(LEFT(C33,1),Sheet2!$L$3:$M$28,2,FALSE)&amp;MID(C33,2,9)</f>
        <v>#N/A</v>
      </c>
      <c r="AP33" s="8" t="e">
        <f t="shared" si="15"/>
        <v>#N/A</v>
      </c>
      <c r="AQ33" s="8" t="e">
        <f t="shared" si="16"/>
        <v>#N/A</v>
      </c>
      <c r="AR33" s="27">
        <f t="shared" si="17"/>
        <v>0</v>
      </c>
      <c r="AS33" s="28">
        <f t="shared" si="18"/>
        <v>0</v>
      </c>
      <c r="AT33" s="27">
        <f t="shared" si="19"/>
        <v>0</v>
      </c>
      <c r="AU33" s="28">
        <f t="shared" si="20"/>
        <v>0</v>
      </c>
      <c r="AV33" s="28">
        <f t="shared" si="21"/>
        <v>0</v>
      </c>
      <c r="AW33" s="28">
        <f t="shared" si="22"/>
        <v>0</v>
      </c>
      <c r="AX33" s="28">
        <f t="shared" si="23"/>
        <v>0</v>
      </c>
      <c r="AY33" s="28">
        <f t="shared" si="24"/>
        <v>0</v>
      </c>
      <c r="AZ33" s="29" t="str">
        <f t="shared" si="25"/>
        <v/>
      </c>
      <c r="BA33" s="29"/>
      <c r="BB33" s="30">
        <f t="shared" si="26"/>
        <v>0</v>
      </c>
      <c r="BC33" s="30">
        <f t="shared" si="27"/>
        <v>0</v>
      </c>
      <c r="BD33" s="31">
        <f t="shared" si="28"/>
        <v>0</v>
      </c>
      <c r="BE33" s="8"/>
      <c r="BF33" s="27" t="e">
        <f t="shared" si="29"/>
        <v>#VALUE!</v>
      </c>
      <c r="BG33" s="28">
        <f t="shared" si="30"/>
        <v>0</v>
      </c>
      <c r="BH33" s="27" t="e">
        <f t="shared" si="31"/>
        <v>#VALUE!</v>
      </c>
      <c r="BI33" s="28">
        <f t="shared" si="32"/>
        <v>0</v>
      </c>
      <c r="BJ33" s="28">
        <f>IF(OR(T33="",T33=" ",T33="　"),0,IF(D33&gt;=800701,0,IF(MATCH(T33,Sheet2!$D$3:$D$12,1)&lt;=1,1,0)))</f>
        <v>0</v>
      </c>
      <c r="BK33" s="28">
        <f>IF(OR(X33="",X33=" ",X33="　"),0,IF(D33&gt;=800701,0,IF(MATCH(X33,Sheet2!$D$3:$D$12,1)&lt;=1,1,0)))</f>
        <v>0</v>
      </c>
      <c r="BL33" s="28">
        <f>IF(OR(AB33="",AB33=" ",AB33="　"),0,IF(D33&gt;=800701,0,IF(MATCH(AB33,Sheet2!$D$3:$D$12,1)&lt;=1,1,0)))</f>
        <v>0</v>
      </c>
      <c r="BM33" s="28">
        <f>IF(OR(AF33="",AF33=" ",AF33="　"),0,IF(D33&gt;=800701,0,IF(MATCH(AF33,Sheet2!$D$3:$D$12,1)&lt;=1,1,0)))</f>
        <v>0</v>
      </c>
      <c r="BN33" s="29">
        <f t="shared" si="33"/>
        <v>5</v>
      </c>
      <c r="BO33" s="29">
        <f t="shared" si="34"/>
        <v>3</v>
      </c>
      <c r="BP33" s="30">
        <f t="shared" si="35"/>
        <v>0</v>
      </c>
      <c r="BQ33" s="30">
        <f t="shared" si="36"/>
        <v>0</v>
      </c>
      <c r="BR33" s="30">
        <f t="shared" si="37"/>
        <v>0</v>
      </c>
      <c r="BS33" s="30">
        <f t="shared" si="38"/>
        <v>0</v>
      </c>
      <c r="BT33" s="30"/>
      <c r="BU33" s="27" t="e">
        <f t="shared" si="39"/>
        <v>#VALUE!</v>
      </c>
      <c r="BV33" s="28">
        <f t="shared" si="40"/>
        <v>0</v>
      </c>
      <c r="BW33" s="27" t="e">
        <f t="shared" si="41"/>
        <v>#VALUE!</v>
      </c>
      <c r="BX33" s="28">
        <f t="shared" si="42"/>
        <v>0</v>
      </c>
      <c r="BY33" s="28">
        <f>IF(OR(T33="",T33=" ",T33="　"),0,IF(D33&gt;=810101,0,IF(BJ33=1,1,IF(MATCH(T33,Sheet2!$D$3:$D$12,1)&lt;=2,1,0))))</f>
        <v>0</v>
      </c>
      <c r="BZ33" s="28">
        <f>IF(OR(X33="",X33=" ",X33="　"),0,IF(D33&gt;=810101,0,IF(BK33=1,1,IF(MATCH(X33,Sheet2!$D$3:$D$12,1)&lt;=2,1,0))))</f>
        <v>0</v>
      </c>
      <c r="CA33" s="28">
        <f>IF(OR(AB33="",AB33=" ",AB33="　"),0,IF(D33&gt;=810101,0,IF(BL33=1,1,IF(MATCH(AB33,Sheet2!$D$3:$D$12,1)&lt;=2,1,0))))</f>
        <v>0</v>
      </c>
      <c r="CB33" s="28">
        <f>IF(OR(AF33="",AF33=" ",AF33="　"),0,IF(D33&gt;=810101,0,IF(BM33=1,1,IF(MATCH(AF33,Sheet2!$D$3:$D$12,1)&lt;=2,1,0))))</f>
        <v>0</v>
      </c>
      <c r="CC33" s="29">
        <f t="shared" si="43"/>
        <v>4</v>
      </c>
      <c r="CD33" s="29">
        <f t="shared" si="44"/>
        <v>3</v>
      </c>
      <c r="CE33" s="30">
        <f t="shared" si="45"/>
        <v>0</v>
      </c>
      <c r="CF33" s="30">
        <f t="shared" si="46"/>
        <v>0</v>
      </c>
      <c r="CG33" s="30">
        <f t="shared" si="47"/>
        <v>0</v>
      </c>
      <c r="CH33" s="30">
        <f t="shared" si="48"/>
        <v>0</v>
      </c>
      <c r="CI33" s="30"/>
      <c r="CJ33" s="27" t="e">
        <f t="shared" si="49"/>
        <v>#VALUE!</v>
      </c>
      <c r="CK33" s="28">
        <f t="shared" si="50"/>
        <v>0</v>
      </c>
      <c r="CL33" s="27" t="e">
        <f t="shared" si="51"/>
        <v>#VALUE!</v>
      </c>
      <c r="CM33" s="28">
        <f t="shared" si="52"/>
        <v>0</v>
      </c>
      <c r="CN33" s="28">
        <f>IF(OR(T33="",T33=" ",T33="　"),0,IF(D33&gt;=810701,0,IF(BY33=1,1,IF(MATCH(T33,Sheet2!$D$3:$D$12,1)&lt;=3,1,0))))</f>
        <v>0</v>
      </c>
      <c r="CO33" s="28">
        <f>IF(OR(X33="",X33=" ",X33="　"),0,IF(D33&gt;=810701,0,IF(BZ33=1,1,IF(MATCH(X33,Sheet2!$D$3:$D$12,1)&lt;=3,1,0))))</f>
        <v>0</v>
      </c>
      <c r="CP33" s="28">
        <f>IF(OR(AB33="",AB33=" ",AB33="　"),0,IF(D33&gt;=810701,0,IF(CA33=1,1,IF(MATCH(AB33,Sheet2!$D$3:$D$12,1)&lt;=3,1,0))))</f>
        <v>0</v>
      </c>
      <c r="CQ33" s="28">
        <f>IF(OR(AF33="",AF33=" ",AF33="　"),0,IF(D33&gt;=810701,0,IF(CB33=1,1,IF(MATCH(AF33,Sheet2!$D$3:$D$12,1)&lt;=3,1,0))))</f>
        <v>0</v>
      </c>
      <c r="CR33" s="29">
        <f t="shared" si="53"/>
        <v>4</v>
      </c>
      <c r="CS33" s="29">
        <f t="shared" si="54"/>
        <v>3</v>
      </c>
      <c r="CT33" s="30">
        <f t="shared" si="55"/>
        <v>0</v>
      </c>
      <c r="CU33" s="30">
        <f t="shared" si="56"/>
        <v>0</v>
      </c>
      <c r="CV33" s="30">
        <f t="shared" si="57"/>
        <v>0</v>
      </c>
      <c r="CW33" s="30">
        <f t="shared" si="58"/>
        <v>0</v>
      </c>
      <c r="CX33" s="31"/>
      <c r="CY33" s="27" t="e">
        <f t="shared" si="59"/>
        <v>#VALUE!</v>
      </c>
      <c r="CZ33" s="28">
        <f t="shared" si="60"/>
        <v>0</v>
      </c>
      <c r="DA33" s="27" t="e">
        <f t="shared" si="61"/>
        <v>#VALUE!</v>
      </c>
      <c r="DB33" s="28">
        <f t="shared" si="62"/>
        <v>0</v>
      </c>
      <c r="DC33" s="28">
        <f>IF(OR(T33="",T33=" ",T33="　"),0,IF(D33&gt;=820101,0,IF(CN33=1,1,IF(MATCH(T33,Sheet2!$D$3:$D$12,1)&lt;=4,1,0))))</f>
        <v>0</v>
      </c>
      <c r="DD33" s="28">
        <f>IF(OR(X33="",X33=" ",X33="　"),0,IF(D33&gt;=820101,0,IF(CO33=1,1,IF(MATCH(X33,Sheet2!$D$3:$D$12,1)&lt;=4,1,0))))</f>
        <v>0</v>
      </c>
      <c r="DE33" s="28">
        <f>IF(OR(AB33="",AB33=" ",AB33="　"),0,IF(D33&gt;=820101,0,IF(CP33=1,1,IF(MATCH(AB33,Sheet2!$D$3:$D$12,1)&lt;=4,1,0))))</f>
        <v>0</v>
      </c>
      <c r="DF33" s="28">
        <f>IF(OR(AF33="",AF33=" ",AF33="　"),0,IF(D33&gt;=820101,0,IF(CQ33=1,1,IF(MATCH(AF33,Sheet2!$D$3:$D$12,1)&lt;=4,1,0))))</f>
        <v>0</v>
      </c>
      <c r="DG33" s="29">
        <f t="shared" si="63"/>
        <v>3</v>
      </c>
      <c r="DH33" s="29">
        <f t="shared" si="64"/>
        <v>3</v>
      </c>
      <c r="DI33" s="30">
        <f t="shared" si="65"/>
        <v>0</v>
      </c>
      <c r="DJ33" s="30">
        <f t="shared" si="66"/>
        <v>0</v>
      </c>
      <c r="DK33" s="30">
        <f t="shared" si="67"/>
        <v>0</v>
      </c>
      <c r="DL33" s="30">
        <f t="shared" si="68"/>
        <v>0</v>
      </c>
      <c r="DM33" s="31"/>
      <c r="DN33" s="27" t="e">
        <f t="shared" si="69"/>
        <v>#VALUE!</v>
      </c>
      <c r="DO33" s="28">
        <f t="shared" si="70"/>
        <v>0</v>
      </c>
      <c r="DP33" s="27" t="e">
        <f t="shared" si="71"/>
        <v>#VALUE!</v>
      </c>
      <c r="DQ33" s="28">
        <f t="shared" si="72"/>
        <v>0</v>
      </c>
      <c r="DR33" s="28">
        <f>IF(OR(T33="",T33=" ",T33="　"),0,IF(D33&gt;=820701,0,IF(DC33=1,1,IF(MATCH(T33,Sheet2!$D$3:$D$12,1)&lt;=5,1,0))))</f>
        <v>0</v>
      </c>
      <c r="DS33" s="28">
        <f>IF(OR(X33="",X33=" ",X33="　"),0,IF(D33&gt;=820701,0,IF(DD33=1,1,IF(MATCH(X33,Sheet2!$D$3:$D$12,1)&lt;=5,1,0))))</f>
        <v>0</v>
      </c>
      <c r="DT33" s="28">
        <f>IF(OR(AB33="",AB33=" ",AB33="　"),0,IF(D33&gt;=820701,0,IF(DE33=1,1,IF(MATCH(AB33,Sheet2!$D$3:$D$12,1)&lt;=5,1,0))))</f>
        <v>0</v>
      </c>
      <c r="DU33" s="28">
        <f>IF(OR(AF33="",AF33=" ",AF33="　"),0,IF(D33&gt;=820701,0,IF(DF33=1,1,IF(MATCH(AF33,Sheet2!$D$3:$D$12,1)&lt;=5,1,0))))</f>
        <v>0</v>
      </c>
      <c r="DV33" s="29">
        <f t="shared" si="73"/>
        <v>3</v>
      </c>
      <c r="DW33" s="29">
        <f t="shared" si="74"/>
        <v>3</v>
      </c>
      <c r="DX33" s="30">
        <f t="shared" si="75"/>
        <v>0</v>
      </c>
      <c r="DY33" s="30">
        <f t="shared" si="76"/>
        <v>0</v>
      </c>
      <c r="DZ33" s="30">
        <f t="shared" si="77"/>
        <v>0</v>
      </c>
      <c r="EA33" s="30">
        <f t="shared" si="78"/>
        <v>0</v>
      </c>
      <c r="EB33" s="31"/>
      <c r="EC33" s="27" t="e">
        <f t="shared" si="79"/>
        <v>#VALUE!</v>
      </c>
      <c r="ED33" s="28">
        <f t="shared" si="80"/>
        <v>0</v>
      </c>
      <c r="EE33" s="27" t="e">
        <f t="shared" si="81"/>
        <v>#VALUE!</v>
      </c>
      <c r="EF33" s="28">
        <f t="shared" si="82"/>
        <v>0</v>
      </c>
      <c r="EG33" s="28">
        <f>IF(OR(T33="",T33=" ",T33="　"),0,IF(D33&gt;=830101,0,IF(DR33=1,1,IF(MATCH(T33,Sheet2!$D$3:$D$12,1)&lt;=6,1,0))))</f>
        <v>0</v>
      </c>
      <c r="EH33" s="28">
        <f>IF(OR(X33="",X33=" ",X33="　"),0,IF(D33&gt;=830101,0,IF(DS33=1,1,IF(MATCH(X33,Sheet2!$D$3:$D$12,1)&lt;=6,1,0))))</f>
        <v>0</v>
      </c>
      <c r="EI33" s="28">
        <f>IF(OR(AB33="",AB33=" ",AB33="　"),0,IF(D33&gt;=830101,0,IF(DT33=1,1,IF(MATCH(AB33,Sheet2!$D$3:$D$12,1)&lt;=6,1,0))))</f>
        <v>0</v>
      </c>
      <c r="EJ33" s="28">
        <f>IF(OR(AF33="",AF33=" ",AF33="　"),0,IF(D33&gt;=830101,0,IF(DU33=1,1,IF(MATCH(AF33,Sheet2!$D$3:$D$12,1)&lt;=6,1,0))))</f>
        <v>0</v>
      </c>
      <c r="EK33" s="29">
        <f t="shared" si="83"/>
        <v>2</v>
      </c>
      <c r="EL33" s="29">
        <f t="shared" si="84"/>
        <v>2</v>
      </c>
      <c r="EM33" s="30">
        <f t="shared" si="85"/>
        <v>0</v>
      </c>
      <c r="EN33" s="30">
        <f t="shared" si="86"/>
        <v>0</v>
      </c>
      <c r="EO33" s="30">
        <f t="shared" si="87"/>
        <v>0</v>
      </c>
      <c r="EP33" s="30">
        <f t="shared" si="88"/>
        <v>0</v>
      </c>
      <c r="EQ33" s="31"/>
      <c r="ER33" s="27" t="e">
        <f t="shared" si="89"/>
        <v>#VALUE!</v>
      </c>
      <c r="ES33" s="28">
        <f t="shared" si="90"/>
        <v>0</v>
      </c>
      <c r="ET33" s="27" t="e">
        <f t="shared" si="91"/>
        <v>#VALUE!</v>
      </c>
      <c r="EU33" s="28">
        <f t="shared" si="92"/>
        <v>0</v>
      </c>
      <c r="EV33" s="28">
        <f>IF(OR(T33="",T33=" ",T33="　"),0,IF(D33&gt;=830701,0,IF(EG33=1,1,IF(MATCH(T33,Sheet2!$D$3:$D$12,1)&lt;=7,1,0))))</f>
        <v>0</v>
      </c>
      <c r="EW33" s="28">
        <f>IF(OR(X33="",X33=" ",X33="　"),0,IF(D33&gt;=830701,0,IF(EH33=1,1,IF(MATCH(X33,Sheet2!$D$3:$D$12,1)&lt;=7,1,0))))</f>
        <v>0</v>
      </c>
      <c r="EX33" s="28">
        <f>IF(OR(AB33="",AB33=" ",AB33="　"),0,IF(D33&gt;=830701,0,IF(EI33=1,1,IF(MATCH(AB33,Sheet2!$D$3:$D$12,1)&lt;=7,1,0))))</f>
        <v>0</v>
      </c>
      <c r="EY33" s="28">
        <f>IF(OR(AF33="",AF33=" ",AF33="　"),0,IF(D33&gt;=830701,0,IF(EJ33=1,1,IF(MATCH(AF33,Sheet2!$D$3:$D$12,1)&lt;=7,1,0))))</f>
        <v>0</v>
      </c>
      <c r="EZ33" s="29">
        <f t="shared" si="93"/>
        <v>2</v>
      </c>
      <c r="FA33" s="29">
        <f t="shared" si="94"/>
        <v>2</v>
      </c>
      <c r="FB33" s="30">
        <f t="shared" si="95"/>
        <v>0</v>
      </c>
      <c r="FC33" s="30">
        <f t="shared" si="96"/>
        <v>0</v>
      </c>
      <c r="FD33" s="30">
        <f t="shared" si="97"/>
        <v>0</v>
      </c>
      <c r="FE33" s="30">
        <f t="shared" si="98"/>
        <v>0</v>
      </c>
      <c r="FF33" s="31"/>
      <c r="FG33" s="27" t="e">
        <f t="shared" si="99"/>
        <v>#VALUE!</v>
      </c>
      <c r="FH33" s="28">
        <f t="shared" si="100"/>
        <v>0</v>
      </c>
      <c r="FI33" s="27" t="e">
        <f t="shared" si="101"/>
        <v>#VALUE!</v>
      </c>
      <c r="FJ33" s="28">
        <f t="shared" si="102"/>
        <v>0</v>
      </c>
      <c r="FK33" s="28">
        <f>IF(OR(T33="",T33=" ",T33="　"),0,IF(D33&gt;=840101,0,IF(EV33=1,1,IF(MATCH(T33,Sheet2!$D$3:$D$12,1)&lt;=8,1,0))))</f>
        <v>0</v>
      </c>
      <c r="FL33" s="28">
        <f>IF(OR(X33="",X33=" ",X33="　"),0,IF(D33&gt;=840101,0,IF(EW33=1,1,IF(MATCH(X33,Sheet2!$D$3:$D$12,1)&lt;=8,1,0))))</f>
        <v>0</v>
      </c>
      <c r="FM33" s="28">
        <f>IF(OR(AB33="",AB33=" ",AB33="　"),0,IF(D33&gt;=840101,0,IF(EX33=1,1,IF(MATCH(AB33,Sheet2!$D$3:$D$12,1)&lt;=8,1,0))))</f>
        <v>0</v>
      </c>
      <c r="FN33" s="28">
        <f>IF(OR(AF33="",AF33=" ",AF33="　"),0,IF(D33&gt;=840101,0,IF(EY33=1,1,IF(MATCH(AF33,Sheet2!$D$3:$D$12,1)&lt;=8,1,0))))</f>
        <v>0</v>
      </c>
      <c r="FO33" s="29">
        <f t="shared" si="103"/>
        <v>1</v>
      </c>
      <c r="FP33" s="29">
        <f t="shared" si="104"/>
        <v>1</v>
      </c>
      <c r="FQ33" s="30">
        <f t="shared" si="105"/>
        <v>0</v>
      </c>
      <c r="FR33" s="30">
        <f t="shared" si="106"/>
        <v>0</v>
      </c>
      <c r="FS33" s="30">
        <f t="shared" si="107"/>
        <v>0</v>
      </c>
      <c r="FT33" s="30">
        <f t="shared" si="108"/>
        <v>0</v>
      </c>
      <c r="FU33" s="31"/>
      <c r="FV33" s="27" t="e">
        <f t="shared" si="109"/>
        <v>#VALUE!</v>
      </c>
      <c r="FW33" s="28">
        <f t="shared" si="110"/>
        <v>0</v>
      </c>
      <c r="FX33" s="27" t="e">
        <f t="shared" si="111"/>
        <v>#VALUE!</v>
      </c>
      <c r="FY33" s="28">
        <f t="shared" si="112"/>
        <v>0</v>
      </c>
      <c r="FZ33" s="28">
        <f>IF(OR(T33="",T33=" ",T33="　"),0,IF(D33&gt;=840701,0,IF(FK33=1,1,IF(MATCH(T33,Sheet2!$D$3:$D$12,1)&lt;=9,1,0))))</f>
        <v>0</v>
      </c>
      <c r="GA33" s="28">
        <f>IF(OR(X33="",X33=" ",X33="　"),0,IF(D33&gt;=840701,0,IF(FL33=1,1,IF(MATCH(X33,Sheet2!$D$3:$D$12,1)&lt;=9,1,0))))</f>
        <v>0</v>
      </c>
      <c r="GB33" s="28">
        <f>IF(OR(AB33="",AB33=" ",AB33="　"),0,IF(D33&gt;=840701,0,IF(FM33=1,1,IF(MATCH(AB33,Sheet2!$D$3:$D$12,1)&lt;=9,1,0))))</f>
        <v>0</v>
      </c>
      <c r="GC33" s="28">
        <f>IF(OR(AF33="",AF33=" ",AF33="　"),0,IF(D33&gt;=840701,0,IF(FN33=1,1,IF(MATCH(AF33,Sheet2!$D$3:$D$12,1)&lt;=9,1,0))))</f>
        <v>0</v>
      </c>
      <c r="GD33" s="29">
        <f t="shared" si="113"/>
        <v>1</v>
      </c>
      <c r="GE33" s="29">
        <f t="shared" si="114"/>
        <v>1</v>
      </c>
      <c r="GF33" s="30">
        <f t="shared" si="115"/>
        <v>0</v>
      </c>
      <c r="GG33" s="30">
        <f t="shared" si="116"/>
        <v>0</v>
      </c>
      <c r="GH33" s="30">
        <f t="shared" si="117"/>
        <v>0</v>
      </c>
      <c r="GI33" s="30">
        <f t="shared" si="118"/>
        <v>0</v>
      </c>
      <c r="GJ33" s="31"/>
      <c r="GK33" s="27" t="e">
        <f t="shared" si="119"/>
        <v>#VALUE!</v>
      </c>
      <c r="GL33" s="28">
        <f t="shared" si="120"/>
        <v>0</v>
      </c>
      <c r="GM33" s="27" t="e">
        <f t="shared" si="121"/>
        <v>#VALUE!</v>
      </c>
      <c r="GN33" s="28">
        <f t="shared" si="122"/>
        <v>0</v>
      </c>
      <c r="GO33" s="28">
        <f>IF(OR(T33="",T33=" ",T33="　"),0,IF(D33&gt;=840701,0,IF(FZ33=1,1,IF(MATCH(T33,Sheet2!$D$3:$D$12,1)&lt;=10,1,0))))</f>
        <v>0</v>
      </c>
      <c r="GP33" s="28">
        <f>IF(OR(X33="",X33=" ",X33="　"),0,IF(D33&gt;=840701,0,IF(GA33=1,1,IF(MATCH(X33,Sheet2!$D$3:$D$12,1)&lt;=10,1,0))))</f>
        <v>0</v>
      </c>
      <c r="GQ33" s="28">
        <f>IF(OR(AB33="",AB33=" ",AB33="　"),0,IF(D33&gt;=840701,0,IF(GB33=1,1,IF(MATCH(AB33,Sheet2!$D$3:$D$12,1)&lt;=10,1,0))))</f>
        <v>0</v>
      </c>
      <c r="GR33" s="28">
        <f>IF(OR(AF33="",AF33=" ",AF33="　"),0,IF(D33&gt;=840701,0,IF(GC33=1,1,IF(MATCH(AF33,Sheet2!$D$3:$D$12,1)&lt;=10,1,0))))</f>
        <v>0</v>
      </c>
      <c r="GS33" s="29">
        <f t="shared" si="123"/>
        <v>0</v>
      </c>
      <c r="GT33" s="29">
        <f t="shared" si="124"/>
        <v>0</v>
      </c>
      <c r="GU33" s="30">
        <f t="shared" si="125"/>
        <v>0</v>
      </c>
      <c r="GV33" s="30">
        <f t="shared" si="126"/>
        <v>0</v>
      </c>
      <c r="GW33" s="30">
        <f t="shared" si="127"/>
        <v>0</v>
      </c>
      <c r="GX33" s="30">
        <f t="shared" si="128"/>
        <v>0</v>
      </c>
      <c r="GY33" s="8"/>
      <c r="GZ33" s="39" t="str">
        <f t="shared" si="129"/>
        <v>1911/00/00</v>
      </c>
      <c r="HA33" s="8" t="e">
        <f t="shared" si="130"/>
        <v>#VALUE!</v>
      </c>
      <c r="HB33" s="8" t="str">
        <f t="shared" si="131"/>
        <v>1911/00/00</v>
      </c>
      <c r="HC33" s="8" t="e">
        <f t="shared" si="132"/>
        <v>#VALUE!</v>
      </c>
      <c r="HD33" s="8" t="str">
        <f t="shared" si="133"/>
        <v>1911/00/00</v>
      </c>
      <c r="HE33" s="8" t="e">
        <f t="shared" si="134"/>
        <v>#VALUE!</v>
      </c>
      <c r="HF33" s="8" t="str">
        <f t="shared" si="135"/>
        <v>2013/01/01</v>
      </c>
      <c r="HH33" s="8">
        <f>IF(OR(C33="",C33=" ",C33="　"),0,IF(D33&gt;780630,0,ROUND(VLOOKUP(F33,Sheet2!$A$1:$B$20,2,FALSE)*E33,0)))</f>
        <v>0</v>
      </c>
      <c r="HI33" s="8">
        <f t="shared" si="136"/>
        <v>0</v>
      </c>
      <c r="HJ33" s="8">
        <f t="shared" si="137"/>
        <v>0</v>
      </c>
      <c r="HL33" s="8" t="str">
        <f t="shared" si="138"/>
        <v/>
      </c>
      <c r="HM33" s="8" t="str">
        <f t="shared" si="139"/>
        <v/>
      </c>
      <c r="HN33" s="8" t="str">
        <f t="shared" si="140"/>
        <v/>
      </c>
      <c r="HO33" s="8" t="str">
        <f t="shared" si="141"/>
        <v/>
      </c>
      <c r="HP33" s="8" t="str">
        <f t="shared" si="142"/>
        <v/>
      </c>
      <c r="HQ33" s="8" t="str">
        <f t="shared" si="143"/>
        <v/>
      </c>
      <c r="HR33" s="8" t="str">
        <f t="shared" si="144"/>
        <v/>
      </c>
    </row>
    <row r="34" spans="1:226" ht="60" customHeight="1">
      <c r="A34" s="10">
        <v>29</v>
      </c>
      <c r="B34" s="32"/>
      <c r="C34" s="33"/>
      <c r="D34" s="34"/>
      <c r="E34" s="55"/>
      <c r="F34" s="46"/>
      <c r="G34" s="48">
        <f>IF(OR(C34="",C34=" ",C34="　"),0,IF(D34&gt;780630,0,ROUND(VLOOKUP(F34,Sheet2!$A$1:$B$20,2,FALSE),0)))</f>
        <v>0</v>
      </c>
      <c r="H34" s="49">
        <f t="shared" si="0"/>
        <v>0</v>
      </c>
      <c r="I34" s="24">
        <f t="shared" si="1"/>
        <v>0</v>
      </c>
      <c r="J34" s="25">
        <f t="shared" si="2"/>
        <v>0</v>
      </c>
      <c r="K34" s="35"/>
      <c r="L34" s="133" t="str">
        <f t="shared" si="145"/>
        <v/>
      </c>
      <c r="M34" s="51" t="str">
        <f t="shared" si="4"/>
        <v/>
      </c>
      <c r="N34" s="56">
        <v>15.5</v>
      </c>
      <c r="O34" s="38"/>
      <c r="P34" s="133" t="str">
        <f t="shared" si="146"/>
        <v/>
      </c>
      <c r="Q34" s="51" t="str">
        <f t="shared" si="6"/>
        <v/>
      </c>
      <c r="R34" s="56">
        <v>15.5</v>
      </c>
      <c r="S34" s="38"/>
      <c r="T34" s="34"/>
      <c r="U34" s="51" t="str">
        <f t="shared" si="7"/>
        <v/>
      </c>
      <c r="V34" s="56">
        <v>15.5</v>
      </c>
      <c r="W34" s="38"/>
      <c r="X34" s="34"/>
      <c r="Y34" s="51" t="str">
        <f t="shared" si="8"/>
        <v/>
      </c>
      <c r="Z34" s="56">
        <v>15.5</v>
      </c>
      <c r="AA34" s="35"/>
      <c r="AB34" s="34"/>
      <c r="AC34" s="51" t="str">
        <f t="shared" si="9"/>
        <v/>
      </c>
      <c r="AD34" s="56">
        <v>15.5</v>
      </c>
      <c r="AE34" s="38"/>
      <c r="AF34" s="34"/>
      <c r="AG34" s="51" t="str">
        <f t="shared" si="10"/>
        <v/>
      </c>
      <c r="AH34" s="56">
        <v>15.5</v>
      </c>
      <c r="AI34" s="37">
        <f t="shared" si="11"/>
        <v>0</v>
      </c>
      <c r="AJ34" s="47">
        <f t="shared" si="12"/>
        <v>0</v>
      </c>
      <c r="AK34" s="26">
        <f t="shared" si="13"/>
        <v>0</v>
      </c>
      <c r="AL34" s="53">
        <f t="shared" si="14"/>
        <v>0</v>
      </c>
      <c r="AM34" s="36"/>
      <c r="AN34" s="54"/>
      <c r="AO34" s="8" t="e">
        <f>VLOOKUP(LEFT(C34,1),Sheet2!$L$3:$M$28,2,FALSE)&amp;MID(C34,2,9)</f>
        <v>#N/A</v>
      </c>
      <c r="AP34" s="8" t="e">
        <f t="shared" si="15"/>
        <v>#N/A</v>
      </c>
      <c r="AQ34" s="8" t="e">
        <f t="shared" si="16"/>
        <v>#N/A</v>
      </c>
      <c r="AR34" s="27">
        <f t="shared" si="17"/>
        <v>0</v>
      </c>
      <c r="AS34" s="28">
        <f t="shared" si="18"/>
        <v>0</v>
      </c>
      <c r="AT34" s="27">
        <f t="shared" si="19"/>
        <v>0</v>
      </c>
      <c r="AU34" s="28">
        <f t="shared" si="20"/>
        <v>0</v>
      </c>
      <c r="AV34" s="28">
        <f t="shared" si="21"/>
        <v>0</v>
      </c>
      <c r="AW34" s="28">
        <f t="shared" si="22"/>
        <v>0</v>
      </c>
      <c r="AX34" s="28">
        <f t="shared" si="23"/>
        <v>0</v>
      </c>
      <c r="AY34" s="28">
        <f t="shared" si="24"/>
        <v>0</v>
      </c>
      <c r="AZ34" s="29" t="str">
        <f t="shared" si="25"/>
        <v/>
      </c>
      <c r="BA34" s="29"/>
      <c r="BB34" s="30">
        <f t="shared" si="26"/>
        <v>0</v>
      </c>
      <c r="BC34" s="30">
        <f t="shared" si="27"/>
        <v>0</v>
      </c>
      <c r="BD34" s="31">
        <f t="shared" si="28"/>
        <v>0</v>
      </c>
      <c r="BE34" s="8"/>
      <c r="BF34" s="27" t="e">
        <f t="shared" si="29"/>
        <v>#VALUE!</v>
      </c>
      <c r="BG34" s="28">
        <f t="shared" si="30"/>
        <v>0</v>
      </c>
      <c r="BH34" s="27" t="e">
        <f t="shared" si="31"/>
        <v>#VALUE!</v>
      </c>
      <c r="BI34" s="28">
        <f t="shared" si="32"/>
        <v>0</v>
      </c>
      <c r="BJ34" s="28">
        <f>IF(OR(T34="",T34=" ",T34="　"),0,IF(D34&gt;=800701,0,IF(MATCH(T34,Sheet2!$D$3:$D$12,1)&lt;=1,1,0)))</f>
        <v>0</v>
      </c>
      <c r="BK34" s="28">
        <f>IF(OR(X34="",X34=" ",X34="　"),0,IF(D34&gt;=800701,0,IF(MATCH(X34,Sheet2!$D$3:$D$12,1)&lt;=1,1,0)))</f>
        <v>0</v>
      </c>
      <c r="BL34" s="28">
        <f>IF(OR(AB34="",AB34=" ",AB34="　"),0,IF(D34&gt;=800701,0,IF(MATCH(AB34,Sheet2!$D$3:$D$12,1)&lt;=1,1,0)))</f>
        <v>0</v>
      </c>
      <c r="BM34" s="28">
        <f>IF(OR(AF34="",AF34=" ",AF34="　"),0,IF(D34&gt;=800701,0,IF(MATCH(AF34,Sheet2!$D$3:$D$12,1)&lt;=1,1,0)))</f>
        <v>0</v>
      </c>
      <c r="BN34" s="29">
        <f t="shared" si="33"/>
        <v>5</v>
      </c>
      <c r="BO34" s="29">
        <f t="shared" si="34"/>
        <v>3</v>
      </c>
      <c r="BP34" s="30">
        <f t="shared" si="35"/>
        <v>0</v>
      </c>
      <c r="BQ34" s="30">
        <f t="shared" si="36"/>
        <v>0</v>
      </c>
      <c r="BR34" s="30">
        <f t="shared" si="37"/>
        <v>0</v>
      </c>
      <c r="BS34" s="30">
        <f t="shared" si="38"/>
        <v>0</v>
      </c>
      <c r="BT34" s="30"/>
      <c r="BU34" s="27" t="e">
        <f t="shared" si="39"/>
        <v>#VALUE!</v>
      </c>
      <c r="BV34" s="28">
        <f t="shared" si="40"/>
        <v>0</v>
      </c>
      <c r="BW34" s="27" t="e">
        <f t="shared" si="41"/>
        <v>#VALUE!</v>
      </c>
      <c r="BX34" s="28">
        <f t="shared" si="42"/>
        <v>0</v>
      </c>
      <c r="BY34" s="28">
        <f>IF(OR(T34="",T34=" ",T34="　"),0,IF(D34&gt;=810101,0,IF(BJ34=1,1,IF(MATCH(T34,Sheet2!$D$3:$D$12,1)&lt;=2,1,0))))</f>
        <v>0</v>
      </c>
      <c r="BZ34" s="28">
        <f>IF(OR(X34="",X34=" ",X34="　"),0,IF(D34&gt;=810101,0,IF(BK34=1,1,IF(MATCH(X34,Sheet2!$D$3:$D$12,1)&lt;=2,1,0))))</f>
        <v>0</v>
      </c>
      <c r="CA34" s="28">
        <f>IF(OR(AB34="",AB34=" ",AB34="　"),0,IF(D34&gt;=810101,0,IF(BL34=1,1,IF(MATCH(AB34,Sheet2!$D$3:$D$12,1)&lt;=2,1,0))))</f>
        <v>0</v>
      </c>
      <c r="CB34" s="28">
        <f>IF(OR(AF34="",AF34=" ",AF34="　"),0,IF(D34&gt;=810101,0,IF(BM34=1,1,IF(MATCH(AF34,Sheet2!$D$3:$D$12,1)&lt;=2,1,0))))</f>
        <v>0</v>
      </c>
      <c r="CC34" s="29">
        <f t="shared" si="43"/>
        <v>4</v>
      </c>
      <c r="CD34" s="29">
        <f t="shared" si="44"/>
        <v>3</v>
      </c>
      <c r="CE34" s="30">
        <f t="shared" si="45"/>
        <v>0</v>
      </c>
      <c r="CF34" s="30">
        <f t="shared" si="46"/>
        <v>0</v>
      </c>
      <c r="CG34" s="30">
        <f t="shared" si="47"/>
        <v>0</v>
      </c>
      <c r="CH34" s="30">
        <f t="shared" si="48"/>
        <v>0</v>
      </c>
      <c r="CI34" s="30"/>
      <c r="CJ34" s="27" t="e">
        <f t="shared" si="49"/>
        <v>#VALUE!</v>
      </c>
      <c r="CK34" s="28">
        <f t="shared" si="50"/>
        <v>0</v>
      </c>
      <c r="CL34" s="27" t="e">
        <f t="shared" si="51"/>
        <v>#VALUE!</v>
      </c>
      <c r="CM34" s="28">
        <f t="shared" si="52"/>
        <v>0</v>
      </c>
      <c r="CN34" s="28">
        <f>IF(OR(T34="",T34=" ",T34="　"),0,IF(D34&gt;=810701,0,IF(BY34=1,1,IF(MATCH(T34,Sheet2!$D$3:$D$12,1)&lt;=3,1,0))))</f>
        <v>0</v>
      </c>
      <c r="CO34" s="28">
        <f>IF(OR(X34="",X34=" ",X34="　"),0,IF(D34&gt;=810701,0,IF(BZ34=1,1,IF(MATCH(X34,Sheet2!$D$3:$D$12,1)&lt;=3,1,0))))</f>
        <v>0</v>
      </c>
      <c r="CP34" s="28">
        <f>IF(OR(AB34="",AB34=" ",AB34="　"),0,IF(D34&gt;=810701,0,IF(CA34=1,1,IF(MATCH(AB34,Sheet2!$D$3:$D$12,1)&lt;=3,1,0))))</f>
        <v>0</v>
      </c>
      <c r="CQ34" s="28">
        <f>IF(OR(AF34="",AF34=" ",AF34="　"),0,IF(D34&gt;=810701,0,IF(CB34=1,1,IF(MATCH(AF34,Sheet2!$D$3:$D$12,1)&lt;=3,1,0))))</f>
        <v>0</v>
      </c>
      <c r="CR34" s="29">
        <f t="shared" si="53"/>
        <v>4</v>
      </c>
      <c r="CS34" s="29">
        <f t="shared" si="54"/>
        <v>3</v>
      </c>
      <c r="CT34" s="30">
        <f t="shared" si="55"/>
        <v>0</v>
      </c>
      <c r="CU34" s="30">
        <f t="shared" si="56"/>
        <v>0</v>
      </c>
      <c r="CV34" s="30">
        <f t="shared" si="57"/>
        <v>0</v>
      </c>
      <c r="CW34" s="30">
        <f t="shared" si="58"/>
        <v>0</v>
      </c>
      <c r="CX34" s="31"/>
      <c r="CY34" s="27" t="e">
        <f t="shared" si="59"/>
        <v>#VALUE!</v>
      </c>
      <c r="CZ34" s="28">
        <f t="shared" si="60"/>
        <v>0</v>
      </c>
      <c r="DA34" s="27" t="e">
        <f t="shared" si="61"/>
        <v>#VALUE!</v>
      </c>
      <c r="DB34" s="28">
        <f t="shared" si="62"/>
        <v>0</v>
      </c>
      <c r="DC34" s="28">
        <f>IF(OR(T34="",T34=" ",T34="　"),0,IF(D34&gt;=820101,0,IF(CN34=1,1,IF(MATCH(T34,Sheet2!$D$3:$D$12,1)&lt;=4,1,0))))</f>
        <v>0</v>
      </c>
      <c r="DD34" s="28">
        <f>IF(OR(X34="",X34=" ",X34="　"),0,IF(D34&gt;=820101,0,IF(CO34=1,1,IF(MATCH(X34,Sheet2!$D$3:$D$12,1)&lt;=4,1,0))))</f>
        <v>0</v>
      </c>
      <c r="DE34" s="28">
        <f>IF(OR(AB34="",AB34=" ",AB34="　"),0,IF(D34&gt;=820101,0,IF(CP34=1,1,IF(MATCH(AB34,Sheet2!$D$3:$D$12,1)&lt;=4,1,0))))</f>
        <v>0</v>
      </c>
      <c r="DF34" s="28">
        <f>IF(OR(AF34="",AF34=" ",AF34="　"),0,IF(D34&gt;=820101,0,IF(CQ34=1,1,IF(MATCH(AF34,Sheet2!$D$3:$D$12,1)&lt;=4,1,0))))</f>
        <v>0</v>
      </c>
      <c r="DG34" s="29">
        <f t="shared" si="63"/>
        <v>3</v>
      </c>
      <c r="DH34" s="29">
        <f t="shared" si="64"/>
        <v>3</v>
      </c>
      <c r="DI34" s="30">
        <f t="shared" si="65"/>
        <v>0</v>
      </c>
      <c r="DJ34" s="30">
        <f t="shared" si="66"/>
        <v>0</v>
      </c>
      <c r="DK34" s="30">
        <f t="shared" si="67"/>
        <v>0</v>
      </c>
      <c r="DL34" s="30">
        <f t="shared" si="68"/>
        <v>0</v>
      </c>
      <c r="DM34" s="31"/>
      <c r="DN34" s="27" t="e">
        <f t="shared" si="69"/>
        <v>#VALUE!</v>
      </c>
      <c r="DO34" s="28">
        <f t="shared" si="70"/>
        <v>0</v>
      </c>
      <c r="DP34" s="27" t="e">
        <f t="shared" si="71"/>
        <v>#VALUE!</v>
      </c>
      <c r="DQ34" s="28">
        <f t="shared" si="72"/>
        <v>0</v>
      </c>
      <c r="DR34" s="28">
        <f>IF(OR(T34="",T34=" ",T34="　"),0,IF(D34&gt;=820701,0,IF(DC34=1,1,IF(MATCH(T34,Sheet2!$D$3:$D$12,1)&lt;=5,1,0))))</f>
        <v>0</v>
      </c>
      <c r="DS34" s="28">
        <f>IF(OR(X34="",X34=" ",X34="　"),0,IF(D34&gt;=820701,0,IF(DD34=1,1,IF(MATCH(X34,Sheet2!$D$3:$D$12,1)&lt;=5,1,0))))</f>
        <v>0</v>
      </c>
      <c r="DT34" s="28">
        <f>IF(OR(AB34="",AB34=" ",AB34="　"),0,IF(D34&gt;=820701,0,IF(DE34=1,1,IF(MATCH(AB34,Sheet2!$D$3:$D$12,1)&lt;=5,1,0))))</f>
        <v>0</v>
      </c>
      <c r="DU34" s="28">
        <f>IF(OR(AF34="",AF34=" ",AF34="　"),0,IF(D34&gt;=820701,0,IF(DF34=1,1,IF(MATCH(AF34,Sheet2!$D$3:$D$12,1)&lt;=5,1,0))))</f>
        <v>0</v>
      </c>
      <c r="DV34" s="29">
        <f t="shared" si="73"/>
        <v>3</v>
      </c>
      <c r="DW34" s="29">
        <f t="shared" si="74"/>
        <v>3</v>
      </c>
      <c r="DX34" s="30">
        <f t="shared" si="75"/>
        <v>0</v>
      </c>
      <c r="DY34" s="30">
        <f t="shared" si="76"/>
        <v>0</v>
      </c>
      <c r="DZ34" s="30">
        <f t="shared" si="77"/>
        <v>0</v>
      </c>
      <c r="EA34" s="30">
        <f t="shared" si="78"/>
        <v>0</v>
      </c>
      <c r="EB34" s="31"/>
      <c r="EC34" s="27" t="e">
        <f t="shared" si="79"/>
        <v>#VALUE!</v>
      </c>
      <c r="ED34" s="28">
        <f t="shared" si="80"/>
        <v>0</v>
      </c>
      <c r="EE34" s="27" t="e">
        <f t="shared" si="81"/>
        <v>#VALUE!</v>
      </c>
      <c r="EF34" s="28">
        <f t="shared" si="82"/>
        <v>0</v>
      </c>
      <c r="EG34" s="28">
        <f>IF(OR(T34="",T34=" ",T34="　"),0,IF(D34&gt;=830101,0,IF(DR34=1,1,IF(MATCH(T34,Sheet2!$D$3:$D$12,1)&lt;=6,1,0))))</f>
        <v>0</v>
      </c>
      <c r="EH34" s="28">
        <f>IF(OR(X34="",X34=" ",X34="　"),0,IF(D34&gt;=830101,0,IF(DS34=1,1,IF(MATCH(X34,Sheet2!$D$3:$D$12,1)&lt;=6,1,0))))</f>
        <v>0</v>
      </c>
      <c r="EI34" s="28">
        <f>IF(OR(AB34="",AB34=" ",AB34="　"),0,IF(D34&gt;=830101,0,IF(DT34=1,1,IF(MATCH(AB34,Sheet2!$D$3:$D$12,1)&lt;=6,1,0))))</f>
        <v>0</v>
      </c>
      <c r="EJ34" s="28">
        <f>IF(OR(AF34="",AF34=" ",AF34="　"),0,IF(D34&gt;=830101,0,IF(DU34=1,1,IF(MATCH(AF34,Sheet2!$D$3:$D$12,1)&lt;=6,1,0))))</f>
        <v>0</v>
      </c>
      <c r="EK34" s="29">
        <f t="shared" si="83"/>
        <v>2</v>
      </c>
      <c r="EL34" s="29">
        <f t="shared" si="84"/>
        <v>2</v>
      </c>
      <c r="EM34" s="30">
        <f t="shared" si="85"/>
        <v>0</v>
      </c>
      <c r="EN34" s="30">
        <f t="shared" si="86"/>
        <v>0</v>
      </c>
      <c r="EO34" s="30">
        <f t="shared" si="87"/>
        <v>0</v>
      </c>
      <c r="EP34" s="30">
        <f t="shared" si="88"/>
        <v>0</v>
      </c>
      <c r="EQ34" s="31"/>
      <c r="ER34" s="27" t="e">
        <f t="shared" si="89"/>
        <v>#VALUE!</v>
      </c>
      <c r="ES34" s="28">
        <f t="shared" si="90"/>
        <v>0</v>
      </c>
      <c r="ET34" s="27" t="e">
        <f t="shared" si="91"/>
        <v>#VALUE!</v>
      </c>
      <c r="EU34" s="28">
        <f t="shared" si="92"/>
        <v>0</v>
      </c>
      <c r="EV34" s="28">
        <f>IF(OR(T34="",T34=" ",T34="　"),0,IF(D34&gt;=830701,0,IF(EG34=1,1,IF(MATCH(T34,Sheet2!$D$3:$D$12,1)&lt;=7,1,0))))</f>
        <v>0</v>
      </c>
      <c r="EW34" s="28">
        <f>IF(OR(X34="",X34=" ",X34="　"),0,IF(D34&gt;=830701,0,IF(EH34=1,1,IF(MATCH(X34,Sheet2!$D$3:$D$12,1)&lt;=7,1,0))))</f>
        <v>0</v>
      </c>
      <c r="EX34" s="28">
        <f>IF(OR(AB34="",AB34=" ",AB34="　"),0,IF(D34&gt;=830701,0,IF(EI34=1,1,IF(MATCH(AB34,Sheet2!$D$3:$D$12,1)&lt;=7,1,0))))</f>
        <v>0</v>
      </c>
      <c r="EY34" s="28">
        <f>IF(OR(AF34="",AF34=" ",AF34="　"),0,IF(D34&gt;=830701,0,IF(EJ34=1,1,IF(MATCH(AF34,Sheet2!$D$3:$D$12,1)&lt;=7,1,0))))</f>
        <v>0</v>
      </c>
      <c r="EZ34" s="29">
        <f t="shared" si="93"/>
        <v>2</v>
      </c>
      <c r="FA34" s="29">
        <f t="shared" si="94"/>
        <v>2</v>
      </c>
      <c r="FB34" s="30">
        <f t="shared" si="95"/>
        <v>0</v>
      </c>
      <c r="FC34" s="30">
        <f t="shared" si="96"/>
        <v>0</v>
      </c>
      <c r="FD34" s="30">
        <f t="shared" si="97"/>
        <v>0</v>
      </c>
      <c r="FE34" s="30">
        <f t="shared" si="98"/>
        <v>0</v>
      </c>
      <c r="FF34" s="31"/>
      <c r="FG34" s="27" t="e">
        <f t="shared" si="99"/>
        <v>#VALUE!</v>
      </c>
      <c r="FH34" s="28">
        <f t="shared" si="100"/>
        <v>0</v>
      </c>
      <c r="FI34" s="27" t="e">
        <f t="shared" si="101"/>
        <v>#VALUE!</v>
      </c>
      <c r="FJ34" s="28">
        <f t="shared" si="102"/>
        <v>0</v>
      </c>
      <c r="FK34" s="28">
        <f>IF(OR(T34="",T34=" ",T34="　"),0,IF(D34&gt;=840101,0,IF(EV34=1,1,IF(MATCH(T34,Sheet2!$D$3:$D$12,1)&lt;=8,1,0))))</f>
        <v>0</v>
      </c>
      <c r="FL34" s="28">
        <f>IF(OR(X34="",X34=" ",X34="　"),0,IF(D34&gt;=840101,0,IF(EW34=1,1,IF(MATCH(X34,Sheet2!$D$3:$D$12,1)&lt;=8,1,0))))</f>
        <v>0</v>
      </c>
      <c r="FM34" s="28">
        <f>IF(OR(AB34="",AB34=" ",AB34="　"),0,IF(D34&gt;=840101,0,IF(EX34=1,1,IF(MATCH(AB34,Sheet2!$D$3:$D$12,1)&lt;=8,1,0))))</f>
        <v>0</v>
      </c>
      <c r="FN34" s="28">
        <f>IF(OR(AF34="",AF34=" ",AF34="　"),0,IF(D34&gt;=840101,0,IF(EY34=1,1,IF(MATCH(AF34,Sheet2!$D$3:$D$12,1)&lt;=8,1,0))))</f>
        <v>0</v>
      </c>
      <c r="FO34" s="29">
        <f t="shared" si="103"/>
        <v>1</v>
      </c>
      <c r="FP34" s="29">
        <f t="shared" si="104"/>
        <v>1</v>
      </c>
      <c r="FQ34" s="30">
        <f t="shared" si="105"/>
        <v>0</v>
      </c>
      <c r="FR34" s="30">
        <f t="shared" si="106"/>
        <v>0</v>
      </c>
      <c r="FS34" s="30">
        <f t="shared" si="107"/>
        <v>0</v>
      </c>
      <c r="FT34" s="30">
        <f t="shared" si="108"/>
        <v>0</v>
      </c>
      <c r="FU34" s="31"/>
      <c r="FV34" s="27" t="e">
        <f t="shared" si="109"/>
        <v>#VALUE!</v>
      </c>
      <c r="FW34" s="28">
        <f t="shared" si="110"/>
        <v>0</v>
      </c>
      <c r="FX34" s="27" t="e">
        <f t="shared" si="111"/>
        <v>#VALUE!</v>
      </c>
      <c r="FY34" s="28">
        <f t="shared" si="112"/>
        <v>0</v>
      </c>
      <c r="FZ34" s="28">
        <f>IF(OR(T34="",T34=" ",T34="　"),0,IF(D34&gt;=840701,0,IF(FK34=1,1,IF(MATCH(T34,Sheet2!$D$3:$D$12,1)&lt;=9,1,0))))</f>
        <v>0</v>
      </c>
      <c r="GA34" s="28">
        <f>IF(OR(X34="",X34=" ",X34="　"),0,IF(D34&gt;=840701,0,IF(FL34=1,1,IF(MATCH(X34,Sheet2!$D$3:$D$12,1)&lt;=9,1,0))))</f>
        <v>0</v>
      </c>
      <c r="GB34" s="28">
        <f>IF(OR(AB34="",AB34=" ",AB34="　"),0,IF(D34&gt;=840701,0,IF(FM34=1,1,IF(MATCH(AB34,Sheet2!$D$3:$D$12,1)&lt;=9,1,0))))</f>
        <v>0</v>
      </c>
      <c r="GC34" s="28">
        <f>IF(OR(AF34="",AF34=" ",AF34="　"),0,IF(D34&gt;=840701,0,IF(FN34=1,1,IF(MATCH(AF34,Sheet2!$D$3:$D$12,1)&lt;=9,1,0))))</f>
        <v>0</v>
      </c>
      <c r="GD34" s="29">
        <f t="shared" si="113"/>
        <v>1</v>
      </c>
      <c r="GE34" s="29">
        <f t="shared" si="114"/>
        <v>1</v>
      </c>
      <c r="GF34" s="30">
        <f t="shared" si="115"/>
        <v>0</v>
      </c>
      <c r="GG34" s="30">
        <f t="shared" si="116"/>
        <v>0</v>
      </c>
      <c r="GH34" s="30">
        <f t="shared" si="117"/>
        <v>0</v>
      </c>
      <c r="GI34" s="30">
        <f t="shared" si="118"/>
        <v>0</v>
      </c>
      <c r="GJ34" s="31"/>
      <c r="GK34" s="27" t="e">
        <f t="shared" si="119"/>
        <v>#VALUE!</v>
      </c>
      <c r="GL34" s="28">
        <f t="shared" si="120"/>
        <v>0</v>
      </c>
      <c r="GM34" s="27" t="e">
        <f t="shared" si="121"/>
        <v>#VALUE!</v>
      </c>
      <c r="GN34" s="28">
        <f t="shared" si="122"/>
        <v>0</v>
      </c>
      <c r="GO34" s="28">
        <f>IF(OR(T34="",T34=" ",T34="　"),0,IF(D34&gt;=840701,0,IF(FZ34=1,1,IF(MATCH(T34,Sheet2!$D$3:$D$12,1)&lt;=10,1,0))))</f>
        <v>0</v>
      </c>
      <c r="GP34" s="28">
        <f>IF(OR(X34="",X34=" ",X34="　"),0,IF(D34&gt;=840701,0,IF(GA34=1,1,IF(MATCH(X34,Sheet2!$D$3:$D$12,1)&lt;=10,1,0))))</f>
        <v>0</v>
      </c>
      <c r="GQ34" s="28">
        <f>IF(OR(AB34="",AB34=" ",AB34="　"),0,IF(D34&gt;=840701,0,IF(GB34=1,1,IF(MATCH(AB34,Sheet2!$D$3:$D$12,1)&lt;=10,1,0))))</f>
        <v>0</v>
      </c>
      <c r="GR34" s="28">
        <f>IF(OR(AF34="",AF34=" ",AF34="　"),0,IF(D34&gt;=840701,0,IF(GC34=1,1,IF(MATCH(AF34,Sheet2!$D$3:$D$12,1)&lt;=10,1,0))))</f>
        <v>0</v>
      </c>
      <c r="GS34" s="29">
        <f t="shared" si="123"/>
        <v>0</v>
      </c>
      <c r="GT34" s="29">
        <f t="shared" si="124"/>
        <v>0</v>
      </c>
      <c r="GU34" s="30">
        <f t="shared" si="125"/>
        <v>0</v>
      </c>
      <c r="GV34" s="30">
        <f t="shared" si="126"/>
        <v>0</v>
      </c>
      <c r="GW34" s="30">
        <f t="shared" si="127"/>
        <v>0</v>
      </c>
      <c r="GX34" s="30">
        <f t="shared" si="128"/>
        <v>0</v>
      </c>
      <c r="GY34" s="8"/>
      <c r="GZ34" s="39" t="str">
        <f t="shared" si="129"/>
        <v>1911/00/00</v>
      </c>
      <c r="HA34" s="8" t="e">
        <f t="shared" si="130"/>
        <v>#VALUE!</v>
      </c>
      <c r="HB34" s="8" t="str">
        <f t="shared" si="131"/>
        <v>1911/00/00</v>
      </c>
      <c r="HC34" s="8" t="e">
        <f t="shared" si="132"/>
        <v>#VALUE!</v>
      </c>
      <c r="HD34" s="8" t="str">
        <f t="shared" si="133"/>
        <v>1911/00/00</v>
      </c>
      <c r="HE34" s="8" t="e">
        <f t="shared" si="134"/>
        <v>#VALUE!</v>
      </c>
      <c r="HF34" s="8" t="str">
        <f t="shared" si="135"/>
        <v>2013/01/01</v>
      </c>
      <c r="HH34" s="8">
        <f>IF(OR(C34="",C34=" ",C34="　"),0,IF(D34&gt;780630,0,ROUND(VLOOKUP(F34,Sheet2!$A$1:$B$20,2,FALSE)*E34,0)))</f>
        <v>0</v>
      </c>
      <c r="HI34" s="8">
        <f t="shared" si="136"/>
        <v>0</v>
      </c>
      <c r="HJ34" s="8">
        <f t="shared" si="137"/>
        <v>0</v>
      </c>
      <c r="HL34" s="8" t="str">
        <f t="shared" si="138"/>
        <v/>
      </c>
      <c r="HM34" s="8" t="str">
        <f t="shared" si="139"/>
        <v/>
      </c>
      <c r="HN34" s="8" t="str">
        <f t="shared" si="140"/>
        <v/>
      </c>
      <c r="HO34" s="8" t="str">
        <f t="shared" si="141"/>
        <v/>
      </c>
      <c r="HP34" s="8" t="str">
        <f t="shared" si="142"/>
        <v/>
      </c>
      <c r="HQ34" s="8" t="str">
        <f t="shared" si="143"/>
        <v/>
      </c>
      <c r="HR34" s="8" t="str">
        <f t="shared" si="144"/>
        <v/>
      </c>
    </row>
    <row r="35" spans="1:226" ht="60" customHeight="1">
      <c r="A35" s="10">
        <v>30</v>
      </c>
      <c r="B35" s="32"/>
      <c r="C35" s="33"/>
      <c r="D35" s="34"/>
      <c r="E35" s="55"/>
      <c r="F35" s="46"/>
      <c r="G35" s="48">
        <f>IF(OR(C35="",C35=" ",C35="　"),0,IF(D35&gt;780630,0,ROUND(VLOOKUP(F35,Sheet2!$A$1:$B$20,2,FALSE),0)))</f>
        <v>0</v>
      </c>
      <c r="H35" s="49">
        <f t="shared" si="0"/>
        <v>0</v>
      </c>
      <c r="I35" s="24">
        <f t="shared" si="1"/>
        <v>0</v>
      </c>
      <c r="J35" s="25">
        <f t="shared" si="2"/>
        <v>0</v>
      </c>
      <c r="K35" s="35"/>
      <c r="L35" s="133" t="str">
        <f t="shared" si="145"/>
        <v/>
      </c>
      <c r="M35" s="51" t="str">
        <f t="shared" si="4"/>
        <v/>
      </c>
      <c r="N35" s="56">
        <v>15.5</v>
      </c>
      <c r="O35" s="38"/>
      <c r="P35" s="133" t="str">
        <f t="shared" si="146"/>
        <v/>
      </c>
      <c r="Q35" s="51" t="str">
        <f t="shared" si="6"/>
        <v/>
      </c>
      <c r="R35" s="56">
        <v>15.5</v>
      </c>
      <c r="S35" s="38"/>
      <c r="T35" s="34"/>
      <c r="U35" s="51" t="str">
        <f t="shared" si="7"/>
        <v/>
      </c>
      <c r="V35" s="56">
        <v>15.5</v>
      </c>
      <c r="W35" s="38"/>
      <c r="X35" s="34"/>
      <c r="Y35" s="51" t="str">
        <f t="shared" si="8"/>
        <v/>
      </c>
      <c r="Z35" s="56">
        <v>15.5</v>
      </c>
      <c r="AA35" s="35"/>
      <c r="AB35" s="34"/>
      <c r="AC35" s="51" t="str">
        <f t="shared" si="9"/>
        <v/>
      </c>
      <c r="AD35" s="56">
        <v>15.5</v>
      </c>
      <c r="AE35" s="38"/>
      <c r="AF35" s="34"/>
      <c r="AG35" s="51" t="str">
        <f t="shared" si="10"/>
        <v/>
      </c>
      <c r="AH35" s="56">
        <v>15.5</v>
      </c>
      <c r="AI35" s="37">
        <f t="shared" si="11"/>
        <v>0</v>
      </c>
      <c r="AJ35" s="47">
        <f t="shared" si="12"/>
        <v>0</v>
      </c>
      <c r="AK35" s="26">
        <f t="shared" si="13"/>
        <v>0</v>
      </c>
      <c r="AL35" s="53">
        <f t="shared" si="14"/>
        <v>0</v>
      </c>
      <c r="AM35" s="36"/>
      <c r="AN35" s="54"/>
      <c r="AO35" s="8" t="e">
        <f>VLOOKUP(LEFT(C35,1),Sheet2!$L$3:$M$28,2,FALSE)&amp;MID(C35,2,9)</f>
        <v>#N/A</v>
      </c>
      <c r="AP35" s="8" t="e">
        <f t="shared" si="15"/>
        <v>#N/A</v>
      </c>
      <c r="AQ35" s="8" t="e">
        <f t="shared" si="16"/>
        <v>#N/A</v>
      </c>
      <c r="AR35" s="27">
        <f t="shared" si="17"/>
        <v>0</v>
      </c>
      <c r="AS35" s="28">
        <f t="shared" si="18"/>
        <v>0</v>
      </c>
      <c r="AT35" s="27">
        <f t="shared" si="19"/>
        <v>0</v>
      </c>
      <c r="AU35" s="28">
        <f t="shared" si="20"/>
        <v>0</v>
      </c>
      <c r="AV35" s="28">
        <f t="shared" si="21"/>
        <v>0</v>
      </c>
      <c r="AW35" s="28">
        <f t="shared" si="22"/>
        <v>0</v>
      </c>
      <c r="AX35" s="28">
        <f t="shared" si="23"/>
        <v>0</v>
      </c>
      <c r="AY35" s="28">
        <f t="shared" si="24"/>
        <v>0</v>
      </c>
      <c r="AZ35" s="29" t="str">
        <f t="shared" si="25"/>
        <v/>
      </c>
      <c r="BA35" s="29"/>
      <c r="BB35" s="30">
        <f t="shared" si="26"/>
        <v>0</v>
      </c>
      <c r="BC35" s="30">
        <f t="shared" si="27"/>
        <v>0</v>
      </c>
      <c r="BD35" s="31">
        <f t="shared" si="28"/>
        <v>0</v>
      </c>
      <c r="BE35" s="8"/>
      <c r="BF35" s="27" t="e">
        <f t="shared" si="29"/>
        <v>#VALUE!</v>
      </c>
      <c r="BG35" s="28">
        <f t="shared" si="30"/>
        <v>0</v>
      </c>
      <c r="BH35" s="27" t="e">
        <f t="shared" si="31"/>
        <v>#VALUE!</v>
      </c>
      <c r="BI35" s="28">
        <f t="shared" si="32"/>
        <v>0</v>
      </c>
      <c r="BJ35" s="28">
        <f>IF(OR(T35="",T35=" ",T35="　"),0,IF(D35&gt;=800701,0,IF(MATCH(T35,Sheet2!$D$3:$D$12,1)&lt;=1,1,0)))</f>
        <v>0</v>
      </c>
      <c r="BK35" s="28">
        <f>IF(OR(X35="",X35=" ",X35="　"),0,IF(D35&gt;=800701,0,IF(MATCH(X35,Sheet2!$D$3:$D$12,1)&lt;=1,1,0)))</f>
        <v>0</v>
      </c>
      <c r="BL35" s="28">
        <f>IF(OR(AB35="",AB35=" ",AB35="　"),0,IF(D35&gt;=800701,0,IF(MATCH(AB35,Sheet2!$D$3:$D$12,1)&lt;=1,1,0)))</f>
        <v>0</v>
      </c>
      <c r="BM35" s="28">
        <f>IF(OR(AF35="",AF35=" ",AF35="　"),0,IF(D35&gt;=800701,0,IF(MATCH(AF35,Sheet2!$D$3:$D$12,1)&lt;=1,1,0)))</f>
        <v>0</v>
      </c>
      <c r="BN35" s="29">
        <f t="shared" si="33"/>
        <v>5</v>
      </c>
      <c r="BO35" s="29">
        <f t="shared" si="34"/>
        <v>3</v>
      </c>
      <c r="BP35" s="30">
        <f t="shared" si="35"/>
        <v>0</v>
      </c>
      <c r="BQ35" s="30">
        <f t="shared" si="36"/>
        <v>0</v>
      </c>
      <c r="BR35" s="30">
        <f t="shared" si="37"/>
        <v>0</v>
      </c>
      <c r="BS35" s="30">
        <f t="shared" si="38"/>
        <v>0</v>
      </c>
      <c r="BT35" s="30"/>
      <c r="BU35" s="27" t="e">
        <f t="shared" si="39"/>
        <v>#VALUE!</v>
      </c>
      <c r="BV35" s="28">
        <f t="shared" si="40"/>
        <v>0</v>
      </c>
      <c r="BW35" s="27" t="e">
        <f t="shared" si="41"/>
        <v>#VALUE!</v>
      </c>
      <c r="BX35" s="28">
        <f t="shared" si="42"/>
        <v>0</v>
      </c>
      <c r="BY35" s="28">
        <f>IF(OR(T35="",T35=" ",T35="　"),0,IF(D35&gt;=810101,0,IF(BJ35=1,1,IF(MATCH(T35,Sheet2!$D$3:$D$12,1)&lt;=2,1,0))))</f>
        <v>0</v>
      </c>
      <c r="BZ35" s="28">
        <f>IF(OR(X35="",X35=" ",X35="　"),0,IF(D35&gt;=810101,0,IF(BK35=1,1,IF(MATCH(X35,Sheet2!$D$3:$D$12,1)&lt;=2,1,0))))</f>
        <v>0</v>
      </c>
      <c r="CA35" s="28">
        <f>IF(OR(AB35="",AB35=" ",AB35="　"),0,IF(D35&gt;=810101,0,IF(BL35=1,1,IF(MATCH(AB35,Sheet2!$D$3:$D$12,1)&lt;=2,1,0))))</f>
        <v>0</v>
      </c>
      <c r="CB35" s="28">
        <f>IF(OR(AF35="",AF35=" ",AF35="　"),0,IF(D35&gt;=810101,0,IF(BM35=1,1,IF(MATCH(AF35,Sheet2!$D$3:$D$12,1)&lt;=2,1,0))))</f>
        <v>0</v>
      </c>
      <c r="CC35" s="29">
        <f t="shared" si="43"/>
        <v>4</v>
      </c>
      <c r="CD35" s="29">
        <f t="shared" si="44"/>
        <v>3</v>
      </c>
      <c r="CE35" s="30">
        <f t="shared" si="45"/>
        <v>0</v>
      </c>
      <c r="CF35" s="30">
        <f t="shared" si="46"/>
        <v>0</v>
      </c>
      <c r="CG35" s="30">
        <f t="shared" si="47"/>
        <v>0</v>
      </c>
      <c r="CH35" s="30">
        <f t="shared" si="48"/>
        <v>0</v>
      </c>
      <c r="CI35" s="30"/>
      <c r="CJ35" s="27" t="e">
        <f t="shared" si="49"/>
        <v>#VALUE!</v>
      </c>
      <c r="CK35" s="28">
        <f t="shared" si="50"/>
        <v>0</v>
      </c>
      <c r="CL35" s="27" t="e">
        <f t="shared" si="51"/>
        <v>#VALUE!</v>
      </c>
      <c r="CM35" s="28">
        <f t="shared" si="52"/>
        <v>0</v>
      </c>
      <c r="CN35" s="28">
        <f>IF(OR(T35="",T35=" ",T35="　"),0,IF(D35&gt;=810701,0,IF(BY35=1,1,IF(MATCH(T35,Sheet2!$D$3:$D$12,1)&lt;=3,1,0))))</f>
        <v>0</v>
      </c>
      <c r="CO35" s="28">
        <f>IF(OR(X35="",X35=" ",X35="　"),0,IF(D35&gt;=810701,0,IF(BZ35=1,1,IF(MATCH(X35,Sheet2!$D$3:$D$12,1)&lt;=3,1,0))))</f>
        <v>0</v>
      </c>
      <c r="CP35" s="28">
        <f>IF(OR(AB35="",AB35=" ",AB35="　"),0,IF(D35&gt;=810701,0,IF(CA35=1,1,IF(MATCH(AB35,Sheet2!$D$3:$D$12,1)&lt;=3,1,0))))</f>
        <v>0</v>
      </c>
      <c r="CQ35" s="28">
        <f>IF(OR(AF35="",AF35=" ",AF35="　"),0,IF(D35&gt;=810701,0,IF(CB35=1,1,IF(MATCH(AF35,Sheet2!$D$3:$D$12,1)&lt;=3,1,0))))</f>
        <v>0</v>
      </c>
      <c r="CR35" s="29">
        <f t="shared" si="53"/>
        <v>4</v>
      </c>
      <c r="CS35" s="29">
        <f t="shared" si="54"/>
        <v>3</v>
      </c>
      <c r="CT35" s="30">
        <f t="shared" si="55"/>
        <v>0</v>
      </c>
      <c r="CU35" s="30">
        <f t="shared" si="56"/>
        <v>0</v>
      </c>
      <c r="CV35" s="30">
        <f t="shared" si="57"/>
        <v>0</v>
      </c>
      <c r="CW35" s="30">
        <f t="shared" si="58"/>
        <v>0</v>
      </c>
      <c r="CX35" s="31"/>
      <c r="CY35" s="27" t="e">
        <f t="shared" si="59"/>
        <v>#VALUE!</v>
      </c>
      <c r="CZ35" s="28">
        <f t="shared" si="60"/>
        <v>0</v>
      </c>
      <c r="DA35" s="27" t="e">
        <f t="shared" si="61"/>
        <v>#VALUE!</v>
      </c>
      <c r="DB35" s="28">
        <f t="shared" si="62"/>
        <v>0</v>
      </c>
      <c r="DC35" s="28">
        <f>IF(OR(T35="",T35=" ",T35="　"),0,IF(D35&gt;=820101,0,IF(CN35=1,1,IF(MATCH(T35,Sheet2!$D$3:$D$12,1)&lt;=4,1,0))))</f>
        <v>0</v>
      </c>
      <c r="DD35" s="28">
        <f>IF(OR(X35="",X35=" ",X35="　"),0,IF(D35&gt;=820101,0,IF(CO35=1,1,IF(MATCH(X35,Sheet2!$D$3:$D$12,1)&lt;=4,1,0))))</f>
        <v>0</v>
      </c>
      <c r="DE35" s="28">
        <f>IF(OR(AB35="",AB35=" ",AB35="　"),0,IF(D35&gt;=820101,0,IF(CP35=1,1,IF(MATCH(AB35,Sheet2!$D$3:$D$12,1)&lt;=4,1,0))))</f>
        <v>0</v>
      </c>
      <c r="DF35" s="28">
        <f>IF(OR(AF35="",AF35=" ",AF35="　"),0,IF(D35&gt;=820101,0,IF(CQ35=1,1,IF(MATCH(AF35,Sheet2!$D$3:$D$12,1)&lt;=4,1,0))))</f>
        <v>0</v>
      </c>
      <c r="DG35" s="29">
        <f t="shared" si="63"/>
        <v>3</v>
      </c>
      <c r="DH35" s="29">
        <f t="shared" si="64"/>
        <v>3</v>
      </c>
      <c r="DI35" s="30">
        <f t="shared" si="65"/>
        <v>0</v>
      </c>
      <c r="DJ35" s="30">
        <f t="shared" si="66"/>
        <v>0</v>
      </c>
      <c r="DK35" s="30">
        <f t="shared" si="67"/>
        <v>0</v>
      </c>
      <c r="DL35" s="30">
        <f t="shared" si="68"/>
        <v>0</v>
      </c>
      <c r="DM35" s="31"/>
      <c r="DN35" s="27" t="e">
        <f t="shared" si="69"/>
        <v>#VALUE!</v>
      </c>
      <c r="DO35" s="28">
        <f t="shared" si="70"/>
        <v>0</v>
      </c>
      <c r="DP35" s="27" t="e">
        <f t="shared" si="71"/>
        <v>#VALUE!</v>
      </c>
      <c r="DQ35" s="28">
        <f t="shared" si="72"/>
        <v>0</v>
      </c>
      <c r="DR35" s="28">
        <f>IF(OR(T35="",T35=" ",T35="　"),0,IF(D35&gt;=820701,0,IF(DC35=1,1,IF(MATCH(T35,Sheet2!$D$3:$D$12,1)&lt;=5,1,0))))</f>
        <v>0</v>
      </c>
      <c r="DS35" s="28">
        <f>IF(OR(X35="",X35=" ",X35="　"),0,IF(D35&gt;=820701,0,IF(DD35=1,1,IF(MATCH(X35,Sheet2!$D$3:$D$12,1)&lt;=5,1,0))))</f>
        <v>0</v>
      </c>
      <c r="DT35" s="28">
        <f>IF(OR(AB35="",AB35=" ",AB35="　"),0,IF(D35&gt;=820701,0,IF(DE35=1,1,IF(MATCH(AB35,Sheet2!$D$3:$D$12,1)&lt;=5,1,0))))</f>
        <v>0</v>
      </c>
      <c r="DU35" s="28">
        <f>IF(OR(AF35="",AF35=" ",AF35="　"),0,IF(D35&gt;=820701,0,IF(DF35=1,1,IF(MATCH(AF35,Sheet2!$D$3:$D$12,1)&lt;=5,1,0))))</f>
        <v>0</v>
      </c>
      <c r="DV35" s="29">
        <f t="shared" si="73"/>
        <v>3</v>
      </c>
      <c r="DW35" s="29">
        <f t="shared" si="74"/>
        <v>3</v>
      </c>
      <c r="DX35" s="30">
        <f t="shared" si="75"/>
        <v>0</v>
      </c>
      <c r="DY35" s="30">
        <f t="shared" si="76"/>
        <v>0</v>
      </c>
      <c r="DZ35" s="30">
        <f t="shared" si="77"/>
        <v>0</v>
      </c>
      <c r="EA35" s="30">
        <f t="shared" si="78"/>
        <v>0</v>
      </c>
      <c r="EB35" s="31"/>
      <c r="EC35" s="27" t="e">
        <f t="shared" si="79"/>
        <v>#VALUE!</v>
      </c>
      <c r="ED35" s="28">
        <f t="shared" si="80"/>
        <v>0</v>
      </c>
      <c r="EE35" s="27" t="e">
        <f t="shared" si="81"/>
        <v>#VALUE!</v>
      </c>
      <c r="EF35" s="28">
        <f t="shared" si="82"/>
        <v>0</v>
      </c>
      <c r="EG35" s="28">
        <f>IF(OR(T35="",T35=" ",T35="　"),0,IF(D35&gt;=830101,0,IF(DR35=1,1,IF(MATCH(T35,Sheet2!$D$3:$D$12,1)&lt;=6,1,0))))</f>
        <v>0</v>
      </c>
      <c r="EH35" s="28">
        <f>IF(OR(X35="",X35=" ",X35="　"),0,IF(D35&gt;=830101,0,IF(DS35=1,1,IF(MATCH(X35,Sheet2!$D$3:$D$12,1)&lt;=6,1,0))))</f>
        <v>0</v>
      </c>
      <c r="EI35" s="28">
        <f>IF(OR(AB35="",AB35=" ",AB35="　"),0,IF(D35&gt;=830101,0,IF(DT35=1,1,IF(MATCH(AB35,Sheet2!$D$3:$D$12,1)&lt;=6,1,0))))</f>
        <v>0</v>
      </c>
      <c r="EJ35" s="28">
        <f>IF(OR(AF35="",AF35=" ",AF35="　"),0,IF(D35&gt;=830101,0,IF(DU35=1,1,IF(MATCH(AF35,Sheet2!$D$3:$D$12,1)&lt;=6,1,0))))</f>
        <v>0</v>
      </c>
      <c r="EK35" s="29">
        <f t="shared" si="83"/>
        <v>2</v>
      </c>
      <c r="EL35" s="29">
        <f t="shared" si="84"/>
        <v>2</v>
      </c>
      <c r="EM35" s="30">
        <f t="shared" si="85"/>
        <v>0</v>
      </c>
      <c r="EN35" s="30">
        <f t="shared" si="86"/>
        <v>0</v>
      </c>
      <c r="EO35" s="30">
        <f t="shared" si="87"/>
        <v>0</v>
      </c>
      <c r="EP35" s="30">
        <f t="shared" si="88"/>
        <v>0</v>
      </c>
      <c r="EQ35" s="31"/>
      <c r="ER35" s="27" t="e">
        <f t="shared" si="89"/>
        <v>#VALUE!</v>
      </c>
      <c r="ES35" s="28">
        <f t="shared" si="90"/>
        <v>0</v>
      </c>
      <c r="ET35" s="27" t="e">
        <f t="shared" si="91"/>
        <v>#VALUE!</v>
      </c>
      <c r="EU35" s="28">
        <f t="shared" si="92"/>
        <v>0</v>
      </c>
      <c r="EV35" s="28">
        <f>IF(OR(T35="",T35=" ",T35="　"),0,IF(D35&gt;=830701,0,IF(EG35=1,1,IF(MATCH(T35,Sheet2!$D$3:$D$12,1)&lt;=7,1,0))))</f>
        <v>0</v>
      </c>
      <c r="EW35" s="28">
        <f>IF(OR(X35="",X35=" ",X35="　"),0,IF(D35&gt;=830701,0,IF(EH35=1,1,IF(MATCH(X35,Sheet2!$D$3:$D$12,1)&lt;=7,1,0))))</f>
        <v>0</v>
      </c>
      <c r="EX35" s="28">
        <f>IF(OR(AB35="",AB35=" ",AB35="　"),0,IF(D35&gt;=830701,0,IF(EI35=1,1,IF(MATCH(AB35,Sheet2!$D$3:$D$12,1)&lt;=7,1,0))))</f>
        <v>0</v>
      </c>
      <c r="EY35" s="28">
        <f>IF(OR(AF35="",AF35=" ",AF35="　"),0,IF(D35&gt;=830701,0,IF(EJ35=1,1,IF(MATCH(AF35,Sheet2!$D$3:$D$12,1)&lt;=7,1,0))))</f>
        <v>0</v>
      </c>
      <c r="EZ35" s="29">
        <f t="shared" si="93"/>
        <v>2</v>
      </c>
      <c r="FA35" s="29">
        <f t="shared" si="94"/>
        <v>2</v>
      </c>
      <c r="FB35" s="30">
        <f t="shared" si="95"/>
        <v>0</v>
      </c>
      <c r="FC35" s="30">
        <f t="shared" si="96"/>
        <v>0</v>
      </c>
      <c r="FD35" s="30">
        <f t="shared" si="97"/>
        <v>0</v>
      </c>
      <c r="FE35" s="30">
        <f t="shared" si="98"/>
        <v>0</v>
      </c>
      <c r="FF35" s="31"/>
      <c r="FG35" s="27" t="e">
        <f t="shared" si="99"/>
        <v>#VALUE!</v>
      </c>
      <c r="FH35" s="28">
        <f t="shared" si="100"/>
        <v>0</v>
      </c>
      <c r="FI35" s="27" t="e">
        <f t="shared" si="101"/>
        <v>#VALUE!</v>
      </c>
      <c r="FJ35" s="28">
        <f t="shared" si="102"/>
        <v>0</v>
      </c>
      <c r="FK35" s="28">
        <f>IF(OR(T35="",T35=" ",T35="　"),0,IF(D35&gt;=840101,0,IF(EV35=1,1,IF(MATCH(T35,Sheet2!$D$3:$D$12,1)&lt;=8,1,0))))</f>
        <v>0</v>
      </c>
      <c r="FL35" s="28">
        <f>IF(OR(X35="",X35=" ",X35="　"),0,IF(D35&gt;=840101,0,IF(EW35=1,1,IF(MATCH(X35,Sheet2!$D$3:$D$12,1)&lt;=8,1,0))))</f>
        <v>0</v>
      </c>
      <c r="FM35" s="28">
        <f>IF(OR(AB35="",AB35=" ",AB35="　"),0,IF(D35&gt;=840101,0,IF(EX35=1,1,IF(MATCH(AB35,Sheet2!$D$3:$D$12,1)&lt;=8,1,0))))</f>
        <v>0</v>
      </c>
      <c r="FN35" s="28">
        <f>IF(OR(AF35="",AF35=" ",AF35="　"),0,IF(D35&gt;=840101,0,IF(EY35=1,1,IF(MATCH(AF35,Sheet2!$D$3:$D$12,1)&lt;=8,1,0))))</f>
        <v>0</v>
      </c>
      <c r="FO35" s="29">
        <f t="shared" si="103"/>
        <v>1</v>
      </c>
      <c r="FP35" s="29">
        <f t="shared" si="104"/>
        <v>1</v>
      </c>
      <c r="FQ35" s="30">
        <f t="shared" si="105"/>
        <v>0</v>
      </c>
      <c r="FR35" s="30">
        <f t="shared" si="106"/>
        <v>0</v>
      </c>
      <c r="FS35" s="30">
        <f t="shared" si="107"/>
        <v>0</v>
      </c>
      <c r="FT35" s="30">
        <f t="shared" si="108"/>
        <v>0</v>
      </c>
      <c r="FU35" s="31"/>
      <c r="FV35" s="27" t="e">
        <f t="shared" si="109"/>
        <v>#VALUE!</v>
      </c>
      <c r="FW35" s="28">
        <f t="shared" si="110"/>
        <v>0</v>
      </c>
      <c r="FX35" s="27" t="e">
        <f t="shared" si="111"/>
        <v>#VALUE!</v>
      </c>
      <c r="FY35" s="28">
        <f t="shared" si="112"/>
        <v>0</v>
      </c>
      <c r="FZ35" s="28">
        <f>IF(OR(T35="",T35=" ",T35="　"),0,IF(D35&gt;=840701,0,IF(FK35=1,1,IF(MATCH(T35,Sheet2!$D$3:$D$12,1)&lt;=9,1,0))))</f>
        <v>0</v>
      </c>
      <c r="GA35" s="28">
        <f>IF(OR(X35="",X35=" ",X35="　"),0,IF(D35&gt;=840701,0,IF(FL35=1,1,IF(MATCH(X35,Sheet2!$D$3:$D$12,1)&lt;=9,1,0))))</f>
        <v>0</v>
      </c>
      <c r="GB35" s="28">
        <f>IF(OR(AB35="",AB35=" ",AB35="　"),0,IF(D35&gt;=840701,0,IF(FM35=1,1,IF(MATCH(AB35,Sheet2!$D$3:$D$12,1)&lt;=9,1,0))))</f>
        <v>0</v>
      </c>
      <c r="GC35" s="28">
        <f>IF(OR(AF35="",AF35=" ",AF35="　"),0,IF(D35&gt;=840701,0,IF(FN35=1,1,IF(MATCH(AF35,Sheet2!$D$3:$D$12,1)&lt;=9,1,0))))</f>
        <v>0</v>
      </c>
      <c r="GD35" s="29">
        <f t="shared" si="113"/>
        <v>1</v>
      </c>
      <c r="GE35" s="29">
        <f t="shared" si="114"/>
        <v>1</v>
      </c>
      <c r="GF35" s="30">
        <f t="shared" si="115"/>
        <v>0</v>
      </c>
      <c r="GG35" s="30">
        <f t="shared" si="116"/>
        <v>0</v>
      </c>
      <c r="GH35" s="30">
        <f t="shared" si="117"/>
        <v>0</v>
      </c>
      <c r="GI35" s="30">
        <f t="shared" si="118"/>
        <v>0</v>
      </c>
      <c r="GJ35" s="31"/>
      <c r="GK35" s="27" t="e">
        <f t="shared" si="119"/>
        <v>#VALUE!</v>
      </c>
      <c r="GL35" s="28">
        <f t="shared" si="120"/>
        <v>0</v>
      </c>
      <c r="GM35" s="27" t="e">
        <f t="shared" si="121"/>
        <v>#VALUE!</v>
      </c>
      <c r="GN35" s="28">
        <f t="shared" si="122"/>
        <v>0</v>
      </c>
      <c r="GO35" s="28">
        <f>IF(OR(T35="",T35=" ",T35="　"),0,IF(D35&gt;=840701,0,IF(FZ35=1,1,IF(MATCH(T35,Sheet2!$D$3:$D$12,1)&lt;=10,1,0))))</f>
        <v>0</v>
      </c>
      <c r="GP35" s="28">
        <f>IF(OR(X35="",X35=" ",X35="　"),0,IF(D35&gt;=840701,0,IF(GA35=1,1,IF(MATCH(X35,Sheet2!$D$3:$D$12,1)&lt;=10,1,0))))</f>
        <v>0</v>
      </c>
      <c r="GQ35" s="28">
        <f>IF(OR(AB35="",AB35=" ",AB35="　"),0,IF(D35&gt;=840701,0,IF(GB35=1,1,IF(MATCH(AB35,Sheet2!$D$3:$D$12,1)&lt;=10,1,0))))</f>
        <v>0</v>
      </c>
      <c r="GR35" s="28">
        <f>IF(OR(AF35="",AF35=" ",AF35="　"),0,IF(D35&gt;=840701,0,IF(GC35=1,1,IF(MATCH(AF35,Sheet2!$D$3:$D$12,1)&lt;=10,1,0))))</f>
        <v>0</v>
      </c>
      <c r="GS35" s="29">
        <f t="shared" si="123"/>
        <v>0</v>
      </c>
      <c r="GT35" s="29">
        <f t="shared" si="124"/>
        <v>0</v>
      </c>
      <c r="GU35" s="30">
        <f t="shared" si="125"/>
        <v>0</v>
      </c>
      <c r="GV35" s="30">
        <f t="shared" si="126"/>
        <v>0</v>
      </c>
      <c r="GW35" s="30">
        <f t="shared" si="127"/>
        <v>0</v>
      </c>
      <c r="GX35" s="30">
        <f t="shared" si="128"/>
        <v>0</v>
      </c>
      <c r="GY35" s="8"/>
      <c r="GZ35" s="39" t="str">
        <f t="shared" si="129"/>
        <v>1911/00/00</v>
      </c>
      <c r="HA35" s="8" t="e">
        <f t="shared" si="130"/>
        <v>#VALUE!</v>
      </c>
      <c r="HB35" s="8" t="str">
        <f t="shared" si="131"/>
        <v>1911/00/00</v>
      </c>
      <c r="HC35" s="8" t="e">
        <f t="shared" si="132"/>
        <v>#VALUE!</v>
      </c>
      <c r="HD35" s="8" t="str">
        <f t="shared" si="133"/>
        <v>1911/00/00</v>
      </c>
      <c r="HE35" s="8" t="e">
        <f t="shared" si="134"/>
        <v>#VALUE!</v>
      </c>
      <c r="HF35" s="8" t="str">
        <f t="shared" si="135"/>
        <v>2013/01/01</v>
      </c>
      <c r="HH35" s="8">
        <f>IF(OR(C35="",C35=" ",C35="　"),0,IF(D35&gt;780630,0,ROUND(VLOOKUP(F35,Sheet2!$A$1:$B$20,2,FALSE)*E35,0)))</f>
        <v>0</v>
      </c>
      <c r="HI35" s="8">
        <f t="shared" si="136"/>
        <v>0</v>
      </c>
      <c r="HJ35" s="8">
        <f t="shared" si="137"/>
        <v>0</v>
      </c>
      <c r="HL35" s="8" t="str">
        <f t="shared" si="138"/>
        <v/>
      </c>
      <c r="HM35" s="8" t="str">
        <f t="shared" si="139"/>
        <v/>
      </c>
      <c r="HN35" s="8" t="str">
        <f t="shared" si="140"/>
        <v/>
      </c>
      <c r="HO35" s="8" t="str">
        <f t="shared" si="141"/>
        <v/>
      </c>
      <c r="HP35" s="8" t="str">
        <f t="shared" si="142"/>
        <v/>
      </c>
      <c r="HQ35" s="8" t="str">
        <f t="shared" si="143"/>
        <v/>
      </c>
      <c r="HR35" s="8" t="str">
        <f t="shared" si="144"/>
        <v/>
      </c>
    </row>
    <row r="36" spans="1:226" ht="60" customHeight="1">
      <c r="A36" s="10">
        <v>31</v>
      </c>
      <c r="B36" s="32"/>
      <c r="C36" s="33"/>
      <c r="D36" s="34"/>
      <c r="E36" s="55"/>
      <c r="F36" s="46"/>
      <c r="G36" s="48">
        <f>IF(OR(C36="",C36=" ",C36="　"),0,IF(D36&gt;780630,0,ROUND(VLOOKUP(F36,Sheet2!$A$1:$B$20,2,FALSE),0)))</f>
        <v>0</v>
      </c>
      <c r="H36" s="49">
        <f t="shared" si="0"/>
        <v>0</v>
      </c>
      <c r="I36" s="24">
        <f t="shared" si="1"/>
        <v>0</v>
      </c>
      <c r="J36" s="25">
        <f t="shared" si="2"/>
        <v>0</v>
      </c>
      <c r="K36" s="35"/>
      <c r="L36" s="133" t="str">
        <f t="shared" si="145"/>
        <v/>
      </c>
      <c r="M36" s="51" t="str">
        <f t="shared" si="4"/>
        <v/>
      </c>
      <c r="N36" s="56">
        <v>15.5</v>
      </c>
      <c r="O36" s="38"/>
      <c r="P36" s="133" t="str">
        <f t="shared" si="146"/>
        <v/>
      </c>
      <c r="Q36" s="51" t="str">
        <f t="shared" si="6"/>
        <v/>
      </c>
      <c r="R36" s="56">
        <v>15.5</v>
      </c>
      <c r="S36" s="38"/>
      <c r="T36" s="34"/>
      <c r="U36" s="51" t="str">
        <f t="shared" si="7"/>
        <v/>
      </c>
      <c r="V36" s="56">
        <v>15.5</v>
      </c>
      <c r="W36" s="38"/>
      <c r="X36" s="34"/>
      <c r="Y36" s="51" t="str">
        <f t="shared" si="8"/>
        <v/>
      </c>
      <c r="Z36" s="56">
        <v>15.5</v>
      </c>
      <c r="AA36" s="35"/>
      <c r="AB36" s="34"/>
      <c r="AC36" s="51" t="str">
        <f t="shared" si="9"/>
        <v/>
      </c>
      <c r="AD36" s="56">
        <v>15.5</v>
      </c>
      <c r="AE36" s="38"/>
      <c r="AF36" s="34"/>
      <c r="AG36" s="51" t="str">
        <f t="shared" si="10"/>
        <v/>
      </c>
      <c r="AH36" s="56">
        <v>15.5</v>
      </c>
      <c r="AI36" s="37">
        <f t="shared" si="11"/>
        <v>0</v>
      </c>
      <c r="AJ36" s="47">
        <f t="shared" si="12"/>
        <v>0</v>
      </c>
      <c r="AK36" s="26">
        <f t="shared" si="13"/>
        <v>0</v>
      </c>
      <c r="AL36" s="53">
        <f t="shared" si="14"/>
        <v>0</v>
      </c>
      <c r="AM36" s="36"/>
      <c r="AN36" s="54"/>
      <c r="AO36" s="8" t="e">
        <f>VLOOKUP(LEFT(C36,1),Sheet2!$L$3:$M$28,2,FALSE)&amp;MID(C36,2,9)</f>
        <v>#N/A</v>
      </c>
      <c r="AP36" s="8" t="e">
        <f t="shared" si="15"/>
        <v>#N/A</v>
      </c>
      <c r="AQ36" s="8" t="e">
        <f t="shared" si="16"/>
        <v>#N/A</v>
      </c>
      <c r="AR36" s="27">
        <f t="shared" si="17"/>
        <v>0</v>
      </c>
      <c r="AS36" s="28">
        <f t="shared" si="18"/>
        <v>0</v>
      </c>
      <c r="AT36" s="27">
        <f t="shared" si="19"/>
        <v>0</v>
      </c>
      <c r="AU36" s="28">
        <f t="shared" si="20"/>
        <v>0</v>
      </c>
      <c r="AV36" s="28">
        <f t="shared" si="21"/>
        <v>0</v>
      </c>
      <c r="AW36" s="28">
        <f t="shared" si="22"/>
        <v>0</v>
      </c>
      <c r="AX36" s="28">
        <f t="shared" si="23"/>
        <v>0</v>
      </c>
      <c r="AY36" s="28">
        <f t="shared" si="24"/>
        <v>0</v>
      </c>
      <c r="AZ36" s="29" t="str">
        <f t="shared" si="25"/>
        <v/>
      </c>
      <c r="BA36" s="29"/>
      <c r="BB36" s="30">
        <f t="shared" si="26"/>
        <v>0</v>
      </c>
      <c r="BC36" s="30">
        <f t="shared" si="27"/>
        <v>0</v>
      </c>
      <c r="BD36" s="31">
        <f t="shared" si="28"/>
        <v>0</v>
      </c>
      <c r="BE36" s="8"/>
      <c r="BF36" s="27" t="e">
        <f t="shared" si="29"/>
        <v>#VALUE!</v>
      </c>
      <c r="BG36" s="28">
        <f t="shared" si="30"/>
        <v>0</v>
      </c>
      <c r="BH36" s="27" t="e">
        <f t="shared" si="31"/>
        <v>#VALUE!</v>
      </c>
      <c r="BI36" s="28">
        <f t="shared" si="32"/>
        <v>0</v>
      </c>
      <c r="BJ36" s="28">
        <f>IF(OR(T36="",T36=" ",T36="　"),0,IF(D36&gt;=800701,0,IF(MATCH(T36,Sheet2!$D$3:$D$12,1)&lt;=1,1,0)))</f>
        <v>0</v>
      </c>
      <c r="BK36" s="28">
        <f>IF(OR(X36="",X36=" ",X36="　"),0,IF(D36&gt;=800701,0,IF(MATCH(X36,Sheet2!$D$3:$D$12,1)&lt;=1,1,0)))</f>
        <v>0</v>
      </c>
      <c r="BL36" s="28">
        <f>IF(OR(AB36="",AB36=" ",AB36="　"),0,IF(D36&gt;=800701,0,IF(MATCH(AB36,Sheet2!$D$3:$D$12,1)&lt;=1,1,0)))</f>
        <v>0</v>
      </c>
      <c r="BM36" s="28">
        <f>IF(OR(AF36="",AF36=" ",AF36="　"),0,IF(D36&gt;=800701,0,IF(MATCH(AF36,Sheet2!$D$3:$D$12,1)&lt;=1,1,0)))</f>
        <v>0</v>
      </c>
      <c r="BN36" s="29">
        <f t="shared" si="33"/>
        <v>5</v>
      </c>
      <c r="BO36" s="29">
        <f t="shared" si="34"/>
        <v>3</v>
      </c>
      <c r="BP36" s="30">
        <f t="shared" si="35"/>
        <v>0</v>
      </c>
      <c r="BQ36" s="30">
        <f t="shared" si="36"/>
        <v>0</v>
      </c>
      <c r="BR36" s="30">
        <f t="shared" si="37"/>
        <v>0</v>
      </c>
      <c r="BS36" s="30">
        <f t="shared" si="38"/>
        <v>0</v>
      </c>
      <c r="BT36" s="30"/>
      <c r="BU36" s="27" t="e">
        <f t="shared" si="39"/>
        <v>#VALUE!</v>
      </c>
      <c r="BV36" s="28">
        <f t="shared" si="40"/>
        <v>0</v>
      </c>
      <c r="BW36" s="27" t="e">
        <f t="shared" si="41"/>
        <v>#VALUE!</v>
      </c>
      <c r="BX36" s="28">
        <f t="shared" si="42"/>
        <v>0</v>
      </c>
      <c r="BY36" s="28">
        <f>IF(OR(T36="",T36=" ",T36="　"),0,IF(D36&gt;=810101,0,IF(BJ36=1,1,IF(MATCH(T36,Sheet2!$D$3:$D$12,1)&lt;=2,1,0))))</f>
        <v>0</v>
      </c>
      <c r="BZ36" s="28">
        <f>IF(OR(X36="",X36=" ",X36="　"),0,IF(D36&gt;=810101,0,IF(BK36=1,1,IF(MATCH(X36,Sheet2!$D$3:$D$12,1)&lt;=2,1,0))))</f>
        <v>0</v>
      </c>
      <c r="CA36" s="28">
        <f>IF(OR(AB36="",AB36=" ",AB36="　"),0,IF(D36&gt;=810101,0,IF(BL36=1,1,IF(MATCH(AB36,Sheet2!$D$3:$D$12,1)&lt;=2,1,0))))</f>
        <v>0</v>
      </c>
      <c r="CB36" s="28">
        <f>IF(OR(AF36="",AF36=" ",AF36="　"),0,IF(D36&gt;=810101,0,IF(BM36=1,1,IF(MATCH(AF36,Sheet2!$D$3:$D$12,1)&lt;=2,1,0))))</f>
        <v>0</v>
      </c>
      <c r="CC36" s="29">
        <f t="shared" si="43"/>
        <v>4</v>
      </c>
      <c r="CD36" s="29">
        <f t="shared" si="44"/>
        <v>3</v>
      </c>
      <c r="CE36" s="30">
        <f t="shared" si="45"/>
        <v>0</v>
      </c>
      <c r="CF36" s="30">
        <f t="shared" si="46"/>
        <v>0</v>
      </c>
      <c r="CG36" s="30">
        <f t="shared" si="47"/>
        <v>0</v>
      </c>
      <c r="CH36" s="30">
        <f t="shared" si="48"/>
        <v>0</v>
      </c>
      <c r="CI36" s="30"/>
      <c r="CJ36" s="27" t="e">
        <f t="shared" si="49"/>
        <v>#VALUE!</v>
      </c>
      <c r="CK36" s="28">
        <f t="shared" si="50"/>
        <v>0</v>
      </c>
      <c r="CL36" s="27" t="e">
        <f t="shared" si="51"/>
        <v>#VALUE!</v>
      </c>
      <c r="CM36" s="28">
        <f t="shared" si="52"/>
        <v>0</v>
      </c>
      <c r="CN36" s="28">
        <f>IF(OR(T36="",T36=" ",T36="　"),0,IF(D36&gt;=810701,0,IF(BY36=1,1,IF(MATCH(T36,Sheet2!$D$3:$D$12,1)&lt;=3,1,0))))</f>
        <v>0</v>
      </c>
      <c r="CO36" s="28">
        <f>IF(OR(X36="",X36=" ",X36="　"),0,IF(D36&gt;=810701,0,IF(BZ36=1,1,IF(MATCH(X36,Sheet2!$D$3:$D$12,1)&lt;=3,1,0))))</f>
        <v>0</v>
      </c>
      <c r="CP36" s="28">
        <f>IF(OR(AB36="",AB36=" ",AB36="　"),0,IF(D36&gt;=810701,0,IF(CA36=1,1,IF(MATCH(AB36,Sheet2!$D$3:$D$12,1)&lt;=3,1,0))))</f>
        <v>0</v>
      </c>
      <c r="CQ36" s="28">
        <f>IF(OR(AF36="",AF36=" ",AF36="　"),0,IF(D36&gt;=810701,0,IF(CB36=1,1,IF(MATCH(AF36,Sheet2!$D$3:$D$12,1)&lt;=3,1,0))))</f>
        <v>0</v>
      </c>
      <c r="CR36" s="29">
        <f t="shared" si="53"/>
        <v>4</v>
      </c>
      <c r="CS36" s="29">
        <f t="shared" si="54"/>
        <v>3</v>
      </c>
      <c r="CT36" s="30">
        <f t="shared" si="55"/>
        <v>0</v>
      </c>
      <c r="CU36" s="30">
        <f t="shared" si="56"/>
        <v>0</v>
      </c>
      <c r="CV36" s="30">
        <f t="shared" si="57"/>
        <v>0</v>
      </c>
      <c r="CW36" s="30">
        <f t="shared" si="58"/>
        <v>0</v>
      </c>
      <c r="CX36" s="31"/>
      <c r="CY36" s="27" t="e">
        <f t="shared" si="59"/>
        <v>#VALUE!</v>
      </c>
      <c r="CZ36" s="28">
        <f t="shared" si="60"/>
        <v>0</v>
      </c>
      <c r="DA36" s="27" t="e">
        <f t="shared" si="61"/>
        <v>#VALUE!</v>
      </c>
      <c r="DB36" s="28">
        <f t="shared" si="62"/>
        <v>0</v>
      </c>
      <c r="DC36" s="28">
        <f>IF(OR(T36="",T36=" ",T36="　"),0,IF(D36&gt;=820101,0,IF(CN36=1,1,IF(MATCH(T36,Sheet2!$D$3:$D$12,1)&lt;=4,1,0))))</f>
        <v>0</v>
      </c>
      <c r="DD36" s="28">
        <f>IF(OR(X36="",X36=" ",X36="　"),0,IF(D36&gt;=820101,0,IF(CO36=1,1,IF(MATCH(X36,Sheet2!$D$3:$D$12,1)&lt;=4,1,0))))</f>
        <v>0</v>
      </c>
      <c r="DE36" s="28">
        <f>IF(OR(AB36="",AB36=" ",AB36="　"),0,IF(D36&gt;=820101,0,IF(CP36=1,1,IF(MATCH(AB36,Sheet2!$D$3:$D$12,1)&lt;=4,1,0))))</f>
        <v>0</v>
      </c>
      <c r="DF36" s="28">
        <f>IF(OR(AF36="",AF36=" ",AF36="　"),0,IF(D36&gt;=820101,0,IF(CQ36=1,1,IF(MATCH(AF36,Sheet2!$D$3:$D$12,1)&lt;=4,1,0))))</f>
        <v>0</v>
      </c>
      <c r="DG36" s="29">
        <f t="shared" si="63"/>
        <v>3</v>
      </c>
      <c r="DH36" s="29">
        <f t="shared" si="64"/>
        <v>3</v>
      </c>
      <c r="DI36" s="30">
        <f t="shared" si="65"/>
        <v>0</v>
      </c>
      <c r="DJ36" s="30">
        <f t="shared" si="66"/>
        <v>0</v>
      </c>
      <c r="DK36" s="30">
        <f t="shared" si="67"/>
        <v>0</v>
      </c>
      <c r="DL36" s="30">
        <f t="shared" si="68"/>
        <v>0</v>
      </c>
      <c r="DM36" s="31"/>
      <c r="DN36" s="27" t="e">
        <f t="shared" si="69"/>
        <v>#VALUE!</v>
      </c>
      <c r="DO36" s="28">
        <f t="shared" si="70"/>
        <v>0</v>
      </c>
      <c r="DP36" s="27" t="e">
        <f t="shared" si="71"/>
        <v>#VALUE!</v>
      </c>
      <c r="DQ36" s="28">
        <f t="shared" si="72"/>
        <v>0</v>
      </c>
      <c r="DR36" s="28">
        <f>IF(OR(T36="",T36=" ",T36="　"),0,IF(D36&gt;=820701,0,IF(DC36=1,1,IF(MATCH(T36,Sheet2!$D$3:$D$12,1)&lt;=5,1,0))))</f>
        <v>0</v>
      </c>
      <c r="DS36" s="28">
        <f>IF(OR(X36="",X36=" ",X36="　"),0,IF(D36&gt;=820701,0,IF(DD36=1,1,IF(MATCH(X36,Sheet2!$D$3:$D$12,1)&lt;=5,1,0))))</f>
        <v>0</v>
      </c>
      <c r="DT36" s="28">
        <f>IF(OR(AB36="",AB36=" ",AB36="　"),0,IF(D36&gt;=820701,0,IF(DE36=1,1,IF(MATCH(AB36,Sheet2!$D$3:$D$12,1)&lt;=5,1,0))))</f>
        <v>0</v>
      </c>
      <c r="DU36" s="28">
        <f>IF(OR(AF36="",AF36=" ",AF36="　"),0,IF(D36&gt;=820701,0,IF(DF36=1,1,IF(MATCH(AF36,Sheet2!$D$3:$D$12,1)&lt;=5,1,0))))</f>
        <v>0</v>
      </c>
      <c r="DV36" s="29">
        <f t="shared" si="73"/>
        <v>3</v>
      </c>
      <c r="DW36" s="29">
        <f t="shared" si="74"/>
        <v>3</v>
      </c>
      <c r="DX36" s="30">
        <f t="shared" si="75"/>
        <v>0</v>
      </c>
      <c r="DY36" s="30">
        <f t="shared" si="76"/>
        <v>0</v>
      </c>
      <c r="DZ36" s="30">
        <f t="shared" si="77"/>
        <v>0</v>
      </c>
      <c r="EA36" s="30">
        <f t="shared" si="78"/>
        <v>0</v>
      </c>
      <c r="EB36" s="31"/>
      <c r="EC36" s="27" t="e">
        <f t="shared" si="79"/>
        <v>#VALUE!</v>
      </c>
      <c r="ED36" s="28">
        <f t="shared" si="80"/>
        <v>0</v>
      </c>
      <c r="EE36" s="27" t="e">
        <f t="shared" si="81"/>
        <v>#VALUE!</v>
      </c>
      <c r="EF36" s="28">
        <f t="shared" si="82"/>
        <v>0</v>
      </c>
      <c r="EG36" s="28">
        <f>IF(OR(T36="",T36=" ",T36="　"),0,IF(D36&gt;=830101,0,IF(DR36=1,1,IF(MATCH(T36,Sheet2!$D$3:$D$12,1)&lt;=6,1,0))))</f>
        <v>0</v>
      </c>
      <c r="EH36" s="28">
        <f>IF(OR(X36="",X36=" ",X36="　"),0,IF(D36&gt;=830101,0,IF(DS36=1,1,IF(MATCH(X36,Sheet2!$D$3:$D$12,1)&lt;=6,1,0))))</f>
        <v>0</v>
      </c>
      <c r="EI36" s="28">
        <f>IF(OR(AB36="",AB36=" ",AB36="　"),0,IF(D36&gt;=830101,0,IF(DT36=1,1,IF(MATCH(AB36,Sheet2!$D$3:$D$12,1)&lt;=6,1,0))))</f>
        <v>0</v>
      </c>
      <c r="EJ36" s="28">
        <f>IF(OR(AF36="",AF36=" ",AF36="　"),0,IF(D36&gt;=830101,0,IF(DU36=1,1,IF(MATCH(AF36,Sheet2!$D$3:$D$12,1)&lt;=6,1,0))))</f>
        <v>0</v>
      </c>
      <c r="EK36" s="29">
        <f t="shared" si="83"/>
        <v>2</v>
      </c>
      <c r="EL36" s="29">
        <f t="shared" si="84"/>
        <v>2</v>
      </c>
      <c r="EM36" s="30">
        <f t="shared" si="85"/>
        <v>0</v>
      </c>
      <c r="EN36" s="30">
        <f t="shared" si="86"/>
        <v>0</v>
      </c>
      <c r="EO36" s="30">
        <f t="shared" si="87"/>
        <v>0</v>
      </c>
      <c r="EP36" s="30">
        <f t="shared" si="88"/>
        <v>0</v>
      </c>
      <c r="EQ36" s="31"/>
      <c r="ER36" s="27" t="e">
        <f t="shared" si="89"/>
        <v>#VALUE!</v>
      </c>
      <c r="ES36" s="28">
        <f t="shared" si="90"/>
        <v>0</v>
      </c>
      <c r="ET36" s="27" t="e">
        <f t="shared" si="91"/>
        <v>#VALUE!</v>
      </c>
      <c r="EU36" s="28">
        <f t="shared" si="92"/>
        <v>0</v>
      </c>
      <c r="EV36" s="28">
        <f>IF(OR(T36="",T36=" ",T36="　"),0,IF(D36&gt;=830701,0,IF(EG36=1,1,IF(MATCH(T36,Sheet2!$D$3:$D$12,1)&lt;=7,1,0))))</f>
        <v>0</v>
      </c>
      <c r="EW36" s="28">
        <f>IF(OR(X36="",X36=" ",X36="　"),0,IF(D36&gt;=830701,0,IF(EH36=1,1,IF(MATCH(X36,Sheet2!$D$3:$D$12,1)&lt;=7,1,0))))</f>
        <v>0</v>
      </c>
      <c r="EX36" s="28">
        <f>IF(OR(AB36="",AB36=" ",AB36="　"),0,IF(D36&gt;=830701,0,IF(EI36=1,1,IF(MATCH(AB36,Sheet2!$D$3:$D$12,1)&lt;=7,1,0))))</f>
        <v>0</v>
      </c>
      <c r="EY36" s="28">
        <f>IF(OR(AF36="",AF36=" ",AF36="　"),0,IF(D36&gt;=830701,0,IF(EJ36=1,1,IF(MATCH(AF36,Sheet2!$D$3:$D$12,1)&lt;=7,1,0))))</f>
        <v>0</v>
      </c>
      <c r="EZ36" s="29">
        <f t="shared" si="93"/>
        <v>2</v>
      </c>
      <c r="FA36" s="29">
        <f t="shared" si="94"/>
        <v>2</v>
      </c>
      <c r="FB36" s="30">
        <f t="shared" si="95"/>
        <v>0</v>
      </c>
      <c r="FC36" s="30">
        <f t="shared" si="96"/>
        <v>0</v>
      </c>
      <c r="FD36" s="30">
        <f t="shared" si="97"/>
        <v>0</v>
      </c>
      <c r="FE36" s="30">
        <f t="shared" si="98"/>
        <v>0</v>
      </c>
      <c r="FF36" s="31"/>
      <c r="FG36" s="27" t="e">
        <f t="shared" si="99"/>
        <v>#VALUE!</v>
      </c>
      <c r="FH36" s="28">
        <f t="shared" si="100"/>
        <v>0</v>
      </c>
      <c r="FI36" s="27" t="e">
        <f t="shared" si="101"/>
        <v>#VALUE!</v>
      </c>
      <c r="FJ36" s="28">
        <f t="shared" si="102"/>
        <v>0</v>
      </c>
      <c r="FK36" s="28">
        <f>IF(OR(T36="",T36=" ",T36="　"),0,IF(D36&gt;=840101,0,IF(EV36=1,1,IF(MATCH(T36,Sheet2!$D$3:$D$12,1)&lt;=8,1,0))))</f>
        <v>0</v>
      </c>
      <c r="FL36" s="28">
        <f>IF(OR(X36="",X36=" ",X36="　"),0,IF(D36&gt;=840101,0,IF(EW36=1,1,IF(MATCH(X36,Sheet2!$D$3:$D$12,1)&lt;=8,1,0))))</f>
        <v>0</v>
      </c>
      <c r="FM36" s="28">
        <f>IF(OR(AB36="",AB36=" ",AB36="　"),0,IF(D36&gt;=840101,0,IF(EX36=1,1,IF(MATCH(AB36,Sheet2!$D$3:$D$12,1)&lt;=8,1,0))))</f>
        <v>0</v>
      </c>
      <c r="FN36" s="28">
        <f>IF(OR(AF36="",AF36=" ",AF36="　"),0,IF(D36&gt;=840101,0,IF(EY36=1,1,IF(MATCH(AF36,Sheet2!$D$3:$D$12,1)&lt;=8,1,0))))</f>
        <v>0</v>
      </c>
      <c r="FO36" s="29">
        <f t="shared" si="103"/>
        <v>1</v>
      </c>
      <c r="FP36" s="29">
        <f t="shared" si="104"/>
        <v>1</v>
      </c>
      <c r="FQ36" s="30">
        <f t="shared" si="105"/>
        <v>0</v>
      </c>
      <c r="FR36" s="30">
        <f t="shared" si="106"/>
        <v>0</v>
      </c>
      <c r="FS36" s="30">
        <f t="shared" si="107"/>
        <v>0</v>
      </c>
      <c r="FT36" s="30">
        <f t="shared" si="108"/>
        <v>0</v>
      </c>
      <c r="FU36" s="31"/>
      <c r="FV36" s="27" t="e">
        <f t="shared" si="109"/>
        <v>#VALUE!</v>
      </c>
      <c r="FW36" s="28">
        <f t="shared" si="110"/>
        <v>0</v>
      </c>
      <c r="FX36" s="27" t="e">
        <f t="shared" si="111"/>
        <v>#VALUE!</v>
      </c>
      <c r="FY36" s="28">
        <f t="shared" si="112"/>
        <v>0</v>
      </c>
      <c r="FZ36" s="28">
        <f>IF(OR(T36="",T36=" ",T36="　"),0,IF(D36&gt;=840701,0,IF(FK36=1,1,IF(MATCH(T36,Sheet2!$D$3:$D$12,1)&lt;=9,1,0))))</f>
        <v>0</v>
      </c>
      <c r="GA36" s="28">
        <f>IF(OR(X36="",X36=" ",X36="　"),0,IF(D36&gt;=840701,0,IF(FL36=1,1,IF(MATCH(X36,Sheet2!$D$3:$D$12,1)&lt;=9,1,0))))</f>
        <v>0</v>
      </c>
      <c r="GB36" s="28">
        <f>IF(OR(AB36="",AB36=" ",AB36="　"),0,IF(D36&gt;=840701,0,IF(FM36=1,1,IF(MATCH(AB36,Sheet2!$D$3:$D$12,1)&lt;=9,1,0))))</f>
        <v>0</v>
      </c>
      <c r="GC36" s="28">
        <f>IF(OR(AF36="",AF36=" ",AF36="　"),0,IF(D36&gt;=840701,0,IF(FN36=1,1,IF(MATCH(AF36,Sheet2!$D$3:$D$12,1)&lt;=9,1,0))))</f>
        <v>0</v>
      </c>
      <c r="GD36" s="29">
        <f t="shared" si="113"/>
        <v>1</v>
      </c>
      <c r="GE36" s="29">
        <f t="shared" si="114"/>
        <v>1</v>
      </c>
      <c r="GF36" s="30">
        <f t="shared" si="115"/>
        <v>0</v>
      </c>
      <c r="GG36" s="30">
        <f t="shared" si="116"/>
        <v>0</v>
      </c>
      <c r="GH36" s="30">
        <f t="shared" si="117"/>
        <v>0</v>
      </c>
      <c r="GI36" s="30">
        <f t="shared" si="118"/>
        <v>0</v>
      </c>
      <c r="GJ36" s="31"/>
      <c r="GK36" s="27" t="e">
        <f t="shared" si="119"/>
        <v>#VALUE!</v>
      </c>
      <c r="GL36" s="28">
        <f t="shared" si="120"/>
        <v>0</v>
      </c>
      <c r="GM36" s="27" t="e">
        <f t="shared" si="121"/>
        <v>#VALUE!</v>
      </c>
      <c r="GN36" s="28">
        <f t="shared" si="122"/>
        <v>0</v>
      </c>
      <c r="GO36" s="28">
        <f>IF(OR(T36="",T36=" ",T36="　"),0,IF(D36&gt;=840701,0,IF(FZ36=1,1,IF(MATCH(T36,Sheet2!$D$3:$D$12,1)&lt;=10,1,0))))</f>
        <v>0</v>
      </c>
      <c r="GP36" s="28">
        <f>IF(OR(X36="",X36=" ",X36="　"),0,IF(D36&gt;=840701,0,IF(GA36=1,1,IF(MATCH(X36,Sheet2!$D$3:$D$12,1)&lt;=10,1,0))))</f>
        <v>0</v>
      </c>
      <c r="GQ36" s="28">
        <f>IF(OR(AB36="",AB36=" ",AB36="　"),0,IF(D36&gt;=840701,0,IF(GB36=1,1,IF(MATCH(AB36,Sheet2!$D$3:$D$12,1)&lt;=10,1,0))))</f>
        <v>0</v>
      </c>
      <c r="GR36" s="28">
        <f>IF(OR(AF36="",AF36=" ",AF36="　"),0,IF(D36&gt;=840701,0,IF(GC36=1,1,IF(MATCH(AF36,Sheet2!$D$3:$D$12,1)&lt;=10,1,0))))</f>
        <v>0</v>
      </c>
      <c r="GS36" s="29">
        <f t="shared" si="123"/>
        <v>0</v>
      </c>
      <c r="GT36" s="29">
        <f t="shared" si="124"/>
        <v>0</v>
      </c>
      <c r="GU36" s="30">
        <f t="shared" si="125"/>
        <v>0</v>
      </c>
      <c r="GV36" s="30">
        <f t="shared" si="126"/>
        <v>0</v>
      </c>
      <c r="GW36" s="30">
        <f t="shared" si="127"/>
        <v>0</v>
      </c>
      <c r="GX36" s="30">
        <f t="shared" si="128"/>
        <v>0</v>
      </c>
      <c r="GY36" s="8"/>
      <c r="GZ36" s="39" t="str">
        <f t="shared" si="129"/>
        <v>1911/00/00</v>
      </c>
      <c r="HA36" s="8" t="e">
        <f t="shared" si="130"/>
        <v>#VALUE!</v>
      </c>
      <c r="HB36" s="8" t="str">
        <f t="shared" si="131"/>
        <v>1911/00/00</v>
      </c>
      <c r="HC36" s="8" t="e">
        <f t="shared" si="132"/>
        <v>#VALUE!</v>
      </c>
      <c r="HD36" s="8" t="str">
        <f t="shared" si="133"/>
        <v>1911/00/00</v>
      </c>
      <c r="HE36" s="8" t="e">
        <f t="shared" si="134"/>
        <v>#VALUE!</v>
      </c>
      <c r="HF36" s="8" t="str">
        <f t="shared" si="135"/>
        <v>2013/01/01</v>
      </c>
      <c r="HH36" s="8">
        <f>IF(OR(C36="",C36=" ",C36="　"),0,IF(D36&gt;780630,0,ROUND(VLOOKUP(F36,Sheet2!$A$1:$B$20,2,FALSE)*E36,0)))</f>
        <v>0</v>
      </c>
      <c r="HI36" s="8">
        <f t="shared" si="136"/>
        <v>0</v>
      </c>
      <c r="HJ36" s="8">
        <f t="shared" si="137"/>
        <v>0</v>
      </c>
      <c r="HL36" s="8" t="str">
        <f t="shared" si="138"/>
        <v/>
      </c>
      <c r="HM36" s="8" t="str">
        <f t="shared" si="139"/>
        <v/>
      </c>
      <c r="HN36" s="8" t="str">
        <f t="shared" si="140"/>
        <v/>
      </c>
      <c r="HO36" s="8" t="str">
        <f t="shared" si="141"/>
        <v/>
      </c>
      <c r="HP36" s="8" t="str">
        <f t="shared" si="142"/>
        <v/>
      </c>
      <c r="HQ36" s="8" t="str">
        <f t="shared" si="143"/>
        <v/>
      </c>
      <c r="HR36" s="8" t="str">
        <f t="shared" si="144"/>
        <v/>
      </c>
    </row>
    <row r="37" spans="1:226" ht="60" customHeight="1">
      <c r="A37" s="10">
        <v>32</v>
      </c>
      <c r="B37" s="32"/>
      <c r="C37" s="33"/>
      <c r="D37" s="34"/>
      <c r="E37" s="55"/>
      <c r="F37" s="46"/>
      <c r="G37" s="48">
        <f>IF(OR(C37="",C37=" ",C37="　"),0,IF(D37&gt;780630,0,ROUND(VLOOKUP(F37,Sheet2!$A$1:$B$20,2,FALSE),0)))</f>
        <v>0</v>
      </c>
      <c r="H37" s="49">
        <f t="shared" si="0"/>
        <v>0</v>
      </c>
      <c r="I37" s="24">
        <f t="shared" si="1"/>
        <v>0</v>
      </c>
      <c r="J37" s="25">
        <f t="shared" si="2"/>
        <v>0</v>
      </c>
      <c r="K37" s="35"/>
      <c r="L37" s="133" t="str">
        <f t="shared" si="145"/>
        <v/>
      </c>
      <c r="M37" s="51" t="str">
        <f t="shared" si="4"/>
        <v/>
      </c>
      <c r="N37" s="56">
        <v>15.5</v>
      </c>
      <c r="O37" s="38"/>
      <c r="P37" s="133" t="str">
        <f t="shared" si="146"/>
        <v/>
      </c>
      <c r="Q37" s="51" t="str">
        <f t="shared" si="6"/>
        <v/>
      </c>
      <c r="R37" s="56">
        <v>15.5</v>
      </c>
      <c r="S37" s="38"/>
      <c r="T37" s="34"/>
      <c r="U37" s="51" t="str">
        <f t="shared" si="7"/>
        <v/>
      </c>
      <c r="V37" s="56">
        <v>15.5</v>
      </c>
      <c r="W37" s="38"/>
      <c r="X37" s="34"/>
      <c r="Y37" s="51" t="str">
        <f t="shared" si="8"/>
        <v/>
      </c>
      <c r="Z37" s="56">
        <v>15.5</v>
      </c>
      <c r="AA37" s="35"/>
      <c r="AB37" s="34"/>
      <c r="AC37" s="51" t="str">
        <f t="shared" si="9"/>
        <v/>
      </c>
      <c r="AD37" s="56">
        <v>15.5</v>
      </c>
      <c r="AE37" s="38"/>
      <c r="AF37" s="34"/>
      <c r="AG37" s="51" t="str">
        <f t="shared" si="10"/>
        <v/>
      </c>
      <c r="AH37" s="56">
        <v>15.5</v>
      </c>
      <c r="AI37" s="37">
        <f t="shared" si="11"/>
        <v>0</v>
      </c>
      <c r="AJ37" s="47">
        <f t="shared" si="12"/>
        <v>0</v>
      </c>
      <c r="AK37" s="26">
        <f t="shared" si="13"/>
        <v>0</v>
      </c>
      <c r="AL37" s="53">
        <f t="shared" si="14"/>
        <v>0</v>
      </c>
      <c r="AM37" s="36"/>
      <c r="AN37" s="54"/>
      <c r="AO37" s="8" t="e">
        <f>VLOOKUP(LEFT(C37,1),Sheet2!$L$3:$M$28,2,FALSE)&amp;MID(C37,2,9)</f>
        <v>#N/A</v>
      </c>
      <c r="AP37" s="8" t="e">
        <f t="shared" si="15"/>
        <v>#N/A</v>
      </c>
      <c r="AQ37" s="8" t="e">
        <f t="shared" si="16"/>
        <v>#N/A</v>
      </c>
      <c r="AR37" s="27">
        <f t="shared" si="17"/>
        <v>0</v>
      </c>
      <c r="AS37" s="28">
        <f t="shared" si="18"/>
        <v>0</v>
      </c>
      <c r="AT37" s="27">
        <f t="shared" si="19"/>
        <v>0</v>
      </c>
      <c r="AU37" s="28">
        <f t="shared" si="20"/>
        <v>0</v>
      </c>
      <c r="AV37" s="28">
        <f t="shared" si="21"/>
        <v>0</v>
      </c>
      <c r="AW37" s="28">
        <f t="shared" si="22"/>
        <v>0</v>
      </c>
      <c r="AX37" s="28">
        <f t="shared" si="23"/>
        <v>0</v>
      </c>
      <c r="AY37" s="28">
        <f t="shared" si="24"/>
        <v>0</v>
      </c>
      <c r="AZ37" s="29" t="str">
        <f t="shared" si="25"/>
        <v/>
      </c>
      <c r="BA37" s="29"/>
      <c r="BB37" s="30">
        <f t="shared" si="26"/>
        <v>0</v>
      </c>
      <c r="BC37" s="30">
        <f t="shared" si="27"/>
        <v>0</v>
      </c>
      <c r="BD37" s="31">
        <f t="shared" si="28"/>
        <v>0</v>
      </c>
      <c r="BE37" s="8"/>
      <c r="BF37" s="27" t="e">
        <f t="shared" si="29"/>
        <v>#VALUE!</v>
      </c>
      <c r="BG37" s="28">
        <f t="shared" si="30"/>
        <v>0</v>
      </c>
      <c r="BH37" s="27" t="e">
        <f t="shared" si="31"/>
        <v>#VALUE!</v>
      </c>
      <c r="BI37" s="28">
        <f t="shared" si="32"/>
        <v>0</v>
      </c>
      <c r="BJ37" s="28">
        <f>IF(OR(T37="",T37=" ",T37="　"),0,IF(D37&gt;=800701,0,IF(MATCH(T37,Sheet2!$D$3:$D$12,1)&lt;=1,1,0)))</f>
        <v>0</v>
      </c>
      <c r="BK37" s="28">
        <f>IF(OR(X37="",X37=" ",X37="　"),0,IF(D37&gt;=800701,0,IF(MATCH(X37,Sheet2!$D$3:$D$12,1)&lt;=1,1,0)))</f>
        <v>0</v>
      </c>
      <c r="BL37" s="28">
        <f>IF(OR(AB37="",AB37=" ",AB37="　"),0,IF(D37&gt;=800701,0,IF(MATCH(AB37,Sheet2!$D$3:$D$12,1)&lt;=1,1,0)))</f>
        <v>0</v>
      </c>
      <c r="BM37" s="28">
        <f>IF(OR(AF37="",AF37=" ",AF37="　"),0,IF(D37&gt;=800701,0,IF(MATCH(AF37,Sheet2!$D$3:$D$12,1)&lt;=1,1,0)))</f>
        <v>0</v>
      </c>
      <c r="BN37" s="29">
        <f t="shared" si="33"/>
        <v>5</v>
      </c>
      <c r="BO37" s="29">
        <f t="shared" si="34"/>
        <v>3</v>
      </c>
      <c r="BP37" s="30">
        <f t="shared" si="35"/>
        <v>0</v>
      </c>
      <c r="BQ37" s="30">
        <f t="shared" si="36"/>
        <v>0</v>
      </c>
      <c r="BR37" s="30">
        <f t="shared" si="37"/>
        <v>0</v>
      </c>
      <c r="BS37" s="30">
        <f t="shared" si="38"/>
        <v>0</v>
      </c>
      <c r="BT37" s="30"/>
      <c r="BU37" s="27" t="e">
        <f t="shared" si="39"/>
        <v>#VALUE!</v>
      </c>
      <c r="BV37" s="28">
        <f t="shared" si="40"/>
        <v>0</v>
      </c>
      <c r="BW37" s="27" t="e">
        <f t="shared" si="41"/>
        <v>#VALUE!</v>
      </c>
      <c r="BX37" s="28">
        <f t="shared" si="42"/>
        <v>0</v>
      </c>
      <c r="BY37" s="28">
        <f>IF(OR(T37="",T37=" ",T37="　"),0,IF(D37&gt;=810101,0,IF(BJ37=1,1,IF(MATCH(T37,Sheet2!$D$3:$D$12,1)&lt;=2,1,0))))</f>
        <v>0</v>
      </c>
      <c r="BZ37" s="28">
        <f>IF(OR(X37="",X37=" ",X37="　"),0,IF(D37&gt;=810101,0,IF(BK37=1,1,IF(MATCH(X37,Sheet2!$D$3:$D$12,1)&lt;=2,1,0))))</f>
        <v>0</v>
      </c>
      <c r="CA37" s="28">
        <f>IF(OR(AB37="",AB37=" ",AB37="　"),0,IF(D37&gt;=810101,0,IF(BL37=1,1,IF(MATCH(AB37,Sheet2!$D$3:$D$12,1)&lt;=2,1,0))))</f>
        <v>0</v>
      </c>
      <c r="CB37" s="28">
        <f>IF(OR(AF37="",AF37=" ",AF37="　"),0,IF(D37&gt;=810101,0,IF(BM37=1,1,IF(MATCH(AF37,Sheet2!$D$3:$D$12,1)&lt;=2,1,0))))</f>
        <v>0</v>
      </c>
      <c r="CC37" s="29">
        <f t="shared" si="43"/>
        <v>4</v>
      </c>
      <c r="CD37" s="29">
        <f t="shared" si="44"/>
        <v>3</v>
      </c>
      <c r="CE37" s="30">
        <f t="shared" si="45"/>
        <v>0</v>
      </c>
      <c r="CF37" s="30">
        <f t="shared" si="46"/>
        <v>0</v>
      </c>
      <c r="CG37" s="30">
        <f t="shared" si="47"/>
        <v>0</v>
      </c>
      <c r="CH37" s="30">
        <f t="shared" si="48"/>
        <v>0</v>
      </c>
      <c r="CI37" s="30"/>
      <c r="CJ37" s="27" t="e">
        <f t="shared" si="49"/>
        <v>#VALUE!</v>
      </c>
      <c r="CK37" s="28">
        <f t="shared" si="50"/>
        <v>0</v>
      </c>
      <c r="CL37" s="27" t="e">
        <f t="shared" si="51"/>
        <v>#VALUE!</v>
      </c>
      <c r="CM37" s="28">
        <f t="shared" si="52"/>
        <v>0</v>
      </c>
      <c r="CN37" s="28">
        <f>IF(OR(T37="",T37=" ",T37="　"),0,IF(D37&gt;=810701,0,IF(BY37=1,1,IF(MATCH(T37,Sheet2!$D$3:$D$12,1)&lt;=3,1,0))))</f>
        <v>0</v>
      </c>
      <c r="CO37" s="28">
        <f>IF(OR(X37="",X37=" ",X37="　"),0,IF(D37&gt;=810701,0,IF(BZ37=1,1,IF(MATCH(X37,Sheet2!$D$3:$D$12,1)&lt;=3,1,0))))</f>
        <v>0</v>
      </c>
      <c r="CP37" s="28">
        <f>IF(OR(AB37="",AB37=" ",AB37="　"),0,IF(D37&gt;=810701,0,IF(CA37=1,1,IF(MATCH(AB37,Sheet2!$D$3:$D$12,1)&lt;=3,1,0))))</f>
        <v>0</v>
      </c>
      <c r="CQ37" s="28">
        <f>IF(OR(AF37="",AF37=" ",AF37="　"),0,IF(D37&gt;=810701,0,IF(CB37=1,1,IF(MATCH(AF37,Sheet2!$D$3:$D$12,1)&lt;=3,1,0))))</f>
        <v>0</v>
      </c>
      <c r="CR37" s="29">
        <f t="shared" si="53"/>
        <v>4</v>
      </c>
      <c r="CS37" s="29">
        <f t="shared" si="54"/>
        <v>3</v>
      </c>
      <c r="CT37" s="30">
        <f t="shared" si="55"/>
        <v>0</v>
      </c>
      <c r="CU37" s="30">
        <f t="shared" si="56"/>
        <v>0</v>
      </c>
      <c r="CV37" s="30">
        <f t="shared" si="57"/>
        <v>0</v>
      </c>
      <c r="CW37" s="30">
        <f t="shared" si="58"/>
        <v>0</v>
      </c>
      <c r="CX37" s="31"/>
      <c r="CY37" s="27" t="e">
        <f t="shared" si="59"/>
        <v>#VALUE!</v>
      </c>
      <c r="CZ37" s="28">
        <f t="shared" si="60"/>
        <v>0</v>
      </c>
      <c r="DA37" s="27" t="e">
        <f t="shared" si="61"/>
        <v>#VALUE!</v>
      </c>
      <c r="DB37" s="28">
        <f t="shared" si="62"/>
        <v>0</v>
      </c>
      <c r="DC37" s="28">
        <f>IF(OR(T37="",T37=" ",T37="　"),0,IF(D37&gt;=820101,0,IF(CN37=1,1,IF(MATCH(T37,Sheet2!$D$3:$D$12,1)&lt;=4,1,0))))</f>
        <v>0</v>
      </c>
      <c r="DD37" s="28">
        <f>IF(OR(X37="",X37=" ",X37="　"),0,IF(D37&gt;=820101,0,IF(CO37=1,1,IF(MATCH(X37,Sheet2!$D$3:$D$12,1)&lt;=4,1,0))))</f>
        <v>0</v>
      </c>
      <c r="DE37" s="28">
        <f>IF(OR(AB37="",AB37=" ",AB37="　"),0,IF(D37&gt;=820101,0,IF(CP37=1,1,IF(MATCH(AB37,Sheet2!$D$3:$D$12,1)&lt;=4,1,0))))</f>
        <v>0</v>
      </c>
      <c r="DF37" s="28">
        <f>IF(OR(AF37="",AF37=" ",AF37="　"),0,IF(D37&gt;=820101,0,IF(CQ37=1,1,IF(MATCH(AF37,Sheet2!$D$3:$D$12,1)&lt;=4,1,0))))</f>
        <v>0</v>
      </c>
      <c r="DG37" s="29">
        <f t="shared" si="63"/>
        <v>3</v>
      </c>
      <c r="DH37" s="29">
        <f t="shared" si="64"/>
        <v>3</v>
      </c>
      <c r="DI37" s="30">
        <f t="shared" si="65"/>
        <v>0</v>
      </c>
      <c r="DJ37" s="30">
        <f t="shared" si="66"/>
        <v>0</v>
      </c>
      <c r="DK37" s="30">
        <f t="shared" si="67"/>
        <v>0</v>
      </c>
      <c r="DL37" s="30">
        <f t="shared" si="68"/>
        <v>0</v>
      </c>
      <c r="DM37" s="31"/>
      <c r="DN37" s="27" t="e">
        <f t="shared" si="69"/>
        <v>#VALUE!</v>
      </c>
      <c r="DO37" s="28">
        <f t="shared" si="70"/>
        <v>0</v>
      </c>
      <c r="DP37" s="27" t="e">
        <f t="shared" si="71"/>
        <v>#VALUE!</v>
      </c>
      <c r="DQ37" s="28">
        <f t="shared" si="72"/>
        <v>0</v>
      </c>
      <c r="DR37" s="28">
        <f>IF(OR(T37="",T37=" ",T37="　"),0,IF(D37&gt;=820701,0,IF(DC37=1,1,IF(MATCH(T37,Sheet2!$D$3:$D$12,1)&lt;=5,1,0))))</f>
        <v>0</v>
      </c>
      <c r="DS37" s="28">
        <f>IF(OR(X37="",X37=" ",X37="　"),0,IF(D37&gt;=820701,0,IF(DD37=1,1,IF(MATCH(X37,Sheet2!$D$3:$D$12,1)&lt;=5,1,0))))</f>
        <v>0</v>
      </c>
      <c r="DT37" s="28">
        <f>IF(OR(AB37="",AB37=" ",AB37="　"),0,IF(D37&gt;=820701,0,IF(DE37=1,1,IF(MATCH(AB37,Sheet2!$D$3:$D$12,1)&lt;=5,1,0))))</f>
        <v>0</v>
      </c>
      <c r="DU37" s="28">
        <f>IF(OR(AF37="",AF37=" ",AF37="　"),0,IF(D37&gt;=820701,0,IF(DF37=1,1,IF(MATCH(AF37,Sheet2!$D$3:$D$12,1)&lt;=5,1,0))))</f>
        <v>0</v>
      </c>
      <c r="DV37" s="29">
        <f t="shared" si="73"/>
        <v>3</v>
      </c>
      <c r="DW37" s="29">
        <f t="shared" si="74"/>
        <v>3</v>
      </c>
      <c r="DX37" s="30">
        <f t="shared" si="75"/>
        <v>0</v>
      </c>
      <c r="DY37" s="30">
        <f t="shared" si="76"/>
        <v>0</v>
      </c>
      <c r="DZ37" s="30">
        <f t="shared" si="77"/>
        <v>0</v>
      </c>
      <c r="EA37" s="30">
        <f t="shared" si="78"/>
        <v>0</v>
      </c>
      <c r="EB37" s="31"/>
      <c r="EC37" s="27" t="e">
        <f t="shared" si="79"/>
        <v>#VALUE!</v>
      </c>
      <c r="ED37" s="28">
        <f t="shared" si="80"/>
        <v>0</v>
      </c>
      <c r="EE37" s="27" t="e">
        <f t="shared" si="81"/>
        <v>#VALUE!</v>
      </c>
      <c r="EF37" s="28">
        <f t="shared" si="82"/>
        <v>0</v>
      </c>
      <c r="EG37" s="28">
        <f>IF(OR(T37="",T37=" ",T37="　"),0,IF(D37&gt;=830101,0,IF(DR37=1,1,IF(MATCH(T37,Sheet2!$D$3:$D$12,1)&lt;=6,1,0))))</f>
        <v>0</v>
      </c>
      <c r="EH37" s="28">
        <f>IF(OR(X37="",X37=" ",X37="　"),0,IF(D37&gt;=830101,0,IF(DS37=1,1,IF(MATCH(X37,Sheet2!$D$3:$D$12,1)&lt;=6,1,0))))</f>
        <v>0</v>
      </c>
      <c r="EI37" s="28">
        <f>IF(OR(AB37="",AB37=" ",AB37="　"),0,IF(D37&gt;=830101,0,IF(DT37=1,1,IF(MATCH(AB37,Sheet2!$D$3:$D$12,1)&lt;=6,1,0))))</f>
        <v>0</v>
      </c>
      <c r="EJ37" s="28">
        <f>IF(OR(AF37="",AF37=" ",AF37="　"),0,IF(D37&gt;=830101,0,IF(DU37=1,1,IF(MATCH(AF37,Sheet2!$D$3:$D$12,1)&lt;=6,1,0))))</f>
        <v>0</v>
      </c>
      <c r="EK37" s="29">
        <f t="shared" si="83"/>
        <v>2</v>
      </c>
      <c r="EL37" s="29">
        <f t="shared" si="84"/>
        <v>2</v>
      </c>
      <c r="EM37" s="30">
        <f t="shared" si="85"/>
        <v>0</v>
      </c>
      <c r="EN37" s="30">
        <f t="shared" si="86"/>
        <v>0</v>
      </c>
      <c r="EO37" s="30">
        <f t="shared" si="87"/>
        <v>0</v>
      </c>
      <c r="EP37" s="30">
        <f t="shared" si="88"/>
        <v>0</v>
      </c>
      <c r="EQ37" s="31"/>
      <c r="ER37" s="27" t="e">
        <f t="shared" si="89"/>
        <v>#VALUE!</v>
      </c>
      <c r="ES37" s="28">
        <f t="shared" si="90"/>
        <v>0</v>
      </c>
      <c r="ET37" s="27" t="e">
        <f t="shared" si="91"/>
        <v>#VALUE!</v>
      </c>
      <c r="EU37" s="28">
        <f t="shared" si="92"/>
        <v>0</v>
      </c>
      <c r="EV37" s="28">
        <f>IF(OR(T37="",T37=" ",T37="　"),0,IF(D37&gt;=830701,0,IF(EG37=1,1,IF(MATCH(T37,Sheet2!$D$3:$D$12,1)&lt;=7,1,0))))</f>
        <v>0</v>
      </c>
      <c r="EW37" s="28">
        <f>IF(OR(X37="",X37=" ",X37="　"),0,IF(D37&gt;=830701,0,IF(EH37=1,1,IF(MATCH(X37,Sheet2!$D$3:$D$12,1)&lt;=7,1,0))))</f>
        <v>0</v>
      </c>
      <c r="EX37" s="28">
        <f>IF(OR(AB37="",AB37=" ",AB37="　"),0,IF(D37&gt;=830701,0,IF(EI37=1,1,IF(MATCH(AB37,Sheet2!$D$3:$D$12,1)&lt;=7,1,0))))</f>
        <v>0</v>
      </c>
      <c r="EY37" s="28">
        <f>IF(OR(AF37="",AF37=" ",AF37="　"),0,IF(D37&gt;=830701,0,IF(EJ37=1,1,IF(MATCH(AF37,Sheet2!$D$3:$D$12,1)&lt;=7,1,0))))</f>
        <v>0</v>
      </c>
      <c r="EZ37" s="29">
        <f t="shared" si="93"/>
        <v>2</v>
      </c>
      <c r="FA37" s="29">
        <f t="shared" si="94"/>
        <v>2</v>
      </c>
      <c r="FB37" s="30">
        <f t="shared" si="95"/>
        <v>0</v>
      </c>
      <c r="FC37" s="30">
        <f t="shared" si="96"/>
        <v>0</v>
      </c>
      <c r="FD37" s="30">
        <f t="shared" si="97"/>
        <v>0</v>
      </c>
      <c r="FE37" s="30">
        <f t="shared" si="98"/>
        <v>0</v>
      </c>
      <c r="FF37" s="31"/>
      <c r="FG37" s="27" t="e">
        <f t="shared" si="99"/>
        <v>#VALUE!</v>
      </c>
      <c r="FH37" s="28">
        <f t="shared" si="100"/>
        <v>0</v>
      </c>
      <c r="FI37" s="27" t="e">
        <f t="shared" si="101"/>
        <v>#VALUE!</v>
      </c>
      <c r="FJ37" s="28">
        <f t="shared" si="102"/>
        <v>0</v>
      </c>
      <c r="FK37" s="28">
        <f>IF(OR(T37="",T37=" ",T37="　"),0,IF(D37&gt;=840101,0,IF(EV37=1,1,IF(MATCH(T37,Sheet2!$D$3:$D$12,1)&lt;=8,1,0))))</f>
        <v>0</v>
      </c>
      <c r="FL37" s="28">
        <f>IF(OR(X37="",X37=" ",X37="　"),0,IF(D37&gt;=840101,0,IF(EW37=1,1,IF(MATCH(X37,Sheet2!$D$3:$D$12,1)&lt;=8,1,0))))</f>
        <v>0</v>
      </c>
      <c r="FM37" s="28">
        <f>IF(OR(AB37="",AB37=" ",AB37="　"),0,IF(D37&gt;=840101,0,IF(EX37=1,1,IF(MATCH(AB37,Sheet2!$D$3:$D$12,1)&lt;=8,1,0))))</f>
        <v>0</v>
      </c>
      <c r="FN37" s="28">
        <f>IF(OR(AF37="",AF37=" ",AF37="　"),0,IF(D37&gt;=840101,0,IF(EY37=1,1,IF(MATCH(AF37,Sheet2!$D$3:$D$12,1)&lt;=8,1,0))))</f>
        <v>0</v>
      </c>
      <c r="FO37" s="29">
        <f t="shared" si="103"/>
        <v>1</v>
      </c>
      <c r="FP37" s="29">
        <f t="shared" si="104"/>
        <v>1</v>
      </c>
      <c r="FQ37" s="30">
        <f t="shared" si="105"/>
        <v>0</v>
      </c>
      <c r="FR37" s="30">
        <f t="shared" si="106"/>
        <v>0</v>
      </c>
      <c r="FS37" s="30">
        <f t="shared" si="107"/>
        <v>0</v>
      </c>
      <c r="FT37" s="30">
        <f t="shared" si="108"/>
        <v>0</v>
      </c>
      <c r="FU37" s="31"/>
      <c r="FV37" s="27" t="e">
        <f t="shared" si="109"/>
        <v>#VALUE!</v>
      </c>
      <c r="FW37" s="28">
        <f t="shared" si="110"/>
        <v>0</v>
      </c>
      <c r="FX37" s="27" t="e">
        <f t="shared" si="111"/>
        <v>#VALUE!</v>
      </c>
      <c r="FY37" s="28">
        <f t="shared" si="112"/>
        <v>0</v>
      </c>
      <c r="FZ37" s="28">
        <f>IF(OR(T37="",T37=" ",T37="　"),0,IF(D37&gt;=840701,0,IF(FK37=1,1,IF(MATCH(T37,Sheet2!$D$3:$D$12,1)&lt;=9,1,0))))</f>
        <v>0</v>
      </c>
      <c r="GA37" s="28">
        <f>IF(OR(X37="",X37=" ",X37="　"),0,IF(D37&gt;=840701,0,IF(FL37=1,1,IF(MATCH(X37,Sheet2!$D$3:$D$12,1)&lt;=9,1,0))))</f>
        <v>0</v>
      </c>
      <c r="GB37" s="28">
        <f>IF(OR(AB37="",AB37=" ",AB37="　"),0,IF(D37&gt;=840701,0,IF(FM37=1,1,IF(MATCH(AB37,Sheet2!$D$3:$D$12,1)&lt;=9,1,0))))</f>
        <v>0</v>
      </c>
      <c r="GC37" s="28">
        <f>IF(OR(AF37="",AF37=" ",AF37="　"),0,IF(D37&gt;=840701,0,IF(FN37=1,1,IF(MATCH(AF37,Sheet2!$D$3:$D$12,1)&lt;=9,1,0))))</f>
        <v>0</v>
      </c>
      <c r="GD37" s="29">
        <f t="shared" si="113"/>
        <v>1</v>
      </c>
      <c r="GE37" s="29">
        <f t="shared" si="114"/>
        <v>1</v>
      </c>
      <c r="GF37" s="30">
        <f t="shared" si="115"/>
        <v>0</v>
      </c>
      <c r="GG37" s="30">
        <f t="shared" si="116"/>
        <v>0</v>
      </c>
      <c r="GH37" s="30">
        <f t="shared" si="117"/>
        <v>0</v>
      </c>
      <c r="GI37" s="30">
        <f t="shared" si="118"/>
        <v>0</v>
      </c>
      <c r="GJ37" s="31"/>
      <c r="GK37" s="27" t="e">
        <f t="shared" si="119"/>
        <v>#VALUE!</v>
      </c>
      <c r="GL37" s="28">
        <f t="shared" si="120"/>
        <v>0</v>
      </c>
      <c r="GM37" s="27" t="e">
        <f t="shared" si="121"/>
        <v>#VALUE!</v>
      </c>
      <c r="GN37" s="28">
        <f t="shared" si="122"/>
        <v>0</v>
      </c>
      <c r="GO37" s="28">
        <f>IF(OR(T37="",T37=" ",T37="　"),0,IF(D37&gt;=840701,0,IF(FZ37=1,1,IF(MATCH(T37,Sheet2!$D$3:$D$12,1)&lt;=10,1,0))))</f>
        <v>0</v>
      </c>
      <c r="GP37" s="28">
        <f>IF(OR(X37="",X37=" ",X37="　"),0,IF(D37&gt;=840701,0,IF(GA37=1,1,IF(MATCH(X37,Sheet2!$D$3:$D$12,1)&lt;=10,1,0))))</f>
        <v>0</v>
      </c>
      <c r="GQ37" s="28">
        <f>IF(OR(AB37="",AB37=" ",AB37="　"),0,IF(D37&gt;=840701,0,IF(GB37=1,1,IF(MATCH(AB37,Sheet2!$D$3:$D$12,1)&lt;=10,1,0))))</f>
        <v>0</v>
      </c>
      <c r="GR37" s="28">
        <f>IF(OR(AF37="",AF37=" ",AF37="　"),0,IF(D37&gt;=840701,0,IF(GC37=1,1,IF(MATCH(AF37,Sheet2!$D$3:$D$12,1)&lt;=10,1,0))))</f>
        <v>0</v>
      </c>
      <c r="GS37" s="29">
        <f t="shared" si="123"/>
        <v>0</v>
      </c>
      <c r="GT37" s="29">
        <f t="shared" si="124"/>
        <v>0</v>
      </c>
      <c r="GU37" s="30">
        <f t="shared" si="125"/>
        <v>0</v>
      </c>
      <c r="GV37" s="30">
        <f t="shared" si="126"/>
        <v>0</v>
      </c>
      <c r="GW37" s="30">
        <f t="shared" si="127"/>
        <v>0</v>
      </c>
      <c r="GX37" s="30">
        <f t="shared" si="128"/>
        <v>0</v>
      </c>
      <c r="GY37" s="8"/>
      <c r="GZ37" s="39" t="str">
        <f t="shared" si="129"/>
        <v>1911/00/00</v>
      </c>
      <c r="HA37" s="8" t="e">
        <f t="shared" si="130"/>
        <v>#VALUE!</v>
      </c>
      <c r="HB37" s="8" t="str">
        <f t="shared" si="131"/>
        <v>1911/00/00</v>
      </c>
      <c r="HC37" s="8" t="e">
        <f t="shared" si="132"/>
        <v>#VALUE!</v>
      </c>
      <c r="HD37" s="8" t="str">
        <f t="shared" si="133"/>
        <v>1911/00/00</v>
      </c>
      <c r="HE37" s="8" t="e">
        <f t="shared" si="134"/>
        <v>#VALUE!</v>
      </c>
      <c r="HF37" s="8" t="str">
        <f t="shared" si="135"/>
        <v>2013/01/01</v>
      </c>
      <c r="HH37" s="8">
        <f>IF(OR(C37="",C37=" ",C37="　"),0,IF(D37&gt;780630,0,ROUND(VLOOKUP(F37,Sheet2!$A$1:$B$20,2,FALSE)*E37,0)))</f>
        <v>0</v>
      </c>
      <c r="HI37" s="8">
        <f t="shared" si="136"/>
        <v>0</v>
      </c>
      <c r="HJ37" s="8">
        <f t="shared" si="137"/>
        <v>0</v>
      </c>
      <c r="HL37" s="8" t="str">
        <f t="shared" si="138"/>
        <v/>
      </c>
      <c r="HM37" s="8" t="str">
        <f t="shared" si="139"/>
        <v/>
      </c>
      <c r="HN37" s="8" t="str">
        <f t="shared" si="140"/>
        <v/>
      </c>
      <c r="HO37" s="8" t="str">
        <f t="shared" si="141"/>
        <v/>
      </c>
      <c r="HP37" s="8" t="str">
        <f t="shared" si="142"/>
        <v/>
      </c>
      <c r="HQ37" s="8" t="str">
        <f t="shared" si="143"/>
        <v/>
      </c>
      <c r="HR37" s="8" t="str">
        <f t="shared" si="144"/>
        <v/>
      </c>
    </row>
    <row r="38" spans="1:226" ht="60" customHeight="1">
      <c r="A38" s="10">
        <v>33</v>
      </c>
      <c r="B38" s="32"/>
      <c r="C38" s="33"/>
      <c r="D38" s="34"/>
      <c r="E38" s="55"/>
      <c r="F38" s="46"/>
      <c r="G38" s="48">
        <f>IF(OR(C38="",C38=" ",C38="　"),0,IF(D38&gt;780630,0,ROUND(VLOOKUP(F38,Sheet2!$A$1:$B$20,2,FALSE),0)))</f>
        <v>0</v>
      </c>
      <c r="H38" s="49">
        <f t="shared" ref="H38:H59" si="147">IF(OR(C38="",C38=" ",C38="　"),0,IF(D38&gt;790630,0,930))</f>
        <v>0</v>
      </c>
      <c r="I38" s="24">
        <f t="shared" ref="I38:I59" si="148">IF(OR(C38="",C38=" ",C38="　"),0,GW38)</f>
        <v>0</v>
      </c>
      <c r="J38" s="25">
        <f t="shared" ref="J38:J59" si="149">IF(OR(C38="",C38=" ",C38="　"),0,GX38)</f>
        <v>0</v>
      </c>
      <c r="K38" s="35"/>
      <c r="L38" s="133" t="str">
        <f t="shared" si="145"/>
        <v/>
      </c>
      <c r="M38" s="51" t="str">
        <f t="shared" ref="M38:M59" si="150">IF(OR(K38="",K38=" ",K38="　"),"",IF(AR38&lt;60,"84年以前未滿60歲","OK
"&amp;LEFT(TEXT(L38,"0000000"),3)+59&amp;"年滿60歲"))</f>
        <v/>
      </c>
      <c r="N38" s="56">
        <v>15.5</v>
      </c>
      <c r="O38" s="38"/>
      <c r="P38" s="133" t="str">
        <f t="shared" si="146"/>
        <v/>
      </c>
      <c r="Q38" s="51" t="str">
        <f t="shared" ref="Q38:Q59" si="151">IF(OR(O38="",O38=" ",O38="　"),"",IF(AT38&lt;60,"84年以前未滿60歲","OK
"&amp;LEFT(TEXT(P38,"0000000"),3)+59&amp;"年滿60歲"))</f>
        <v/>
      </c>
      <c r="R38" s="56">
        <v>15.5</v>
      </c>
      <c r="S38" s="38"/>
      <c r="T38" s="34"/>
      <c r="U38" s="51" t="str">
        <f t="shared" ref="U38:U59" si="152">IF(OR(S38="",S38=" ",S38="　"),"",IF(T38&gt;840630,"制度取消後始結婚","OK
"&amp;LEFT(TEXT(T38,"0000000"),3)-0&amp;"年結婚"))</f>
        <v/>
      </c>
      <c r="V38" s="56">
        <v>15.5</v>
      </c>
      <c r="W38" s="38"/>
      <c r="X38" s="34"/>
      <c r="Y38" s="51" t="str">
        <f t="shared" ref="Y38:Y59" si="153">IF(OR(W38="",W38=" ",W38="　"),"",IF(X38&gt;840630,"制度取消後始出生",IF(HA38&gt;19,"提醒 : 滿20歲","OK
"&amp;LEFT(TEXT(X38,"0000000"),3)-0&amp;"年出生")))</f>
        <v/>
      </c>
      <c r="Z38" s="56">
        <v>15.5</v>
      </c>
      <c r="AA38" s="35"/>
      <c r="AB38" s="34"/>
      <c r="AC38" s="51" t="str">
        <f t="shared" ref="AC38:AC59" si="154">IF(OR(AA38="",AA38=" ",AA38="　"),"",IF(AB38&gt;840630,"制度取消後始出生",IF(HC38&gt;19,"提醒 : 滿20歲","OK
"&amp;LEFT(TEXT(AB38,"0000000"),3)-0&amp;"年出生")))</f>
        <v/>
      </c>
      <c r="AD38" s="56">
        <v>15.5</v>
      </c>
      <c r="AE38" s="38"/>
      <c r="AF38" s="34"/>
      <c r="AG38" s="51" t="str">
        <f t="shared" ref="AG38:AG59" si="155">IF(OR(AE38="",AE38=" ",AE38="　"),"",IF(AF38&gt;840630,"制度取消後始出生",IF(HE38&gt;19,"提醒 : 滿20歲","OK
"&amp;LEFT(TEXT(AF38,"0000000"),3)-0&amp;"年出生")))</f>
        <v/>
      </c>
      <c r="AH38" s="56">
        <v>15.5</v>
      </c>
      <c r="AI38" s="37">
        <f t="shared" ref="AI38:AI59" si="156">IF(OR(C38="",C38=" ",C38="　"),0,AZ38)</f>
        <v>0</v>
      </c>
      <c r="AJ38" s="47">
        <f t="shared" ref="AJ38:AJ59" si="157">IF(OR(C38="",C38=" ",C38="　"),0,IF(LEFT(AK38,2)="申報","＊",BD38))</f>
        <v>0</v>
      </c>
      <c r="AK38" s="26">
        <f t="shared" ref="AK38:AK59" si="158">IF(OR(C38="",C38=" ",C38="　"),0,IF(AZ38&gt;BB38,"申報總口數逾限，請刪減",IF((AV38+AW38+AX38+AY38)&gt;BC38,"申報配偶子女逾限，請刪減","核符")))</f>
        <v>0</v>
      </c>
      <c r="AL38" s="53">
        <f t="shared" ref="AL38:AL59" si="159">IF(OR(C38="",C38=" ",C38="　"),0,IF(LEFT(AK38,2)="申報","＊",H38+G38+AJ38&amp;"/月
"&amp;HH38+HI38+HJ38&amp;"/年"))</f>
        <v>0</v>
      </c>
      <c r="AM38" s="36"/>
      <c r="AN38" s="54"/>
      <c r="AO38" s="8" t="e">
        <f>VLOOKUP(LEFT(C38,1),Sheet2!$L$3:$M$28,2,FALSE)&amp;MID(C38,2,9)</f>
        <v>#N/A</v>
      </c>
      <c r="AP38" s="8" t="e">
        <f t="shared" ref="AP38:AP59" si="160">MOD(MID(AO38,1,1)+MID(AO38,2,1)*9+MID(AO38,3,1)*8+MID(AO38,4,1)*7+MID(AO38,5,1)*6+MID(AO38,6,1)*5+MID(AO38,7,1)*4+MID(AO38,8,1)*3+MID(AO38,9,1)*2+MID(AO38,10,1),10)</f>
        <v>#N/A</v>
      </c>
      <c r="AQ38" s="8" t="e">
        <f t="shared" ref="AQ38:AQ59" si="161">IF(AP38=0,0,10-AP38)-VALUE(MID(C38,10,1))</f>
        <v>#N/A</v>
      </c>
      <c r="AR38" s="27">
        <f t="shared" ref="AR38:AR59" si="162">IF(OR(L38="",L38=" ",L38="　"),0,84-LEFT(TEXT(L38,"0000000"),3)+1)</f>
        <v>0</v>
      </c>
      <c r="AS38" s="28">
        <f t="shared" ref="AS38:AS59" si="163">IF(OR(L38="",L38=" ",L38="　"),0,IF(AR38&gt;59,1,0))</f>
        <v>0</v>
      </c>
      <c r="AT38" s="27">
        <f t="shared" ref="AT38:AT59" si="164">IF(OR(P38="",P38=" ",P38="　"),0,84-LEFT(TEXT(P38,"0000000"),3)+1)</f>
        <v>0</v>
      </c>
      <c r="AU38" s="28">
        <f t="shared" ref="AU38:AU59" si="165">IF(OR(P38="",P38=" ",P38="　"),0,IF(AT38&gt;59,1,0))</f>
        <v>0</v>
      </c>
      <c r="AV38" s="28">
        <f t="shared" ref="AV38:AV59" si="166">IF(OR(T38="",T38=" ",T38="　"),0,IF(T38&lt;840701,1,0))</f>
        <v>0</v>
      </c>
      <c r="AW38" s="28">
        <f t="shared" ref="AW38:AW59" si="167">IF(OR(X38="",X38=" ",X38="　"),0,IF(X38&lt;840701,1,0))</f>
        <v>0</v>
      </c>
      <c r="AX38" s="28">
        <f t="shared" ref="AX38:AX59" si="168">IF(OR(AB38="",AB38=" ",AB38="　"),0,IF(AB38&lt;840701,1,0))</f>
        <v>0</v>
      </c>
      <c r="AY38" s="28">
        <f t="shared" ref="AY38:AY59" si="169">IF(OR(AF38="",AF38=" ",AF38="　"),0,IF(AF38&lt;840701,1,0))</f>
        <v>0</v>
      </c>
      <c r="AZ38" s="29" t="str">
        <f t="shared" ref="AZ38:AZ59" si="170">IF(OR(B38="",B38=" ",B38="　"),"",AS38+AU38+AV38+AW38+AX38+AY38)</f>
        <v/>
      </c>
      <c r="BA38" s="29"/>
      <c r="BB38" s="30">
        <f t="shared" ref="BB38:BB59" si="171">GW38</f>
        <v>0</v>
      </c>
      <c r="BC38" s="30">
        <f t="shared" ref="BC38:BC59" si="172">GX38</f>
        <v>0</v>
      </c>
      <c r="BD38" s="31">
        <f t="shared" ref="BD38:BD59" si="173">ROUND(566*(AS38+AU38+AV38+AW38+AX38+AY38),0)</f>
        <v>0</v>
      </c>
      <c r="BE38" s="8"/>
      <c r="BF38" s="27" t="e">
        <f t="shared" ref="BF38:BF59" si="174">80-LEFT(TEXT(L38,"0000000"),3)+1</f>
        <v>#VALUE!</v>
      </c>
      <c r="BG38" s="28">
        <f t="shared" ref="BG38:BG59" si="175">IF(OR(L38="",L38=" ",L38="　"),0,IF(D38&gt;=800701,0,IF(BF38&gt;59,1,0)))</f>
        <v>0</v>
      </c>
      <c r="BH38" s="27" t="e">
        <f t="shared" ref="BH38:BH59" si="176">80-LEFT(TEXT(P38,"0000000"),3)+1</f>
        <v>#VALUE!</v>
      </c>
      <c r="BI38" s="28">
        <f t="shared" ref="BI38:BI59" si="177">IF(OR(P38="",P38=" ",P38="　"),0,IF(D38&gt;=800701,0,IF(BH38&gt;59,1,0)))</f>
        <v>0</v>
      </c>
      <c r="BJ38" s="28">
        <f>IF(OR(T38="",T38=" ",T38="　"),0,IF(D38&gt;=800701,0,IF(MATCH(T38,Sheet2!$D$3:$D$12,1)&lt;=1,1,0)))</f>
        <v>0</v>
      </c>
      <c r="BK38" s="28">
        <f>IF(OR(X38="",X38=" ",X38="　"),0,IF(D38&gt;=800701,0,IF(MATCH(X38,Sheet2!$D$3:$D$12,1)&lt;=1,1,0)))</f>
        <v>0</v>
      </c>
      <c r="BL38" s="28">
        <f>IF(OR(AB38="",AB38=" ",AB38="　"),0,IF(D38&gt;=800701,0,IF(MATCH(AB38,Sheet2!$D$3:$D$12,1)&lt;=1,1,0)))</f>
        <v>0</v>
      </c>
      <c r="BM38" s="28">
        <f>IF(OR(AF38="",AF38=" ",AF38="　"),0,IF(D38&gt;=800701,0,IF(MATCH(AF38,Sheet2!$D$3:$D$12,1)&lt;=1,1,0)))</f>
        <v>0</v>
      </c>
      <c r="BN38" s="29">
        <f t="shared" ref="BN38:BN59" si="178">IF(D38&gt;=800701,0,5)</f>
        <v>5</v>
      </c>
      <c r="BO38" s="29">
        <f t="shared" ref="BO38:BO59" si="179">IF(D38&gt;=800701,0,3)</f>
        <v>3</v>
      </c>
      <c r="BP38" s="30">
        <f t="shared" ref="BP38:BP59" si="180">BG38+BI38+BQ38</f>
        <v>0</v>
      </c>
      <c r="BQ38" s="30">
        <f t="shared" ref="BQ38:BQ59" si="181">IF((BJ38+BK38+BL38+BM38)&gt;3,3,(BJ38+BK38+BL38+BM38))</f>
        <v>0</v>
      </c>
      <c r="BR38" s="30">
        <f t="shared" ref="BR38:BR59" si="182">IF(BP38&gt;BN38,3,BP38)</f>
        <v>0</v>
      </c>
      <c r="BS38" s="30">
        <f t="shared" ref="BS38:BS59" si="183">IF(BQ38&gt;BO38,3,BQ38)</f>
        <v>0</v>
      </c>
      <c r="BT38" s="30"/>
      <c r="BU38" s="27" t="e">
        <f t="shared" ref="BU38:BU59" si="184">80-LEFT(TEXT(L38,"0000000"),3)+1</f>
        <v>#VALUE!</v>
      </c>
      <c r="BV38" s="28">
        <f t="shared" ref="BV38:BV59" si="185">IF(OR(L38="",L38=" ",L38="　"),0,IF(D38&gt;=810101,0,IF(BU38&gt;59,1,0)))</f>
        <v>0</v>
      </c>
      <c r="BW38" s="27" t="e">
        <f t="shared" ref="BW38:BW59" si="186">80-LEFT(TEXT(P38,"0000000"),3)+1</f>
        <v>#VALUE!</v>
      </c>
      <c r="BX38" s="28">
        <f t="shared" ref="BX38:BX59" si="187">IF(OR(P38="",P38=" ",P38="　"),0,IF(D38&gt;=810101,0,IF(BW38&gt;59,1,0)))</f>
        <v>0</v>
      </c>
      <c r="BY38" s="28">
        <f>IF(OR(T38="",T38=" ",T38="　"),0,IF(D38&gt;=810101,0,IF(BJ38=1,1,IF(MATCH(T38,Sheet2!$D$3:$D$12,1)&lt;=2,1,0))))</f>
        <v>0</v>
      </c>
      <c r="BZ38" s="28">
        <f>IF(OR(X38="",X38=" ",X38="　"),0,IF(D38&gt;=810101,0,IF(BK38=1,1,IF(MATCH(X38,Sheet2!$D$3:$D$12,1)&lt;=2,1,0))))</f>
        <v>0</v>
      </c>
      <c r="CA38" s="28">
        <f>IF(OR(AB38="",AB38=" ",AB38="　"),0,IF(D38&gt;=810101,0,IF(BL38=1,1,IF(MATCH(AB38,Sheet2!$D$3:$D$12,1)&lt;=2,1,0))))</f>
        <v>0</v>
      </c>
      <c r="CB38" s="28">
        <f>IF(OR(AF38="",AF38=" ",AF38="　"),0,IF(D38&gt;=810101,0,IF(BM38=1,1,IF(MATCH(AF38,Sheet2!$D$3:$D$12,1)&lt;=2,1,0))))</f>
        <v>0</v>
      </c>
      <c r="CC38" s="29">
        <f t="shared" ref="CC38:CC59" si="188">IF(D38&gt;=810101,0,4)</f>
        <v>4</v>
      </c>
      <c r="CD38" s="29">
        <f t="shared" ref="CD38:CD59" si="189">IF(D38&gt;=810101,0,3)</f>
        <v>3</v>
      </c>
      <c r="CE38" s="30">
        <f t="shared" ref="CE38:CE59" si="190">BV38+BX38+CF38</f>
        <v>0</v>
      </c>
      <c r="CF38" s="30">
        <f t="shared" ref="CF38:CF59" si="191">IF((BY38+BZ38+CA38+CB38)&gt;3,3,(BY38+BZ38+CA38+CB38))</f>
        <v>0</v>
      </c>
      <c r="CG38" s="30">
        <f t="shared" ref="CG38:CG59" si="192">IF(BR38&gt;=CC38,BR38,IF(CE38&gt;CC38,3,CE38))</f>
        <v>0</v>
      </c>
      <c r="CH38" s="30">
        <f t="shared" ref="CH38:CH59" si="193">IF(BS38&gt;=CD38,BS38,IF(CF38&gt;CD38,3,CF38))</f>
        <v>0</v>
      </c>
      <c r="CI38" s="30"/>
      <c r="CJ38" s="27" t="e">
        <f t="shared" ref="CJ38:CJ59" si="194">81-LEFT(TEXT(L38,"0000000"),3)+1</f>
        <v>#VALUE!</v>
      </c>
      <c r="CK38" s="28">
        <f t="shared" ref="CK38:CK59" si="195">IF(OR(L38="",L38=" ",L38="　"),0,IF(D38&gt;=810701,0,IF(CJ38&gt;59,1,0)))</f>
        <v>0</v>
      </c>
      <c r="CL38" s="27" t="e">
        <f t="shared" ref="CL38:CL59" si="196">81-LEFT(TEXT(P38,"0000000"),3)+1</f>
        <v>#VALUE!</v>
      </c>
      <c r="CM38" s="28">
        <f t="shared" ref="CM38:CM59" si="197">IF(OR(P38="",P38=" ",P38="　"),0,IF(D38&gt;=810701,0,IF(CL38&gt;59,1,0)))</f>
        <v>0</v>
      </c>
      <c r="CN38" s="28">
        <f>IF(OR(T38="",T38=" ",T38="　"),0,IF(D38&gt;=810701,0,IF(BY38=1,1,IF(MATCH(T38,Sheet2!$D$3:$D$12,1)&lt;=3,1,0))))</f>
        <v>0</v>
      </c>
      <c r="CO38" s="28">
        <f>IF(OR(X38="",X38=" ",X38="　"),0,IF(D38&gt;=810701,0,IF(BZ38=1,1,IF(MATCH(X38,Sheet2!$D$3:$D$12,1)&lt;=3,1,0))))</f>
        <v>0</v>
      </c>
      <c r="CP38" s="28">
        <f>IF(OR(AB38="",AB38=" ",AB38="　"),0,IF(D38&gt;=810701,0,IF(CA38=1,1,IF(MATCH(AB38,Sheet2!$D$3:$D$12,1)&lt;=3,1,0))))</f>
        <v>0</v>
      </c>
      <c r="CQ38" s="28">
        <f>IF(OR(AF38="",AF38=" ",AF38="　"),0,IF(D38&gt;=810701,0,IF(CB38=1,1,IF(MATCH(AF38,Sheet2!$D$3:$D$12,1)&lt;=3,1,0))))</f>
        <v>0</v>
      </c>
      <c r="CR38" s="29">
        <f t="shared" ref="CR38:CR59" si="198">IF(D38&gt;=810701,0,4)</f>
        <v>4</v>
      </c>
      <c r="CS38" s="29">
        <f t="shared" ref="CS38:CS59" si="199">IF(D38&gt;=810701,0,3)</f>
        <v>3</v>
      </c>
      <c r="CT38" s="30">
        <f t="shared" ref="CT38:CT59" si="200">CK38+CM38+CU38</f>
        <v>0</v>
      </c>
      <c r="CU38" s="30">
        <f t="shared" ref="CU38:CU59" si="201">IF((CN38+CO38+CP38+CQ38)&gt;3,3,(CN38+CO38+CP38+CQ38))</f>
        <v>0</v>
      </c>
      <c r="CV38" s="30">
        <f t="shared" ref="CV38:CV59" si="202">IF(CG38&gt;=CR38,CG38,IF(CT38&gt;CR38,3,CT38))</f>
        <v>0</v>
      </c>
      <c r="CW38" s="30">
        <f t="shared" ref="CW38:CW59" si="203">IF(CH38&gt;=CS38,CH38,IF(CU38&gt;CS38,3,CU38))</f>
        <v>0</v>
      </c>
      <c r="CX38" s="31"/>
      <c r="CY38" s="27" t="e">
        <f t="shared" ref="CY38:CY59" si="204">81-LEFT(TEXT(L38,"0000000"),3)+1</f>
        <v>#VALUE!</v>
      </c>
      <c r="CZ38" s="28">
        <f t="shared" ref="CZ38:CZ59" si="205">IF(OR(L38="",L38=" ",L38="　"),0,IF(D38&gt;=820101,0,IF(CY38&gt;59,1,0)))</f>
        <v>0</v>
      </c>
      <c r="DA38" s="27" t="e">
        <f t="shared" ref="DA38:DA59" si="206">81-LEFT(TEXT(P38,"0000000"),3)+1</f>
        <v>#VALUE!</v>
      </c>
      <c r="DB38" s="28">
        <f t="shared" ref="DB38:DB59" si="207">IF(OR(P38="",P38=" ",P38="　"),0,IF(D38&gt;=820101,0,IF(DA38&gt;59,1,0)))</f>
        <v>0</v>
      </c>
      <c r="DC38" s="28">
        <f>IF(OR(T38="",T38=" ",T38="　"),0,IF(D38&gt;=820101,0,IF(CN38=1,1,IF(MATCH(T38,Sheet2!$D$3:$D$12,1)&lt;=4,1,0))))</f>
        <v>0</v>
      </c>
      <c r="DD38" s="28">
        <f>IF(OR(X38="",X38=" ",X38="　"),0,IF(D38&gt;=820101,0,IF(CO38=1,1,IF(MATCH(X38,Sheet2!$D$3:$D$12,1)&lt;=4,1,0))))</f>
        <v>0</v>
      </c>
      <c r="DE38" s="28">
        <f>IF(OR(AB38="",AB38=" ",AB38="　"),0,IF(D38&gt;=820101,0,IF(CP38=1,1,IF(MATCH(AB38,Sheet2!$D$3:$D$12,1)&lt;=4,1,0))))</f>
        <v>0</v>
      </c>
      <c r="DF38" s="28">
        <f>IF(OR(AF38="",AF38=" ",AF38="　"),0,IF(D38&gt;=820101,0,IF(CQ38=1,1,IF(MATCH(AF38,Sheet2!$D$3:$D$12,1)&lt;=4,1,0))))</f>
        <v>0</v>
      </c>
      <c r="DG38" s="29">
        <f t="shared" ref="DG38:DG59" si="208">IF(D38&gt;=820101,0,3)</f>
        <v>3</v>
      </c>
      <c r="DH38" s="29">
        <f t="shared" ref="DH38:DH59" si="209">IF(D38&gt;=820101,0,3)</f>
        <v>3</v>
      </c>
      <c r="DI38" s="30">
        <f t="shared" ref="DI38:DI59" si="210">CZ38+DB38+DJ38</f>
        <v>0</v>
      </c>
      <c r="DJ38" s="30">
        <f t="shared" ref="DJ38:DJ59" si="211">IF((DC38+DD38+DE38+DF38)&gt;3,3,(DC38+DD38+DE38+DF38))</f>
        <v>0</v>
      </c>
      <c r="DK38" s="30">
        <f t="shared" ref="DK38:DK59" si="212">IF(CV38&gt;=DG38,CV38,IF(DI38&gt;DG38,3,DI38))</f>
        <v>0</v>
      </c>
      <c r="DL38" s="30">
        <f t="shared" ref="DL38:DL59" si="213">IF(CW38&gt;=DH38,CW38,IF(DJ38&gt;DH38,3,DJ38))</f>
        <v>0</v>
      </c>
      <c r="DM38" s="31"/>
      <c r="DN38" s="27" t="e">
        <f t="shared" ref="DN38:DN59" si="214">82-LEFT(TEXT(L38,"0000000"),3)+1</f>
        <v>#VALUE!</v>
      </c>
      <c r="DO38" s="28">
        <f t="shared" ref="DO38:DO59" si="215">IF(OR(L38="",L38=" ",L38="　"),0,IF(D38&gt;=820701,0,IF(DN38&gt;59,1,0)))</f>
        <v>0</v>
      </c>
      <c r="DP38" s="27" t="e">
        <f t="shared" ref="DP38:DP59" si="216">82-LEFT(TEXT(P38,"0000000"),3)+1</f>
        <v>#VALUE!</v>
      </c>
      <c r="DQ38" s="28">
        <f t="shared" ref="DQ38:DQ59" si="217">IF(OR(P38="",P38=" ",P38="　"),0,IF(D38&gt;=820701,0,IF(DP38&gt;59,1,0)))</f>
        <v>0</v>
      </c>
      <c r="DR38" s="28">
        <f>IF(OR(T38="",T38=" ",T38="　"),0,IF(D38&gt;=820701,0,IF(DC38=1,1,IF(MATCH(T38,Sheet2!$D$3:$D$12,1)&lt;=5,1,0))))</f>
        <v>0</v>
      </c>
      <c r="DS38" s="28">
        <f>IF(OR(X38="",X38=" ",X38="　"),0,IF(D38&gt;=820701,0,IF(DD38=1,1,IF(MATCH(X38,Sheet2!$D$3:$D$12,1)&lt;=5,1,0))))</f>
        <v>0</v>
      </c>
      <c r="DT38" s="28">
        <f>IF(OR(AB38="",AB38=" ",AB38="　"),0,IF(D38&gt;=820701,0,IF(DE38=1,1,IF(MATCH(AB38,Sheet2!$D$3:$D$12,1)&lt;=5,1,0))))</f>
        <v>0</v>
      </c>
      <c r="DU38" s="28">
        <f>IF(OR(AF38="",AF38=" ",AF38="　"),0,IF(D38&gt;=820701,0,IF(DF38=1,1,IF(MATCH(AF38,Sheet2!$D$3:$D$12,1)&lt;=5,1,0))))</f>
        <v>0</v>
      </c>
      <c r="DV38" s="29">
        <f t="shared" ref="DV38:DV59" si="218">IF(D38&gt;=820701,0,3)</f>
        <v>3</v>
      </c>
      <c r="DW38" s="29">
        <f t="shared" ref="DW38:DW59" si="219">IF(D38&gt;=820701,0,3)</f>
        <v>3</v>
      </c>
      <c r="DX38" s="30">
        <f t="shared" ref="DX38:DX59" si="220">DO38+DQ38+DY38</f>
        <v>0</v>
      </c>
      <c r="DY38" s="30">
        <f t="shared" ref="DY38:DY59" si="221">IF((DR38+DS38+DT38+DU38)&gt;3,3,(DR38+DS38+DT38+DU38))</f>
        <v>0</v>
      </c>
      <c r="DZ38" s="30">
        <f t="shared" ref="DZ38:DZ59" si="222">IF(DK38&gt;=DV38,DK38,IF(DX38&gt;DV38,3,DX38))</f>
        <v>0</v>
      </c>
      <c r="EA38" s="30">
        <f t="shared" ref="EA38:EA59" si="223">IF(DL38&gt;=DW38,DL38,IF(DY38&gt;DW38,3,DY38))</f>
        <v>0</v>
      </c>
      <c r="EB38" s="31"/>
      <c r="EC38" s="27" t="e">
        <f t="shared" ref="EC38:EC59" si="224">82-LEFT(TEXT(L38,"0000000"),3)+1</f>
        <v>#VALUE!</v>
      </c>
      <c r="ED38" s="28">
        <f t="shared" ref="ED38:ED59" si="225">IF(OR(L38="",L38=" ",L38="　"),0,IF(D38&gt;=830101,0,IF(EC38&gt;59,1,0)))</f>
        <v>0</v>
      </c>
      <c r="EE38" s="27" t="e">
        <f t="shared" ref="EE38:EE59" si="226">82-LEFT(TEXT(P38,"0000000"),3)+1</f>
        <v>#VALUE!</v>
      </c>
      <c r="EF38" s="28">
        <f t="shared" ref="EF38:EF59" si="227">IF(OR(P38="",P38=" ",P38="　"),0,IF(D38&gt;=830101,0,IF(EE38&gt;59,1,0)))</f>
        <v>0</v>
      </c>
      <c r="EG38" s="28">
        <f>IF(OR(T38="",T38=" ",T38="　"),0,IF(D38&gt;=830101,0,IF(DR38=1,1,IF(MATCH(T38,Sheet2!$D$3:$D$12,1)&lt;=6,1,0))))</f>
        <v>0</v>
      </c>
      <c r="EH38" s="28">
        <f>IF(OR(X38="",X38=" ",X38="　"),0,IF(D38&gt;=830101,0,IF(DS38=1,1,IF(MATCH(X38,Sheet2!$D$3:$D$12,1)&lt;=6,1,0))))</f>
        <v>0</v>
      </c>
      <c r="EI38" s="28">
        <f>IF(OR(AB38="",AB38=" ",AB38="　"),0,IF(D38&gt;=830101,0,IF(DT38=1,1,IF(MATCH(AB38,Sheet2!$D$3:$D$12,1)&lt;=6,1,0))))</f>
        <v>0</v>
      </c>
      <c r="EJ38" s="28">
        <f>IF(OR(AF38="",AF38=" ",AF38="　"),0,IF(D38&gt;=830101,0,IF(DU38=1,1,IF(MATCH(AF38,Sheet2!$D$3:$D$12,1)&lt;=6,1,0))))</f>
        <v>0</v>
      </c>
      <c r="EK38" s="29">
        <f t="shared" ref="EK38:EK59" si="228">IF(D38&gt;=830101,0,2)</f>
        <v>2</v>
      </c>
      <c r="EL38" s="29">
        <f t="shared" ref="EL38:EL59" si="229">IF(D38&gt;=830101,0,2)</f>
        <v>2</v>
      </c>
      <c r="EM38" s="30">
        <f t="shared" ref="EM38:EM59" si="230">ED38+EF38+EN38</f>
        <v>0</v>
      </c>
      <c r="EN38" s="30">
        <f t="shared" ref="EN38:EN59" si="231">IF((EG38+EH38+EI38+EJ38)&gt;3,3,(EG38+EH38+EI38+EJ38))</f>
        <v>0</v>
      </c>
      <c r="EO38" s="30">
        <f t="shared" ref="EO38:EO59" si="232">IF(DZ38&gt;=EK38,DZ38,IF(EM38&gt;EK38,2,EM38))</f>
        <v>0</v>
      </c>
      <c r="EP38" s="30">
        <f t="shared" ref="EP38:EP59" si="233">IF(EA38&gt;=EL38,EA38,IF(EN38&gt;EL38,2,EN38))</f>
        <v>0</v>
      </c>
      <c r="EQ38" s="31"/>
      <c r="ER38" s="27" t="e">
        <f t="shared" ref="ER38:ER59" si="234">83-LEFT(TEXT(L38,"0000000"),3)+1</f>
        <v>#VALUE!</v>
      </c>
      <c r="ES38" s="28">
        <f t="shared" ref="ES38:ES59" si="235">IF(OR(L38="",L38=" ",L38="　"),0,IF(D38&gt;=830701,0,IF(ER38&gt;59,1,0)))</f>
        <v>0</v>
      </c>
      <c r="ET38" s="27" t="e">
        <f t="shared" ref="ET38:ET59" si="236">83-LEFT(TEXT(P38,"0000000"),3)+1</f>
        <v>#VALUE!</v>
      </c>
      <c r="EU38" s="28">
        <f t="shared" ref="EU38:EU59" si="237">IF(OR(P38="",P38=" ",P38="　"),0,IF(D38&gt;=830701,0,IF(ET38&gt;59,1,0)))</f>
        <v>0</v>
      </c>
      <c r="EV38" s="28">
        <f>IF(OR(T38="",T38=" ",T38="　"),0,IF(D38&gt;=830701,0,IF(EG38=1,1,IF(MATCH(T38,Sheet2!$D$3:$D$12,1)&lt;=7,1,0))))</f>
        <v>0</v>
      </c>
      <c r="EW38" s="28">
        <f>IF(OR(X38="",X38=" ",X38="　"),0,IF(D38&gt;=830701,0,IF(EH38=1,1,IF(MATCH(X38,Sheet2!$D$3:$D$12,1)&lt;=7,1,0))))</f>
        <v>0</v>
      </c>
      <c r="EX38" s="28">
        <f>IF(OR(AB38="",AB38=" ",AB38="　"),0,IF(D38&gt;=830701,0,IF(EI38=1,1,IF(MATCH(AB38,Sheet2!$D$3:$D$12,1)&lt;=7,1,0))))</f>
        <v>0</v>
      </c>
      <c r="EY38" s="28">
        <f>IF(OR(AF38="",AF38=" ",AF38="　"),0,IF(D38&gt;=830701,0,IF(EJ38=1,1,IF(MATCH(AF38,Sheet2!$D$3:$D$12,1)&lt;=7,1,0))))</f>
        <v>0</v>
      </c>
      <c r="EZ38" s="29">
        <f t="shared" ref="EZ38:EZ59" si="238">IF(D38&gt;=830701,0,2)</f>
        <v>2</v>
      </c>
      <c r="FA38" s="29">
        <f t="shared" ref="FA38:FA59" si="239">IF(D38&gt;=830701,0,2)</f>
        <v>2</v>
      </c>
      <c r="FB38" s="30">
        <f t="shared" ref="FB38:FB59" si="240">ES38+EU38+FC38</f>
        <v>0</v>
      </c>
      <c r="FC38" s="30">
        <f t="shared" ref="FC38:FC59" si="241">IF((EV38+EW38+EX38+EY38)&gt;3,3,(EV38+EW38+EX38+EY38))</f>
        <v>0</v>
      </c>
      <c r="FD38" s="30">
        <f t="shared" ref="FD38:FD59" si="242">IF(EO38&gt;=EZ38,EO38,IF(FB38&gt;EZ38,2,FB38))</f>
        <v>0</v>
      </c>
      <c r="FE38" s="30">
        <f t="shared" ref="FE38:FE59" si="243">IF(EP38&gt;=FA38,EP38,IF(FC38&gt;FA38,2,FC38))</f>
        <v>0</v>
      </c>
      <c r="FF38" s="31"/>
      <c r="FG38" s="27" t="e">
        <f t="shared" ref="FG38:FG59" si="244">83-LEFT(TEXT(L38,"0000000"),3)+1</f>
        <v>#VALUE!</v>
      </c>
      <c r="FH38" s="28">
        <f t="shared" ref="FH38:FH59" si="245">IF(OR(L38="",L38=" ",L38="　"),0,IF(D38&gt;=840101,0,IF(FG38&gt;59,1,0)))</f>
        <v>0</v>
      </c>
      <c r="FI38" s="27" t="e">
        <f t="shared" ref="FI38:FI59" si="246">83-LEFT(TEXT(P38,"0000000"),3)+1</f>
        <v>#VALUE!</v>
      </c>
      <c r="FJ38" s="28">
        <f t="shared" ref="FJ38:FJ59" si="247">IF(OR(P38="",P38=" ",P38="　"),0,IF(D38&gt;=840101,0,IF(FI38&gt;59,1,0)))</f>
        <v>0</v>
      </c>
      <c r="FK38" s="28">
        <f>IF(OR(T38="",T38=" ",T38="　"),0,IF(D38&gt;=840101,0,IF(EV38=1,1,IF(MATCH(T38,Sheet2!$D$3:$D$12,1)&lt;=8,1,0))))</f>
        <v>0</v>
      </c>
      <c r="FL38" s="28">
        <f>IF(OR(X38="",X38=" ",X38="　"),0,IF(D38&gt;=840101,0,IF(EW38=1,1,IF(MATCH(X38,Sheet2!$D$3:$D$12,1)&lt;=8,1,0))))</f>
        <v>0</v>
      </c>
      <c r="FM38" s="28">
        <f>IF(OR(AB38="",AB38=" ",AB38="　"),0,IF(D38&gt;=840101,0,IF(EX38=1,1,IF(MATCH(AB38,Sheet2!$D$3:$D$12,1)&lt;=8,1,0))))</f>
        <v>0</v>
      </c>
      <c r="FN38" s="28">
        <f>IF(OR(AF38="",AF38=" ",AF38="　"),0,IF(D38&gt;=840101,0,IF(EY38=1,1,IF(MATCH(AF38,Sheet2!$D$3:$D$12,1)&lt;=8,1,0))))</f>
        <v>0</v>
      </c>
      <c r="FO38" s="29">
        <f t="shared" ref="FO38:FO59" si="248">IF(D38&gt;=840101,0,1)</f>
        <v>1</v>
      </c>
      <c r="FP38" s="29">
        <f t="shared" ref="FP38:FP59" si="249">IF(D38&gt;=840101,0,1)</f>
        <v>1</v>
      </c>
      <c r="FQ38" s="30">
        <f t="shared" ref="FQ38:FQ59" si="250">FH38+FJ38+FR38</f>
        <v>0</v>
      </c>
      <c r="FR38" s="30">
        <f t="shared" ref="FR38:FR59" si="251">IF((FK38+FL38+FM38+FN38)&gt;3,3,(FK38+FL38+FM38+FN38))</f>
        <v>0</v>
      </c>
      <c r="FS38" s="30">
        <f t="shared" ref="FS38:FS59" si="252">IF(FD38&gt;=FO38,FD38,IF(FQ38&gt;FO38,1,FQ38))</f>
        <v>0</v>
      </c>
      <c r="FT38" s="30">
        <f t="shared" ref="FT38:FT59" si="253">IF(FE38&gt;=FP38,FE38,IF(FR38&gt;FP38,1,FR38))</f>
        <v>0</v>
      </c>
      <c r="FU38" s="31"/>
      <c r="FV38" s="27" t="e">
        <f t="shared" ref="FV38:FV59" si="254">84-LEFT(TEXT(L38,"0000000"),3)+1</f>
        <v>#VALUE!</v>
      </c>
      <c r="FW38" s="28">
        <f t="shared" ref="FW38:FW59" si="255">IF(OR(L38="",L38=" ",L38="　"),0,IF(D38&gt;=840701,0,IF(FV38&gt;59,1,0)))</f>
        <v>0</v>
      </c>
      <c r="FX38" s="27" t="e">
        <f t="shared" ref="FX38:FX59" si="256">84-LEFT(TEXT(P38,"0000000"),3)+1</f>
        <v>#VALUE!</v>
      </c>
      <c r="FY38" s="28">
        <f t="shared" ref="FY38:FY59" si="257">IF(OR(P38="",P38=" ",P38="　"),0,IF(D38&gt;=840701,0,IF(FX38&gt;59,1,0)))</f>
        <v>0</v>
      </c>
      <c r="FZ38" s="28">
        <f>IF(OR(T38="",T38=" ",T38="　"),0,IF(D38&gt;=840701,0,IF(FK38=1,1,IF(MATCH(T38,Sheet2!$D$3:$D$12,1)&lt;=9,1,0))))</f>
        <v>0</v>
      </c>
      <c r="GA38" s="28">
        <f>IF(OR(X38="",X38=" ",X38="　"),0,IF(D38&gt;=840701,0,IF(FL38=1,1,IF(MATCH(X38,Sheet2!$D$3:$D$12,1)&lt;=9,1,0))))</f>
        <v>0</v>
      </c>
      <c r="GB38" s="28">
        <f>IF(OR(AB38="",AB38=" ",AB38="　"),0,IF(D38&gt;=840701,0,IF(FM38=1,1,IF(MATCH(AB38,Sheet2!$D$3:$D$12,1)&lt;=9,1,0))))</f>
        <v>0</v>
      </c>
      <c r="GC38" s="28">
        <f>IF(OR(AF38="",AF38=" ",AF38="　"),0,IF(D38&gt;=840701,0,IF(FN38=1,1,IF(MATCH(AF38,Sheet2!$D$3:$D$12,1)&lt;=9,1,0))))</f>
        <v>0</v>
      </c>
      <c r="GD38" s="29">
        <f t="shared" ref="GD38:GD59" si="258">IF(D38&gt;=840701,0,1)</f>
        <v>1</v>
      </c>
      <c r="GE38" s="29">
        <f t="shared" ref="GE38:GE59" si="259">IF(D38&gt;=840701,0,1)</f>
        <v>1</v>
      </c>
      <c r="GF38" s="30">
        <f t="shared" ref="GF38:GF59" si="260">FW38+FY38+GG38</f>
        <v>0</v>
      </c>
      <c r="GG38" s="30">
        <f t="shared" ref="GG38:GG59" si="261">IF((FZ38+GA38+GB38+GC38)&gt;3,3,(FZ38+GA38+GB38+GC38))</f>
        <v>0</v>
      </c>
      <c r="GH38" s="30">
        <f t="shared" ref="GH38:GH59" si="262">IF(FS38&gt;=GD38,FS38,IF(GF38&gt;GD38,1,GF38))</f>
        <v>0</v>
      </c>
      <c r="GI38" s="30">
        <f t="shared" ref="GI38:GI59" si="263">IF(FT38&gt;=GE38,FT38,IF(GG38&gt;GE38,1,GG38))</f>
        <v>0</v>
      </c>
      <c r="GJ38" s="31"/>
      <c r="GK38" s="27" t="e">
        <f t="shared" ref="GK38:GK59" si="264">84-LEFT(TEXT(L38,"0000000"),3)+1</f>
        <v>#VALUE!</v>
      </c>
      <c r="GL38" s="28">
        <f t="shared" ref="GL38:GL59" si="265">IF(OR(L38="",L38=" ",L38="　"),0,IF(D38&gt;=840701,0,IF(GK38&gt;59,1,0)))</f>
        <v>0</v>
      </c>
      <c r="GM38" s="27" t="e">
        <f t="shared" ref="GM38:GM59" si="266">84-LEFT(TEXT(P38,"0000000"),3)+1</f>
        <v>#VALUE!</v>
      </c>
      <c r="GN38" s="28">
        <f t="shared" ref="GN38:GN59" si="267">IF(OR(P38="",P38=" ",P38="　"),0,IF(D38&gt;=840701,0,IF(GM38&gt;59,1,0)))</f>
        <v>0</v>
      </c>
      <c r="GO38" s="28">
        <f>IF(OR(T38="",T38=" ",T38="　"),0,IF(D38&gt;=840701,0,IF(FZ38=1,1,IF(MATCH(T38,Sheet2!$D$3:$D$12,1)&lt;=10,1,0))))</f>
        <v>0</v>
      </c>
      <c r="GP38" s="28">
        <f>IF(OR(X38="",X38=" ",X38="　"),0,IF(D38&gt;=840701,0,IF(GA38=1,1,IF(MATCH(X38,Sheet2!$D$3:$D$12,1)&lt;=10,1,0))))</f>
        <v>0</v>
      </c>
      <c r="GQ38" s="28">
        <f>IF(OR(AB38="",AB38=" ",AB38="　"),0,IF(D38&gt;=840701,0,IF(GB38=1,1,IF(MATCH(AB38,Sheet2!$D$3:$D$12,1)&lt;=10,1,0))))</f>
        <v>0</v>
      </c>
      <c r="GR38" s="28">
        <f>IF(OR(AF38="",AF38=" ",AF38="　"),0,IF(D38&gt;=840701,0,IF(GC38=1,1,IF(MATCH(AF38,Sheet2!$D$3:$D$12,1)&lt;=10,1,0))))</f>
        <v>0</v>
      </c>
      <c r="GS38" s="29">
        <f t="shared" ref="GS38:GS59" si="268">IF(D38&gt;=840701,0,0)</f>
        <v>0</v>
      </c>
      <c r="GT38" s="29">
        <f t="shared" ref="GT38:GT59" si="269">IF(D38&gt;=840701,0,0)</f>
        <v>0</v>
      </c>
      <c r="GU38" s="30">
        <f t="shared" ref="GU38:GU59" si="270">GL38+GN38+GV38</f>
        <v>0</v>
      </c>
      <c r="GV38" s="30">
        <f t="shared" ref="GV38:GV59" si="271">IF((GO38+GP38+GQ38+GR38)&gt;3,3,(GO38+GP38+GQ38+GR38))</f>
        <v>0</v>
      </c>
      <c r="GW38" s="30">
        <f t="shared" ref="GW38:GW59" si="272">IF(GH38&gt;=GS38,GH38,IF(GU38&gt;GS38,0,GU38))</f>
        <v>0</v>
      </c>
      <c r="GX38" s="30">
        <f t="shared" ref="GX38:GX59" si="273">IF(GI38&gt;=GT38,GI38,IF(GV38&gt;GT38,0,GV38))</f>
        <v>0</v>
      </c>
      <c r="GY38" s="8"/>
      <c r="GZ38" s="39" t="str">
        <f t="shared" si="129"/>
        <v>1911/00/00</v>
      </c>
      <c r="HA38" s="8" t="e">
        <f t="shared" si="130"/>
        <v>#VALUE!</v>
      </c>
      <c r="HB38" s="8" t="str">
        <f t="shared" si="131"/>
        <v>1911/00/00</v>
      </c>
      <c r="HC38" s="8" t="e">
        <f t="shared" si="132"/>
        <v>#VALUE!</v>
      </c>
      <c r="HD38" s="8" t="str">
        <f t="shared" si="133"/>
        <v>1911/00/00</v>
      </c>
      <c r="HE38" s="8" t="e">
        <f t="shared" si="134"/>
        <v>#VALUE!</v>
      </c>
      <c r="HF38" s="8" t="str">
        <f t="shared" si="135"/>
        <v>2013/01/01</v>
      </c>
      <c r="HH38" s="8">
        <f>IF(OR(C38="",C38=" ",C38="　"),0,IF(D38&gt;780630,0,ROUND(VLOOKUP(F38,Sheet2!$A$1:$B$20,2,FALSE)*E38,0)))</f>
        <v>0</v>
      </c>
      <c r="HI38" s="8">
        <f t="shared" si="136"/>
        <v>0</v>
      </c>
      <c r="HJ38" s="8">
        <f t="shared" si="137"/>
        <v>0</v>
      </c>
      <c r="HL38" s="8" t="str">
        <f t="shared" si="138"/>
        <v/>
      </c>
      <c r="HM38" s="8" t="str">
        <f t="shared" si="139"/>
        <v/>
      </c>
      <c r="HN38" s="8" t="str">
        <f t="shared" si="140"/>
        <v/>
      </c>
      <c r="HO38" s="8" t="str">
        <f t="shared" si="141"/>
        <v/>
      </c>
      <c r="HP38" s="8" t="str">
        <f t="shared" si="142"/>
        <v/>
      </c>
      <c r="HQ38" s="8" t="str">
        <f t="shared" si="143"/>
        <v/>
      </c>
      <c r="HR38" s="8" t="str">
        <f t="shared" si="144"/>
        <v/>
      </c>
    </row>
    <row r="39" spans="1:226" ht="60" customHeight="1">
      <c r="A39" s="10">
        <v>34</v>
      </c>
      <c r="B39" s="32"/>
      <c r="C39" s="33"/>
      <c r="D39" s="34"/>
      <c r="E39" s="55"/>
      <c r="F39" s="46"/>
      <c r="G39" s="48">
        <f>IF(OR(C39="",C39=" ",C39="　"),0,IF(D39&gt;780630,0,ROUND(VLOOKUP(F39,Sheet2!$A$1:$B$20,2,FALSE),0)))</f>
        <v>0</v>
      </c>
      <c r="H39" s="49">
        <f t="shared" si="147"/>
        <v>0</v>
      </c>
      <c r="I39" s="24">
        <f t="shared" si="148"/>
        <v>0</v>
      </c>
      <c r="J39" s="25">
        <f t="shared" si="149"/>
        <v>0</v>
      </c>
      <c r="K39" s="35"/>
      <c r="L39" s="133" t="str">
        <f t="shared" si="145"/>
        <v/>
      </c>
      <c r="M39" s="51" t="str">
        <f t="shared" si="150"/>
        <v/>
      </c>
      <c r="N39" s="56">
        <v>15.5</v>
      </c>
      <c r="O39" s="38"/>
      <c r="P39" s="133" t="str">
        <f t="shared" si="146"/>
        <v/>
      </c>
      <c r="Q39" s="51" t="str">
        <f t="shared" si="151"/>
        <v/>
      </c>
      <c r="R39" s="56">
        <v>15.5</v>
      </c>
      <c r="S39" s="38"/>
      <c r="T39" s="34"/>
      <c r="U39" s="51" t="str">
        <f t="shared" si="152"/>
        <v/>
      </c>
      <c r="V39" s="56">
        <v>15.5</v>
      </c>
      <c r="W39" s="38"/>
      <c r="X39" s="34"/>
      <c r="Y39" s="51" t="str">
        <f t="shared" si="153"/>
        <v/>
      </c>
      <c r="Z39" s="56">
        <v>15.5</v>
      </c>
      <c r="AA39" s="35"/>
      <c r="AB39" s="34"/>
      <c r="AC39" s="51" t="str">
        <f t="shared" si="154"/>
        <v/>
      </c>
      <c r="AD39" s="56">
        <v>15.5</v>
      </c>
      <c r="AE39" s="38"/>
      <c r="AF39" s="34"/>
      <c r="AG39" s="51" t="str">
        <f t="shared" si="155"/>
        <v/>
      </c>
      <c r="AH39" s="56">
        <v>15.5</v>
      </c>
      <c r="AI39" s="37">
        <f t="shared" si="156"/>
        <v>0</v>
      </c>
      <c r="AJ39" s="47">
        <f t="shared" si="157"/>
        <v>0</v>
      </c>
      <c r="AK39" s="26">
        <f t="shared" si="158"/>
        <v>0</v>
      </c>
      <c r="AL39" s="53">
        <f t="shared" si="159"/>
        <v>0</v>
      </c>
      <c r="AM39" s="36"/>
      <c r="AN39" s="54"/>
      <c r="AO39" s="8" t="e">
        <f>VLOOKUP(LEFT(C39,1),Sheet2!$L$3:$M$28,2,FALSE)&amp;MID(C39,2,9)</f>
        <v>#N/A</v>
      </c>
      <c r="AP39" s="8" t="e">
        <f t="shared" si="160"/>
        <v>#N/A</v>
      </c>
      <c r="AQ39" s="8" t="e">
        <f t="shared" si="161"/>
        <v>#N/A</v>
      </c>
      <c r="AR39" s="27">
        <f t="shared" si="162"/>
        <v>0</v>
      </c>
      <c r="AS39" s="28">
        <f t="shared" si="163"/>
        <v>0</v>
      </c>
      <c r="AT39" s="27">
        <f t="shared" si="164"/>
        <v>0</v>
      </c>
      <c r="AU39" s="28">
        <f t="shared" si="165"/>
        <v>0</v>
      </c>
      <c r="AV39" s="28">
        <f t="shared" si="166"/>
        <v>0</v>
      </c>
      <c r="AW39" s="28">
        <f t="shared" si="167"/>
        <v>0</v>
      </c>
      <c r="AX39" s="28">
        <f t="shared" si="168"/>
        <v>0</v>
      </c>
      <c r="AY39" s="28">
        <f t="shared" si="169"/>
        <v>0</v>
      </c>
      <c r="AZ39" s="29" t="str">
        <f t="shared" si="170"/>
        <v/>
      </c>
      <c r="BA39" s="29"/>
      <c r="BB39" s="30">
        <f t="shared" si="171"/>
        <v>0</v>
      </c>
      <c r="BC39" s="30">
        <f t="shared" si="172"/>
        <v>0</v>
      </c>
      <c r="BD39" s="31">
        <f t="shared" si="173"/>
        <v>0</v>
      </c>
      <c r="BE39" s="8"/>
      <c r="BF39" s="27" t="e">
        <f t="shared" si="174"/>
        <v>#VALUE!</v>
      </c>
      <c r="BG39" s="28">
        <f t="shared" si="175"/>
        <v>0</v>
      </c>
      <c r="BH39" s="27" t="e">
        <f t="shared" si="176"/>
        <v>#VALUE!</v>
      </c>
      <c r="BI39" s="28">
        <f t="shared" si="177"/>
        <v>0</v>
      </c>
      <c r="BJ39" s="28">
        <f>IF(OR(T39="",T39=" ",T39="　"),0,IF(D39&gt;=800701,0,IF(MATCH(T39,Sheet2!$D$3:$D$12,1)&lt;=1,1,0)))</f>
        <v>0</v>
      </c>
      <c r="BK39" s="28">
        <f>IF(OR(X39="",X39=" ",X39="　"),0,IF(D39&gt;=800701,0,IF(MATCH(X39,Sheet2!$D$3:$D$12,1)&lt;=1,1,0)))</f>
        <v>0</v>
      </c>
      <c r="BL39" s="28">
        <f>IF(OR(AB39="",AB39=" ",AB39="　"),0,IF(D39&gt;=800701,0,IF(MATCH(AB39,Sheet2!$D$3:$D$12,1)&lt;=1,1,0)))</f>
        <v>0</v>
      </c>
      <c r="BM39" s="28">
        <f>IF(OR(AF39="",AF39=" ",AF39="　"),0,IF(D39&gt;=800701,0,IF(MATCH(AF39,Sheet2!$D$3:$D$12,1)&lt;=1,1,0)))</f>
        <v>0</v>
      </c>
      <c r="BN39" s="29">
        <f t="shared" si="178"/>
        <v>5</v>
      </c>
      <c r="BO39" s="29">
        <f t="shared" si="179"/>
        <v>3</v>
      </c>
      <c r="BP39" s="30">
        <f t="shared" si="180"/>
        <v>0</v>
      </c>
      <c r="BQ39" s="30">
        <f t="shared" si="181"/>
        <v>0</v>
      </c>
      <c r="BR39" s="30">
        <f t="shared" si="182"/>
        <v>0</v>
      </c>
      <c r="BS39" s="30">
        <f t="shared" si="183"/>
        <v>0</v>
      </c>
      <c r="BT39" s="30"/>
      <c r="BU39" s="27" t="e">
        <f t="shared" si="184"/>
        <v>#VALUE!</v>
      </c>
      <c r="BV39" s="28">
        <f t="shared" si="185"/>
        <v>0</v>
      </c>
      <c r="BW39" s="27" t="e">
        <f t="shared" si="186"/>
        <v>#VALUE!</v>
      </c>
      <c r="BX39" s="28">
        <f t="shared" si="187"/>
        <v>0</v>
      </c>
      <c r="BY39" s="28">
        <f>IF(OR(T39="",T39=" ",T39="　"),0,IF(D39&gt;=810101,0,IF(BJ39=1,1,IF(MATCH(T39,Sheet2!$D$3:$D$12,1)&lt;=2,1,0))))</f>
        <v>0</v>
      </c>
      <c r="BZ39" s="28">
        <f>IF(OR(X39="",X39=" ",X39="　"),0,IF(D39&gt;=810101,0,IF(BK39=1,1,IF(MATCH(X39,Sheet2!$D$3:$D$12,1)&lt;=2,1,0))))</f>
        <v>0</v>
      </c>
      <c r="CA39" s="28">
        <f>IF(OR(AB39="",AB39=" ",AB39="　"),0,IF(D39&gt;=810101,0,IF(BL39=1,1,IF(MATCH(AB39,Sheet2!$D$3:$D$12,1)&lt;=2,1,0))))</f>
        <v>0</v>
      </c>
      <c r="CB39" s="28">
        <f>IF(OR(AF39="",AF39=" ",AF39="　"),0,IF(D39&gt;=810101,0,IF(BM39=1,1,IF(MATCH(AF39,Sheet2!$D$3:$D$12,1)&lt;=2,1,0))))</f>
        <v>0</v>
      </c>
      <c r="CC39" s="29">
        <f t="shared" si="188"/>
        <v>4</v>
      </c>
      <c r="CD39" s="29">
        <f t="shared" si="189"/>
        <v>3</v>
      </c>
      <c r="CE39" s="30">
        <f t="shared" si="190"/>
        <v>0</v>
      </c>
      <c r="CF39" s="30">
        <f t="shared" si="191"/>
        <v>0</v>
      </c>
      <c r="CG39" s="30">
        <f t="shared" si="192"/>
        <v>0</v>
      </c>
      <c r="CH39" s="30">
        <f t="shared" si="193"/>
        <v>0</v>
      </c>
      <c r="CI39" s="30"/>
      <c r="CJ39" s="27" t="e">
        <f t="shared" si="194"/>
        <v>#VALUE!</v>
      </c>
      <c r="CK39" s="28">
        <f t="shared" si="195"/>
        <v>0</v>
      </c>
      <c r="CL39" s="27" t="e">
        <f t="shared" si="196"/>
        <v>#VALUE!</v>
      </c>
      <c r="CM39" s="28">
        <f t="shared" si="197"/>
        <v>0</v>
      </c>
      <c r="CN39" s="28">
        <f>IF(OR(T39="",T39=" ",T39="　"),0,IF(D39&gt;=810701,0,IF(BY39=1,1,IF(MATCH(T39,Sheet2!$D$3:$D$12,1)&lt;=3,1,0))))</f>
        <v>0</v>
      </c>
      <c r="CO39" s="28">
        <f>IF(OR(X39="",X39=" ",X39="　"),0,IF(D39&gt;=810701,0,IF(BZ39=1,1,IF(MATCH(X39,Sheet2!$D$3:$D$12,1)&lt;=3,1,0))))</f>
        <v>0</v>
      </c>
      <c r="CP39" s="28">
        <f>IF(OR(AB39="",AB39=" ",AB39="　"),0,IF(D39&gt;=810701,0,IF(CA39=1,1,IF(MATCH(AB39,Sheet2!$D$3:$D$12,1)&lt;=3,1,0))))</f>
        <v>0</v>
      </c>
      <c r="CQ39" s="28">
        <f>IF(OR(AF39="",AF39=" ",AF39="　"),0,IF(D39&gt;=810701,0,IF(CB39=1,1,IF(MATCH(AF39,Sheet2!$D$3:$D$12,1)&lt;=3,1,0))))</f>
        <v>0</v>
      </c>
      <c r="CR39" s="29">
        <f t="shared" si="198"/>
        <v>4</v>
      </c>
      <c r="CS39" s="29">
        <f t="shared" si="199"/>
        <v>3</v>
      </c>
      <c r="CT39" s="30">
        <f t="shared" si="200"/>
        <v>0</v>
      </c>
      <c r="CU39" s="30">
        <f t="shared" si="201"/>
        <v>0</v>
      </c>
      <c r="CV39" s="30">
        <f t="shared" si="202"/>
        <v>0</v>
      </c>
      <c r="CW39" s="30">
        <f t="shared" si="203"/>
        <v>0</v>
      </c>
      <c r="CX39" s="31"/>
      <c r="CY39" s="27" t="e">
        <f t="shared" si="204"/>
        <v>#VALUE!</v>
      </c>
      <c r="CZ39" s="28">
        <f t="shared" si="205"/>
        <v>0</v>
      </c>
      <c r="DA39" s="27" t="e">
        <f t="shared" si="206"/>
        <v>#VALUE!</v>
      </c>
      <c r="DB39" s="28">
        <f t="shared" si="207"/>
        <v>0</v>
      </c>
      <c r="DC39" s="28">
        <f>IF(OR(T39="",T39=" ",T39="　"),0,IF(D39&gt;=820101,0,IF(CN39=1,1,IF(MATCH(T39,Sheet2!$D$3:$D$12,1)&lt;=4,1,0))))</f>
        <v>0</v>
      </c>
      <c r="DD39" s="28">
        <f>IF(OR(X39="",X39=" ",X39="　"),0,IF(D39&gt;=820101,0,IF(CO39=1,1,IF(MATCH(X39,Sheet2!$D$3:$D$12,1)&lt;=4,1,0))))</f>
        <v>0</v>
      </c>
      <c r="DE39" s="28">
        <f>IF(OR(AB39="",AB39=" ",AB39="　"),0,IF(D39&gt;=820101,0,IF(CP39=1,1,IF(MATCH(AB39,Sheet2!$D$3:$D$12,1)&lt;=4,1,0))))</f>
        <v>0</v>
      </c>
      <c r="DF39" s="28">
        <f>IF(OR(AF39="",AF39=" ",AF39="　"),0,IF(D39&gt;=820101,0,IF(CQ39=1,1,IF(MATCH(AF39,Sheet2!$D$3:$D$12,1)&lt;=4,1,0))))</f>
        <v>0</v>
      </c>
      <c r="DG39" s="29">
        <f t="shared" si="208"/>
        <v>3</v>
      </c>
      <c r="DH39" s="29">
        <f t="shared" si="209"/>
        <v>3</v>
      </c>
      <c r="DI39" s="30">
        <f t="shared" si="210"/>
        <v>0</v>
      </c>
      <c r="DJ39" s="30">
        <f t="shared" si="211"/>
        <v>0</v>
      </c>
      <c r="DK39" s="30">
        <f t="shared" si="212"/>
        <v>0</v>
      </c>
      <c r="DL39" s="30">
        <f t="shared" si="213"/>
        <v>0</v>
      </c>
      <c r="DM39" s="31"/>
      <c r="DN39" s="27" t="e">
        <f t="shared" si="214"/>
        <v>#VALUE!</v>
      </c>
      <c r="DO39" s="28">
        <f t="shared" si="215"/>
        <v>0</v>
      </c>
      <c r="DP39" s="27" t="e">
        <f t="shared" si="216"/>
        <v>#VALUE!</v>
      </c>
      <c r="DQ39" s="28">
        <f t="shared" si="217"/>
        <v>0</v>
      </c>
      <c r="DR39" s="28">
        <f>IF(OR(T39="",T39=" ",T39="　"),0,IF(D39&gt;=820701,0,IF(DC39=1,1,IF(MATCH(T39,Sheet2!$D$3:$D$12,1)&lt;=5,1,0))))</f>
        <v>0</v>
      </c>
      <c r="DS39" s="28">
        <f>IF(OR(X39="",X39=" ",X39="　"),0,IF(D39&gt;=820701,0,IF(DD39=1,1,IF(MATCH(X39,Sheet2!$D$3:$D$12,1)&lt;=5,1,0))))</f>
        <v>0</v>
      </c>
      <c r="DT39" s="28">
        <f>IF(OR(AB39="",AB39=" ",AB39="　"),0,IF(D39&gt;=820701,0,IF(DE39=1,1,IF(MATCH(AB39,Sheet2!$D$3:$D$12,1)&lt;=5,1,0))))</f>
        <v>0</v>
      </c>
      <c r="DU39" s="28">
        <f>IF(OR(AF39="",AF39=" ",AF39="　"),0,IF(D39&gt;=820701,0,IF(DF39=1,1,IF(MATCH(AF39,Sheet2!$D$3:$D$12,1)&lt;=5,1,0))))</f>
        <v>0</v>
      </c>
      <c r="DV39" s="29">
        <f t="shared" si="218"/>
        <v>3</v>
      </c>
      <c r="DW39" s="29">
        <f t="shared" si="219"/>
        <v>3</v>
      </c>
      <c r="DX39" s="30">
        <f t="shared" si="220"/>
        <v>0</v>
      </c>
      <c r="DY39" s="30">
        <f t="shared" si="221"/>
        <v>0</v>
      </c>
      <c r="DZ39" s="30">
        <f t="shared" si="222"/>
        <v>0</v>
      </c>
      <c r="EA39" s="30">
        <f t="shared" si="223"/>
        <v>0</v>
      </c>
      <c r="EB39" s="31"/>
      <c r="EC39" s="27" t="e">
        <f t="shared" si="224"/>
        <v>#VALUE!</v>
      </c>
      <c r="ED39" s="28">
        <f t="shared" si="225"/>
        <v>0</v>
      </c>
      <c r="EE39" s="27" t="e">
        <f t="shared" si="226"/>
        <v>#VALUE!</v>
      </c>
      <c r="EF39" s="28">
        <f t="shared" si="227"/>
        <v>0</v>
      </c>
      <c r="EG39" s="28">
        <f>IF(OR(T39="",T39=" ",T39="　"),0,IF(D39&gt;=830101,0,IF(DR39=1,1,IF(MATCH(T39,Sheet2!$D$3:$D$12,1)&lt;=6,1,0))))</f>
        <v>0</v>
      </c>
      <c r="EH39" s="28">
        <f>IF(OR(X39="",X39=" ",X39="　"),0,IF(D39&gt;=830101,0,IF(DS39=1,1,IF(MATCH(X39,Sheet2!$D$3:$D$12,1)&lt;=6,1,0))))</f>
        <v>0</v>
      </c>
      <c r="EI39" s="28">
        <f>IF(OR(AB39="",AB39=" ",AB39="　"),0,IF(D39&gt;=830101,0,IF(DT39=1,1,IF(MATCH(AB39,Sheet2!$D$3:$D$12,1)&lt;=6,1,0))))</f>
        <v>0</v>
      </c>
      <c r="EJ39" s="28">
        <f>IF(OR(AF39="",AF39=" ",AF39="　"),0,IF(D39&gt;=830101,0,IF(DU39=1,1,IF(MATCH(AF39,Sheet2!$D$3:$D$12,1)&lt;=6,1,0))))</f>
        <v>0</v>
      </c>
      <c r="EK39" s="29">
        <f t="shared" si="228"/>
        <v>2</v>
      </c>
      <c r="EL39" s="29">
        <f t="shared" si="229"/>
        <v>2</v>
      </c>
      <c r="EM39" s="30">
        <f t="shared" si="230"/>
        <v>0</v>
      </c>
      <c r="EN39" s="30">
        <f t="shared" si="231"/>
        <v>0</v>
      </c>
      <c r="EO39" s="30">
        <f t="shared" si="232"/>
        <v>0</v>
      </c>
      <c r="EP39" s="30">
        <f t="shared" si="233"/>
        <v>0</v>
      </c>
      <c r="EQ39" s="31"/>
      <c r="ER39" s="27" t="e">
        <f t="shared" si="234"/>
        <v>#VALUE!</v>
      </c>
      <c r="ES39" s="28">
        <f t="shared" si="235"/>
        <v>0</v>
      </c>
      <c r="ET39" s="27" t="e">
        <f t="shared" si="236"/>
        <v>#VALUE!</v>
      </c>
      <c r="EU39" s="28">
        <f t="shared" si="237"/>
        <v>0</v>
      </c>
      <c r="EV39" s="28">
        <f>IF(OR(T39="",T39=" ",T39="　"),0,IF(D39&gt;=830701,0,IF(EG39=1,1,IF(MATCH(T39,Sheet2!$D$3:$D$12,1)&lt;=7,1,0))))</f>
        <v>0</v>
      </c>
      <c r="EW39" s="28">
        <f>IF(OR(X39="",X39=" ",X39="　"),0,IF(D39&gt;=830701,0,IF(EH39=1,1,IF(MATCH(X39,Sheet2!$D$3:$D$12,1)&lt;=7,1,0))))</f>
        <v>0</v>
      </c>
      <c r="EX39" s="28">
        <f>IF(OR(AB39="",AB39=" ",AB39="　"),0,IF(D39&gt;=830701,0,IF(EI39=1,1,IF(MATCH(AB39,Sheet2!$D$3:$D$12,1)&lt;=7,1,0))))</f>
        <v>0</v>
      </c>
      <c r="EY39" s="28">
        <f>IF(OR(AF39="",AF39=" ",AF39="　"),0,IF(D39&gt;=830701,0,IF(EJ39=1,1,IF(MATCH(AF39,Sheet2!$D$3:$D$12,1)&lt;=7,1,0))))</f>
        <v>0</v>
      </c>
      <c r="EZ39" s="29">
        <f t="shared" si="238"/>
        <v>2</v>
      </c>
      <c r="FA39" s="29">
        <f t="shared" si="239"/>
        <v>2</v>
      </c>
      <c r="FB39" s="30">
        <f t="shared" si="240"/>
        <v>0</v>
      </c>
      <c r="FC39" s="30">
        <f t="shared" si="241"/>
        <v>0</v>
      </c>
      <c r="FD39" s="30">
        <f t="shared" si="242"/>
        <v>0</v>
      </c>
      <c r="FE39" s="30">
        <f t="shared" si="243"/>
        <v>0</v>
      </c>
      <c r="FF39" s="31"/>
      <c r="FG39" s="27" t="e">
        <f t="shared" si="244"/>
        <v>#VALUE!</v>
      </c>
      <c r="FH39" s="28">
        <f t="shared" si="245"/>
        <v>0</v>
      </c>
      <c r="FI39" s="27" t="e">
        <f t="shared" si="246"/>
        <v>#VALUE!</v>
      </c>
      <c r="FJ39" s="28">
        <f t="shared" si="247"/>
        <v>0</v>
      </c>
      <c r="FK39" s="28">
        <f>IF(OR(T39="",T39=" ",T39="　"),0,IF(D39&gt;=840101,0,IF(EV39=1,1,IF(MATCH(T39,Sheet2!$D$3:$D$12,1)&lt;=8,1,0))))</f>
        <v>0</v>
      </c>
      <c r="FL39" s="28">
        <f>IF(OR(X39="",X39=" ",X39="　"),0,IF(D39&gt;=840101,0,IF(EW39=1,1,IF(MATCH(X39,Sheet2!$D$3:$D$12,1)&lt;=8,1,0))))</f>
        <v>0</v>
      </c>
      <c r="FM39" s="28">
        <f>IF(OR(AB39="",AB39=" ",AB39="　"),0,IF(D39&gt;=840101,0,IF(EX39=1,1,IF(MATCH(AB39,Sheet2!$D$3:$D$12,1)&lt;=8,1,0))))</f>
        <v>0</v>
      </c>
      <c r="FN39" s="28">
        <f>IF(OR(AF39="",AF39=" ",AF39="　"),0,IF(D39&gt;=840101,0,IF(EY39=1,1,IF(MATCH(AF39,Sheet2!$D$3:$D$12,1)&lt;=8,1,0))))</f>
        <v>0</v>
      </c>
      <c r="FO39" s="29">
        <f t="shared" si="248"/>
        <v>1</v>
      </c>
      <c r="FP39" s="29">
        <f t="shared" si="249"/>
        <v>1</v>
      </c>
      <c r="FQ39" s="30">
        <f t="shared" si="250"/>
        <v>0</v>
      </c>
      <c r="FR39" s="30">
        <f t="shared" si="251"/>
        <v>0</v>
      </c>
      <c r="FS39" s="30">
        <f t="shared" si="252"/>
        <v>0</v>
      </c>
      <c r="FT39" s="30">
        <f t="shared" si="253"/>
        <v>0</v>
      </c>
      <c r="FU39" s="31"/>
      <c r="FV39" s="27" t="e">
        <f t="shared" si="254"/>
        <v>#VALUE!</v>
      </c>
      <c r="FW39" s="28">
        <f t="shared" si="255"/>
        <v>0</v>
      </c>
      <c r="FX39" s="27" t="e">
        <f t="shared" si="256"/>
        <v>#VALUE!</v>
      </c>
      <c r="FY39" s="28">
        <f t="shared" si="257"/>
        <v>0</v>
      </c>
      <c r="FZ39" s="28">
        <f>IF(OR(T39="",T39=" ",T39="　"),0,IF(D39&gt;=840701,0,IF(FK39=1,1,IF(MATCH(T39,Sheet2!$D$3:$D$12,1)&lt;=9,1,0))))</f>
        <v>0</v>
      </c>
      <c r="GA39" s="28">
        <f>IF(OR(X39="",X39=" ",X39="　"),0,IF(D39&gt;=840701,0,IF(FL39=1,1,IF(MATCH(X39,Sheet2!$D$3:$D$12,1)&lt;=9,1,0))))</f>
        <v>0</v>
      </c>
      <c r="GB39" s="28">
        <f>IF(OR(AB39="",AB39=" ",AB39="　"),0,IF(D39&gt;=840701,0,IF(FM39=1,1,IF(MATCH(AB39,Sheet2!$D$3:$D$12,1)&lt;=9,1,0))))</f>
        <v>0</v>
      </c>
      <c r="GC39" s="28">
        <f>IF(OR(AF39="",AF39=" ",AF39="　"),0,IF(D39&gt;=840701,0,IF(FN39=1,1,IF(MATCH(AF39,Sheet2!$D$3:$D$12,1)&lt;=9,1,0))))</f>
        <v>0</v>
      </c>
      <c r="GD39" s="29">
        <f t="shared" si="258"/>
        <v>1</v>
      </c>
      <c r="GE39" s="29">
        <f t="shared" si="259"/>
        <v>1</v>
      </c>
      <c r="GF39" s="30">
        <f t="shared" si="260"/>
        <v>0</v>
      </c>
      <c r="GG39" s="30">
        <f t="shared" si="261"/>
        <v>0</v>
      </c>
      <c r="GH39" s="30">
        <f t="shared" si="262"/>
        <v>0</v>
      </c>
      <c r="GI39" s="30">
        <f t="shared" si="263"/>
        <v>0</v>
      </c>
      <c r="GJ39" s="31"/>
      <c r="GK39" s="27" t="e">
        <f t="shared" si="264"/>
        <v>#VALUE!</v>
      </c>
      <c r="GL39" s="28">
        <f t="shared" si="265"/>
        <v>0</v>
      </c>
      <c r="GM39" s="27" t="e">
        <f t="shared" si="266"/>
        <v>#VALUE!</v>
      </c>
      <c r="GN39" s="28">
        <f t="shared" si="267"/>
        <v>0</v>
      </c>
      <c r="GO39" s="28">
        <f>IF(OR(T39="",T39=" ",T39="　"),0,IF(D39&gt;=840701,0,IF(FZ39=1,1,IF(MATCH(T39,Sheet2!$D$3:$D$12,1)&lt;=10,1,0))))</f>
        <v>0</v>
      </c>
      <c r="GP39" s="28">
        <f>IF(OR(X39="",X39=" ",X39="　"),0,IF(D39&gt;=840701,0,IF(GA39=1,1,IF(MATCH(X39,Sheet2!$D$3:$D$12,1)&lt;=10,1,0))))</f>
        <v>0</v>
      </c>
      <c r="GQ39" s="28">
        <f>IF(OR(AB39="",AB39=" ",AB39="　"),0,IF(D39&gt;=840701,0,IF(GB39=1,1,IF(MATCH(AB39,Sheet2!$D$3:$D$12,1)&lt;=10,1,0))))</f>
        <v>0</v>
      </c>
      <c r="GR39" s="28">
        <f>IF(OR(AF39="",AF39=" ",AF39="　"),0,IF(D39&gt;=840701,0,IF(GC39=1,1,IF(MATCH(AF39,Sheet2!$D$3:$D$12,1)&lt;=10,1,0))))</f>
        <v>0</v>
      </c>
      <c r="GS39" s="29">
        <f t="shared" si="268"/>
        <v>0</v>
      </c>
      <c r="GT39" s="29">
        <f t="shared" si="269"/>
        <v>0</v>
      </c>
      <c r="GU39" s="30">
        <f t="shared" si="270"/>
        <v>0</v>
      </c>
      <c r="GV39" s="30">
        <f t="shared" si="271"/>
        <v>0</v>
      </c>
      <c r="GW39" s="30">
        <f t="shared" si="272"/>
        <v>0</v>
      </c>
      <c r="GX39" s="30">
        <f t="shared" si="273"/>
        <v>0</v>
      </c>
      <c r="GY39" s="8"/>
      <c r="GZ39" s="39" t="str">
        <f t="shared" si="129"/>
        <v>1911/00/00</v>
      </c>
      <c r="HA39" s="8" t="e">
        <f t="shared" si="130"/>
        <v>#VALUE!</v>
      </c>
      <c r="HB39" s="8" t="str">
        <f t="shared" si="131"/>
        <v>1911/00/00</v>
      </c>
      <c r="HC39" s="8" t="e">
        <f t="shared" si="132"/>
        <v>#VALUE!</v>
      </c>
      <c r="HD39" s="8" t="str">
        <f t="shared" si="133"/>
        <v>1911/00/00</v>
      </c>
      <c r="HE39" s="8" t="e">
        <f t="shared" si="134"/>
        <v>#VALUE!</v>
      </c>
      <c r="HF39" s="8" t="str">
        <f t="shared" si="135"/>
        <v>2013/01/01</v>
      </c>
      <c r="HH39" s="8">
        <f>IF(OR(C39="",C39=" ",C39="　"),0,IF(D39&gt;780630,0,ROUND(VLOOKUP(F39,Sheet2!$A$1:$B$20,2,FALSE)*E39,0)))</f>
        <v>0</v>
      </c>
      <c r="HI39" s="8">
        <f t="shared" si="136"/>
        <v>0</v>
      </c>
      <c r="HJ39" s="8">
        <f t="shared" si="137"/>
        <v>0</v>
      </c>
      <c r="HL39" s="8" t="str">
        <f t="shared" si="138"/>
        <v/>
      </c>
      <c r="HM39" s="8" t="str">
        <f t="shared" si="139"/>
        <v/>
      </c>
      <c r="HN39" s="8" t="str">
        <f t="shared" si="140"/>
        <v/>
      </c>
      <c r="HO39" s="8" t="str">
        <f t="shared" si="141"/>
        <v/>
      </c>
      <c r="HP39" s="8" t="str">
        <f t="shared" si="142"/>
        <v/>
      </c>
      <c r="HQ39" s="8" t="str">
        <f t="shared" si="143"/>
        <v/>
      </c>
      <c r="HR39" s="8" t="str">
        <f t="shared" si="144"/>
        <v/>
      </c>
    </row>
    <row r="40" spans="1:226" ht="60" customHeight="1">
      <c r="A40" s="10">
        <v>35</v>
      </c>
      <c r="B40" s="32"/>
      <c r="C40" s="33"/>
      <c r="D40" s="34"/>
      <c r="E40" s="55"/>
      <c r="F40" s="46"/>
      <c r="G40" s="48">
        <f>IF(OR(C40="",C40=" ",C40="　"),0,IF(D40&gt;780630,0,ROUND(VLOOKUP(F40,Sheet2!$A$1:$B$20,2,FALSE),0)))</f>
        <v>0</v>
      </c>
      <c r="H40" s="49">
        <f t="shared" si="147"/>
        <v>0</v>
      </c>
      <c r="I40" s="24">
        <f t="shared" si="148"/>
        <v>0</v>
      </c>
      <c r="J40" s="25">
        <f t="shared" si="149"/>
        <v>0</v>
      </c>
      <c r="K40" s="35"/>
      <c r="L40" s="133" t="str">
        <f t="shared" si="145"/>
        <v/>
      </c>
      <c r="M40" s="51" t="str">
        <f t="shared" si="150"/>
        <v/>
      </c>
      <c r="N40" s="56">
        <v>15.5</v>
      </c>
      <c r="O40" s="38"/>
      <c r="P40" s="133" t="str">
        <f t="shared" si="146"/>
        <v/>
      </c>
      <c r="Q40" s="51" t="str">
        <f t="shared" si="151"/>
        <v/>
      </c>
      <c r="R40" s="56">
        <v>15.5</v>
      </c>
      <c r="S40" s="38"/>
      <c r="T40" s="34"/>
      <c r="U40" s="51" t="str">
        <f t="shared" si="152"/>
        <v/>
      </c>
      <c r="V40" s="56">
        <v>15.5</v>
      </c>
      <c r="W40" s="38"/>
      <c r="X40" s="34"/>
      <c r="Y40" s="51" t="str">
        <f t="shared" si="153"/>
        <v/>
      </c>
      <c r="Z40" s="56">
        <v>15.5</v>
      </c>
      <c r="AA40" s="35"/>
      <c r="AB40" s="34"/>
      <c r="AC40" s="51" t="str">
        <f t="shared" si="154"/>
        <v/>
      </c>
      <c r="AD40" s="56">
        <v>15.5</v>
      </c>
      <c r="AE40" s="38"/>
      <c r="AF40" s="34"/>
      <c r="AG40" s="51" t="str">
        <f t="shared" si="155"/>
        <v/>
      </c>
      <c r="AH40" s="56">
        <v>15.5</v>
      </c>
      <c r="AI40" s="37">
        <f t="shared" si="156"/>
        <v>0</v>
      </c>
      <c r="AJ40" s="47">
        <f t="shared" si="157"/>
        <v>0</v>
      </c>
      <c r="AK40" s="26">
        <f t="shared" si="158"/>
        <v>0</v>
      </c>
      <c r="AL40" s="53">
        <f t="shared" si="159"/>
        <v>0</v>
      </c>
      <c r="AM40" s="36"/>
      <c r="AN40" s="54"/>
      <c r="AO40" s="8" t="e">
        <f>VLOOKUP(LEFT(C40,1),Sheet2!$L$3:$M$28,2,FALSE)&amp;MID(C40,2,9)</f>
        <v>#N/A</v>
      </c>
      <c r="AP40" s="8" t="e">
        <f t="shared" si="160"/>
        <v>#N/A</v>
      </c>
      <c r="AQ40" s="8" t="e">
        <f t="shared" si="161"/>
        <v>#N/A</v>
      </c>
      <c r="AR40" s="27">
        <f t="shared" si="162"/>
        <v>0</v>
      </c>
      <c r="AS40" s="28">
        <f t="shared" si="163"/>
        <v>0</v>
      </c>
      <c r="AT40" s="27">
        <f t="shared" si="164"/>
        <v>0</v>
      </c>
      <c r="AU40" s="28">
        <f t="shared" si="165"/>
        <v>0</v>
      </c>
      <c r="AV40" s="28">
        <f t="shared" si="166"/>
        <v>0</v>
      </c>
      <c r="AW40" s="28">
        <f t="shared" si="167"/>
        <v>0</v>
      </c>
      <c r="AX40" s="28">
        <f t="shared" si="168"/>
        <v>0</v>
      </c>
      <c r="AY40" s="28">
        <f t="shared" si="169"/>
        <v>0</v>
      </c>
      <c r="AZ40" s="29" t="str">
        <f t="shared" si="170"/>
        <v/>
      </c>
      <c r="BA40" s="29"/>
      <c r="BB40" s="30">
        <f t="shared" si="171"/>
        <v>0</v>
      </c>
      <c r="BC40" s="30">
        <f t="shared" si="172"/>
        <v>0</v>
      </c>
      <c r="BD40" s="31">
        <f t="shared" si="173"/>
        <v>0</v>
      </c>
      <c r="BE40" s="8"/>
      <c r="BF40" s="27" t="e">
        <f t="shared" si="174"/>
        <v>#VALUE!</v>
      </c>
      <c r="BG40" s="28">
        <f t="shared" si="175"/>
        <v>0</v>
      </c>
      <c r="BH40" s="27" t="e">
        <f t="shared" si="176"/>
        <v>#VALUE!</v>
      </c>
      <c r="BI40" s="28">
        <f t="shared" si="177"/>
        <v>0</v>
      </c>
      <c r="BJ40" s="28">
        <f>IF(OR(T40="",T40=" ",T40="　"),0,IF(D40&gt;=800701,0,IF(MATCH(T40,Sheet2!$D$3:$D$12,1)&lt;=1,1,0)))</f>
        <v>0</v>
      </c>
      <c r="BK40" s="28">
        <f>IF(OR(X40="",X40=" ",X40="　"),0,IF(D40&gt;=800701,0,IF(MATCH(X40,Sheet2!$D$3:$D$12,1)&lt;=1,1,0)))</f>
        <v>0</v>
      </c>
      <c r="BL40" s="28">
        <f>IF(OR(AB40="",AB40=" ",AB40="　"),0,IF(D40&gt;=800701,0,IF(MATCH(AB40,Sheet2!$D$3:$D$12,1)&lt;=1,1,0)))</f>
        <v>0</v>
      </c>
      <c r="BM40" s="28">
        <f>IF(OR(AF40="",AF40=" ",AF40="　"),0,IF(D40&gt;=800701,0,IF(MATCH(AF40,Sheet2!$D$3:$D$12,1)&lt;=1,1,0)))</f>
        <v>0</v>
      </c>
      <c r="BN40" s="29">
        <f t="shared" si="178"/>
        <v>5</v>
      </c>
      <c r="BO40" s="29">
        <f t="shared" si="179"/>
        <v>3</v>
      </c>
      <c r="BP40" s="30">
        <f t="shared" si="180"/>
        <v>0</v>
      </c>
      <c r="BQ40" s="30">
        <f t="shared" si="181"/>
        <v>0</v>
      </c>
      <c r="BR40" s="30">
        <f t="shared" si="182"/>
        <v>0</v>
      </c>
      <c r="BS40" s="30">
        <f t="shared" si="183"/>
        <v>0</v>
      </c>
      <c r="BT40" s="30"/>
      <c r="BU40" s="27" t="e">
        <f t="shared" si="184"/>
        <v>#VALUE!</v>
      </c>
      <c r="BV40" s="28">
        <f t="shared" si="185"/>
        <v>0</v>
      </c>
      <c r="BW40" s="27" t="e">
        <f t="shared" si="186"/>
        <v>#VALUE!</v>
      </c>
      <c r="BX40" s="28">
        <f t="shared" si="187"/>
        <v>0</v>
      </c>
      <c r="BY40" s="28">
        <f>IF(OR(T40="",T40=" ",T40="　"),0,IF(D40&gt;=810101,0,IF(BJ40=1,1,IF(MATCH(T40,Sheet2!$D$3:$D$12,1)&lt;=2,1,0))))</f>
        <v>0</v>
      </c>
      <c r="BZ40" s="28">
        <f>IF(OR(X40="",X40=" ",X40="　"),0,IF(D40&gt;=810101,0,IF(BK40=1,1,IF(MATCH(X40,Sheet2!$D$3:$D$12,1)&lt;=2,1,0))))</f>
        <v>0</v>
      </c>
      <c r="CA40" s="28">
        <f>IF(OR(AB40="",AB40=" ",AB40="　"),0,IF(D40&gt;=810101,0,IF(BL40=1,1,IF(MATCH(AB40,Sheet2!$D$3:$D$12,1)&lt;=2,1,0))))</f>
        <v>0</v>
      </c>
      <c r="CB40" s="28">
        <f>IF(OR(AF40="",AF40=" ",AF40="　"),0,IF(D40&gt;=810101,0,IF(BM40=1,1,IF(MATCH(AF40,Sheet2!$D$3:$D$12,1)&lt;=2,1,0))))</f>
        <v>0</v>
      </c>
      <c r="CC40" s="29">
        <f t="shared" si="188"/>
        <v>4</v>
      </c>
      <c r="CD40" s="29">
        <f t="shared" si="189"/>
        <v>3</v>
      </c>
      <c r="CE40" s="30">
        <f t="shared" si="190"/>
        <v>0</v>
      </c>
      <c r="CF40" s="30">
        <f t="shared" si="191"/>
        <v>0</v>
      </c>
      <c r="CG40" s="30">
        <f t="shared" si="192"/>
        <v>0</v>
      </c>
      <c r="CH40" s="30">
        <f t="shared" si="193"/>
        <v>0</v>
      </c>
      <c r="CI40" s="30"/>
      <c r="CJ40" s="27" t="e">
        <f t="shared" si="194"/>
        <v>#VALUE!</v>
      </c>
      <c r="CK40" s="28">
        <f t="shared" si="195"/>
        <v>0</v>
      </c>
      <c r="CL40" s="27" t="e">
        <f t="shared" si="196"/>
        <v>#VALUE!</v>
      </c>
      <c r="CM40" s="28">
        <f t="shared" si="197"/>
        <v>0</v>
      </c>
      <c r="CN40" s="28">
        <f>IF(OR(T40="",T40=" ",T40="　"),0,IF(D40&gt;=810701,0,IF(BY40=1,1,IF(MATCH(T40,Sheet2!$D$3:$D$12,1)&lt;=3,1,0))))</f>
        <v>0</v>
      </c>
      <c r="CO40" s="28">
        <f>IF(OR(X40="",X40=" ",X40="　"),0,IF(D40&gt;=810701,0,IF(BZ40=1,1,IF(MATCH(X40,Sheet2!$D$3:$D$12,1)&lt;=3,1,0))))</f>
        <v>0</v>
      </c>
      <c r="CP40" s="28">
        <f>IF(OR(AB40="",AB40=" ",AB40="　"),0,IF(D40&gt;=810701,0,IF(CA40=1,1,IF(MATCH(AB40,Sheet2!$D$3:$D$12,1)&lt;=3,1,0))))</f>
        <v>0</v>
      </c>
      <c r="CQ40" s="28">
        <f>IF(OR(AF40="",AF40=" ",AF40="　"),0,IF(D40&gt;=810701,0,IF(CB40=1,1,IF(MATCH(AF40,Sheet2!$D$3:$D$12,1)&lt;=3,1,0))))</f>
        <v>0</v>
      </c>
      <c r="CR40" s="29">
        <f t="shared" si="198"/>
        <v>4</v>
      </c>
      <c r="CS40" s="29">
        <f t="shared" si="199"/>
        <v>3</v>
      </c>
      <c r="CT40" s="30">
        <f t="shared" si="200"/>
        <v>0</v>
      </c>
      <c r="CU40" s="30">
        <f t="shared" si="201"/>
        <v>0</v>
      </c>
      <c r="CV40" s="30">
        <f t="shared" si="202"/>
        <v>0</v>
      </c>
      <c r="CW40" s="30">
        <f t="shared" si="203"/>
        <v>0</v>
      </c>
      <c r="CX40" s="31"/>
      <c r="CY40" s="27" t="e">
        <f t="shared" si="204"/>
        <v>#VALUE!</v>
      </c>
      <c r="CZ40" s="28">
        <f t="shared" si="205"/>
        <v>0</v>
      </c>
      <c r="DA40" s="27" t="e">
        <f t="shared" si="206"/>
        <v>#VALUE!</v>
      </c>
      <c r="DB40" s="28">
        <f t="shared" si="207"/>
        <v>0</v>
      </c>
      <c r="DC40" s="28">
        <f>IF(OR(T40="",T40=" ",T40="　"),0,IF(D40&gt;=820101,0,IF(CN40=1,1,IF(MATCH(T40,Sheet2!$D$3:$D$12,1)&lt;=4,1,0))))</f>
        <v>0</v>
      </c>
      <c r="DD40" s="28">
        <f>IF(OR(X40="",X40=" ",X40="　"),0,IF(D40&gt;=820101,0,IF(CO40=1,1,IF(MATCH(X40,Sheet2!$D$3:$D$12,1)&lt;=4,1,0))))</f>
        <v>0</v>
      </c>
      <c r="DE40" s="28">
        <f>IF(OR(AB40="",AB40=" ",AB40="　"),0,IF(D40&gt;=820101,0,IF(CP40=1,1,IF(MATCH(AB40,Sheet2!$D$3:$D$12,1)&lt;=4,1,0))))</f>
        <v>0</v>
      </c>
      <c r="DF40" s="28">
        <f>IF(OR(AF40="",AF40=" ",AF40="　"),0,IF(D40&gt;=820101,0,IF(CQ40=1,1,IF(MATCH(AF40,Sheet2!$D$3:$D$12,1)&lt;=4,1,0))))</f>
        <v>0</v>
      </c>
      <c r="DG40" s="29">
        <f t="shared" si="208"/>
        <v>3</v>
      </c>
      <c r="DH40" s="29">
        <f t="shared" si="209"/>
        <v>3</v>
      </c>
      <c r="DI40" s="30">
        <f t="shared" si="210"/>
        <v>0</v>
      </c>
      <c r="DJ40" s="30">
        <f t="shared" si="211"/>
        <v>0</v>
      </c>
      <c r="DK40" s="30">
        <f t="shared" si="212"/>
        <v>0</v>
      </c>
      <c r="DL40" s="30">
        <f t="shared" si="213"/>
        <v>0</v>
      </c>
      <c r="DM40" s="31"/>
      <c r="DN40" s="27" t="e">
        <f t="shared" si="214"/>
        <v>#VALUE!</v>
      </c>
      <c r="DO40" s="28">
        <f t="shared" si="215"/>
        <v>0</v>
      </c>
      <c r="DP40" s="27" t="e">
        <f t="shared" si="216"/>
        <v>#VALUE!</v>
      </c>
      <c r="DQ40" s="28">
        <f t="shared" si="217"/>
        <v>0</v>
      </c>
      <c r="DR40" s="28">
        <f>IF(OR(T40="",T40=" ",T40="　"),0,IF(D40&gt;=820701,0,IF(DC40=1,1,IF(MATCH(T40,Sheet2!$D$3:$D$12,1)&lt;=5,1,0))))</f>
        <v>0</v>
      </c>
      <c r="DS40" s="28">
        <f>IF(OR(X40="",X40=" ",X40="　"),0,IF(D40&gt;=820701,0,IF(DD40=1,1,IF(MATCH(X40,Sheet2!$D$3:$D$12,1)&lt;=5,1,0))))</f>
        <v>0</v>
      </c>
      <c r="DT40" s="28">
        <f>IF(OR(AB40="",AB40=" ",AB40="　"),0,IF(D40&gt;=820701,0,IF(DE40=1,1,IF(MATCH(AB40,Sheet2!$D$3:$D$12,1)&lt;=5,1,0))))</f>
        <v>0</v>
      </c>
      <c r="DU40" s="28">
        <f>IF(OR(AF40="",AF40=" ",AF40="　"),0,IF(D40&gt;=820701,0,IF(DF40=1,1,IF(MATCH(AF40,Sheet2!$D$3:$D$12,1)&lt;=5,1,0))))</f>
        <v>0</v>
      </c>
      <c r="DV40" s="29">
        <f t="shared" si="218"/>
        <v>3</v>
      </c>
      <c r="DW40" s="29">
        <f t="shared" si="219"/>
        <v>3</v>
      </c>
      <c r="DX40" s="30">
        <f t="shared" si="220"/>
        <v>0</v>
      </c>
      <c r="DY40" s="30">
        <f t="shared" si="221"/>
        <v>0</v>
      </c>
      <c r="DZ40" s="30">
        <f t="shared" si="222"/>
        <v>0</v>
      </c>
      <c r="EA40" s="30">
        <f t="shared" si="223"/>
        <v>0</v>
      </c>
      <c r="EB40" s="31"/>
      <c r="EC40" s="27" t="e">
        <f t="shared" si="224"/>
        <v>#VALUE!</v>
      </c>
      <c r="ED40" s="28">
        <f t="shared" si="225"/>
        <v>0</v>
      </c>
      <c r="EE40" s="27" t="e">
        <f t="shared" si="226"/>
        <v>#VALUE!</v>
      </c>
      <c r="EF40" s="28">
        <f t="shared" si="227"/>
        <v>0</v>
      </c>
      <c r="EG40" s="28">
        <f>IF(OR(T40="",T40=" ",T40="　"),0,IF(D40&gt;=830101,0,IF(DR40=1,1,IF(MATCH(T40,Sheet2!$D$3:$D$12,1)&lt;=6,1,0))))</f>
        <v>0</v>
      </c>
      <c r="EH40" s="28">
        <f>IF(OR(X40="",X40=" ",X40="　"),0,IF(D40&gt;=830101,0,IF(DS40=1,1,IF(MATCH(X40,Sheet2!$D$3:$D$12,1)&lt;=6,1,0))))</f>
        <v>0</v>
      </c>
      <c r="EI40" s="28">
        <f>IF(OR(AB40="",AB40=" ",AB40="　"),0,IF(D40&gt;=830101,0,IF(DT40=1,1,IF(MATCH(AB40,Sheet2!$D$3:$D$12,1)&lt;=6,1,0))))</f>
        <v>0</v>
      </c>
      <c r="EJ40" s="28">
        <f>IF(OR(AF40="",AF40=" ",AF40="　"),0,IF(D40&gt;=830101,0,IF(DU40=1,1,IF(MATCH(AF40,Sheet2!$D$3:$D$12,1)&lt;=6,1,0))))</f>
        <v>0</v>
      </c>
      <c r="EK40" s="29">
        <f t="shared" si="228"/>
        <v>2</v>
      </c>
      <c r="EL40" s="29">
        <f t="shared" si="229"/>
        <v>2</v>
      </c>
      <c r="EM40" s="30">
        <f t="shared" si="230"/>
        <v>0</v>
      </c>
      <c r="EN40" s="30">
        <f t="shared" si="231"/>
        <v>0</v>
      </c>
      <c r="EO40" s="30">
        <f t="shared" si="232"/>
        <v>0</v>
      </c>
      <c r="EP40" s="30">
        <f t="shared" si="233"/>
        <v>0</v>
      </c>
      <c r="EQ40" s="31"/>
      <c r="ER40" s="27" t="e">
        <f t="shared" si="234"/>
        <v>#VALUE!</v>
      </c>
      <c r="ES40" s="28">
        <f t="shared" si="235"/>
        <v>0</v>
      </c>
      <c r="ET40" s="27" t="e">
        <f t="shared" si="236"/>
        <v>#VALUE!</v>
      </c>
      <c r="EU40" s="28">
        <f t="shared" si="237"/>
        <v>0</v>
      </c>
      <c r="EV40" s="28">
        <f>IF(OR(T40="",T40=" ",T40="　"),0,IF(D40&gt;=830701,0,IF(EG40=1,1,IF(MATCH(T40,Sheet2!$D$3:$D$12,1)&lt;=7,1,0))))</f>
        <v>0</v>
      </c>
      <c r="EW40" s="28">
        <f>IF(OR(X40="",X40=" ",X40="　"),0,IF(D40&gt;=830701,0,IF(EH40=1,1,IF(MATCH(X40,Sheet2!$D$3:$D$12,1)&lt;=7,1,0))))</f>
        <v>0</v>
      </c>
      <c r="EX40" s="28">
        <f>IF(OR(AB40="",AB40=" ",AB40="　"),0,IF(D40&gt;=830701,0,IF(EI40=1,1,IF(MATCH(AB40,Sheet2!$D$3:$D$12,1)&lt;=7,1,0))))</f>
        <v>0</v>
      </c>
      <c r="EY40" s="28">
        <f>IF(OR(AF40="",AF40=" ",AF40="　"),0,IF(D40&gt;=830701,0,IF(EJ40=1,1,IF(MATCH(AF40,Sheet2!$D$3:$D$12,1)&lt;=7,1,0))))</f>
        <v>0</v>
      </c>
      <c r="EZ40" s="29">
        <f t="shared" si="238"/>
        <v>2</v>
      </c>
      <c r="FA40" s="29">
        <f t="shared" si="239"/>
        <v>2</v>
      </c>
      <c r="FB40" s="30">
        <f t="shared" si="240"/>
        <v>0</v>
      </c>
      <c r="FC40" s="30">
        <f t="shared" si="241"/>
        <v>0</v>
      </c>
      <c r="FD40" s="30">
        <f t="shared" si="242"/>
        <v>0</v>
      </c>
      <c r="FE40" s="30">
        <f t="shared" si="243"/>
        <v>0</v>
      </c>
      <c r="FF40" s="31"/>
      <c r="FG40" s="27" t="e">
        <f t="shared" si="244"/>
        <v>#VALUE!</v>
      </c>
      <c r="FH40" s="28">
        <f t="shared" si="245"/>
        <v>0</v>
      </c>
      <c r="FI40" s="27" t="e">
        <f t="shared" si="246"/>
        <v>#VALUE!</v>
      </c>
      <c r="FJ40" s="28">
        <f t="shared" si="247"/>
        <v>0</v>
      </c>
      <c r="FK40" s="28">
        <f>IF(OR(T40="",T40=" ",T40="　"),0,IF(D40&gt;=840101,0,IF(EV40=1,1,IF(MATCH(T40,Sheet2!$D$3:$D$12,1)&lt;=8,1,0))))</f>
        <v>0</v>
      </c>
      <c r="FL40" s="28">
        <f>IF(OR(X40="",X40=" ",X40="　"),0,IF(D40&gt;=840101,0,IF(EW40=1,1,IF(MATCH(X40,Sheet2!$D$3:$D$12,1)&lt;=8,1,0))))</f>
        <v>0</v>
      </c>
      <c r="FM40" s="28">
        <f>IF(OR(AB40="",AB40=" ",AB40="　"),0,IF(D40&gt;=840101,0,IF(EX40=1,1,IF(MATCH(AB40,Sheet2!$D$3:$D$12,1)&lt;=8,1,0))))</f>
        <v>0</v>
      </c>
      <c r="FN40" s="28">
        <f>IF(OR(AF40="",AF40=" ",AF40="　"),0,IF(D40&gt;=840101,0,IF(EY40=1,1,IF(MATCH(AF40,Sheet2!$D$3:$D$12,1)&lt;=8,1,0))))</f>
        <v>0</v>
      </c>
      <c r="FO40" s="29">
        <f t="shared" si="248"/>
        <v>1</v>
      </c>
      <c r="FP40" s="29">
        <f t="shared" si="249"/>
        <v>1</v>
      </c>
      <c r="FQ40" s="30">
        <f t="shared" si="250"/>
        <v>0</v>
      </c>
      <c r="FR40" s="30">
        <f t="shared" si="251"/>
        <v>0</v>
      </c>
      <c r="FS40" s="30">
        <f t="shared" si="252"/>
        <v>0</v>
      </c>
      <c r="FT40" s="30">
        <f t="shared" si="253"/>
        <v>0</v>
      </c>
      <c r="FU40" s="31"/>
      <c r="FV40" s="27" t="e">
        <f t="shared" si="254"/>
        <v>#VALUE!</v>
      </c>
      <c r="FW40" s="28">
        <f t="shared" si="255"/>
        <v>0</v>
      </c>
      <c r="FX40" s="27" t="e">
        <f t="shared" si="256"/>
        <v>#VALUE!</v>
      </c>
      <c r="FY40" s="28">
        <f t="shared" si="257"/>
        <v>0</v>
      </c>
      <c r="FZ40" s="28">
        <f>IF(OR(T40="",T40=" ",T40="　"),0,IF(D40&gt;=840701,0,IF(FK40=1,1,IF(MATCH(T40,Sheet2!$D$3:$D$12,1)&lt;=9,1,0))))</f>
        <v>0</v>
      </c>
      <c r="GA40" s="28">
        <f>IF(OR(X40="",X40=" ",X40="　"),0,IF(D40&gt;=840701,0,IF(FL40=1,1,IF(MATCH(X40,Sheet2!$D$3:$D$12,1)&lt;=9,1,0))))</f>
        <v>0</v>
      </c>
      <c r="GB40" s="28">
        <f>IF(OR(AB40="",AB40=" ",AB40="　"),0,IF(D40&gt;=840701,0,IF(FM40=1,1,IF(MATCH(AB40,Sheet2!$D$3:$D$12,1)&lt;=9,1,0))))</f>
        <v>0</v>
      </c>
      <c r="GC40" s="28">
        <f>IF(OR(AF40="",AF40=" ",AF40="　"),0,IF(D40&gt;=840701,0,IF(FN40=1,1,IF(MATCH(AF40,Sheet2!$D$3:$D$12,1)&lt;=9,1,0))))</f>
        <v>0</v>
      </c>
      <c r="GD40" s="29">
        <f t="shared" si="258"/>
        <v>1</v>
      </c>
      <c r="GE40" s="29">
        <f t="shared" si="259"/>
        <v>1</v>
      </c>
      <c r="GF40" s="30">
        <f t="shared" si="260"/>
        <v>0</v>
      </c>
      <c r="GG40" s="30">
        <f t="shared" si="261"/>
        <v>0</v>
      </c>
      <c r="GH40" s="30">
        <f t="shared" si="262"/>
        <v>0</v>
      </c>
      <c r="GI40" s="30">
        <f t="shared" si="263"/>
        <v>0</v>
      </c>
      <c r="GJ40" s="31"/>
      <c r="GK40" s="27" t="e">
        <f t="shared" si="264"/>
        <v>#VALUE!</v>
      </c>
      <c r="GL40" s="28">
        <f t="shared" si="265"/>
        <v>0</v>
      </c>
      <c r="GM40" s="27" t="e">
        <f t="shared" si="266"/>
        <v>#VALUE!</v>
      </c>
      <c r="GN40" s="28">
        <f t="shared" si="267"/>
        <v>0</v>
      </c>
      <c r="GO40" s="28">
        <f>IF(OR(T40="",T40=" ",T40="　"),0,IF(D40&gt;=840701,0,IF(FZ40=1,1,IF(MATCH(T40,Sheet2!$D$3:$D$12,1)&lt;=10,1,0))))</f>
        <v>0</v>
      </c>
      <c r="GP40" s="28">
        <f>IF(OR(X40="",X40=" ",X40="　"),0,IF(D40&gt;=840701,0,IF(GA40=1,1,IF(MATCH(X40,Sheet2!$D$3:$D$12,1)&lt;=10,1,0))))</f>
        <v>0</v>
      </c>
      <c r="GQ40" s="28">
        <f>IF(OR(AB40="",AB40=" ",AB40="　"),0,IF(D40&gt;=840701,0,IF(GB40=1,1,IF(MATCH(AB40,Sheet2!$D$3:$D$12,1)&lt;=10,1,0))))</f>
        <v>0</v>
      </c>
      <c r="GR40" s="28">
        <f>IF(OR(AF40="",AF40=" ",AF40="　"),0,IF(D40&gt;=840701,0,IF(GC40=1,1,IF(MATCH(AF40,Sheet2!$D$3:$D$12,1)&lt;=10,1,0))))</f>
        <v>0</v>
      </c>
      <c r="GS40" s="29">
        <f t="shared" si="268"/>
        <v>0</v>
      </c>
      <c r="GT40" s="29">
        <f t="shared" si="269"/>
        <v>0</v>
      </c>
      <c r="GU40" s="30">
        <f t="shared" si="270"/>
        <v>0</v>
      </c>
      <c r="GV40" s="30">
        <f t="shared" si="271"/>
        <v>0</v>
      </c>
      <c r="GW40" s="30">
        <f t="shared" si="272"/>
        <v>0</v>
      </c>
      <c r="GX40" s="30">
        <f t="shared" si="273"/>
        <v>0</v>
      </c>
      <c r="GY40" s="8"/>
      <c r="GZ40" s="39" t="str">
        <f t="shared" si="129"/>
        <v>1911/00/00</v>
      </c>
      <c r="HA40" s="8" t="e">
        <f t="shared" si="130"/>
        <v>#VALUE!</v>
      </c>
      <c r="HB40" s="8" t="str">
        <f t="shared" si="131"/>
        <v>1911/00/00</v>
      </c>
      <c r="HC40" s="8" t="e">
        <f t="shared" si="132"/>
        <v>#VALUE!</v>
      </c>
      <c r="HD40" s="8" t="str">
        <f t="shared" si="133"/>
        <v>1911/00/00</v>
      </c>
      <c r="HE40" s="8" t="e">
        <f t="shared" si="134"/>
        <v>#VALUE!</v>
      </c>
      <c r="HF40" s="8" t="str">
        <f t="shared" si="135"/>
        <v>2013/01/01</v>
      </c>
      <c r="HH40" s="8">
        <f>IF(OR(C40="",C40=" ",C40="　"),0,IF(D40&gt;780630,0,ROUND(VLOOKUP(F40,Sheet2!$A$1:$B$20,2,FALSE)*E40,0)))</f>
        <v>0</v>
      </c>
      <c r="HI40" s="8">
        <f t="shared" si="136"/>
        <v>0</v>
      </c>
      <c r="HJ40" s="8">
        <f t="shared" si="137"/>
        <v>0</v>
      </c>
      <c r="HL40" s="8" t="str">
        <f t="shared" si="138"/>
        <v/>
      </c>
      <c r="HM40" s="8" t="str">
        <f t="shared" si="139"/>
        <v/>
      </c>
      <c r="HN40" s="8" t="str">
        <f t="shared" si="140"/>
        <v/>
      </c>
      <c r="HO40" s="8" t="str">
        <f t="shared" si="141"/>
        <v/>
      </c>
      <c r="HP40" s="8" t="str">
        <f t="shared" si="142"/>
        <v/>
      </c>
      <c r="HQ40" s="8" t="str">
        <f t="shared" si="143"/>
        <v/>
      </c>
      <c r="HR40" s="8" t="str">
        <f t="shared" si="144"/>
        <v/>
      </c>
    </row>
    <row r="41" spans="1:226" ht="60" customHeight="1">
      <c r="A41" s="10">
        <v>36</v>
      </c>
      <c r="B41" s="32"/>
      <c r="C41" s="33"/>
      <c r="D41" s="34"/>
      <c r="E41" s="55"/>
      <c r="F41" s="46"/>
      <c r="G41" s="48">
        <f>IF(OR(C41="",C41=" ",C41="　"),0,IF(D41&gt;780630,0,ROUND(VLOOKUP(F41,Sheet2!$A$1:$B$20,2,FALSE),0)))</f>
        <v>0</v>
      </c>
      <c r="H41" s="49">
        <f t="shared" si="147"/>
        <v>0</v>
      </c>
      <c r="I41" s="24">
        <f t="shared" si="148"/>
        <v>0</v>
      </c>
      <c r="J41" s="25">
        <f t="shared" si="149"/>
        <v>0</v>
      </c>
      <c r="K41" s="35"/>
      <c r="L41" s="133" t="str">
        <f t="shared" si="145"/>
        <v/>
      </c>
      <c r="M41" s="51" t="str">
        <f t="shared" si="150"/>
        <v/>
      </c>
      <c r="N41" s="56">
        <v>15.5</v>
      </c>
      <c r="O41" s="38"/>
      <c r="P41" s="133" t="str">
        <f t="shared" si="146"/>
        <v/>
      </c>
      <c r="Q41" s="51" t="str">
        <f t="shared" si="151"/>
        <v/>
      </c>
      <c r="R41" s="56">
        <v>15.5</v>
      </c>
      <c r="S41" s="38"/>
      <c r="T41" s="34"/>
      <c r="U41" s="51" t="str">
        <f t="shared" si="152"/>
        <v/>
      </c>
      <c r="V41" s="56">
        <v>15.5</v>
      </c>
      <c r="W41" s="38"/>
      <c r="X41" s="34"/>
      <c r="Y41" s="51" t="str">
        <f t="shared" si="153"/>
        <v/>
      </c>
      <c r="Z41" s="56">
        <v>15.5</v>
      </c>
      <c r="AA41" s="35"/>
      <c r="AB41" s="34"/>
      <c r="AC41" s="51" t="str">
        <f t="shared" si="154"/>
        <v/>
      </c>
      <c r="AD41" s="56">
        <v>15.5</v>
      </c>
      <c r="AE41" s="38"/>
      <c r="AF41" s="34"/>
      <c r="AG41" s="51" t="str">
        <f t="shared" si="155"/>
        <v/>
      </c>
      <c r="AH41" s="56">
        <v>15.5</v>
      </c>
      <c r="AI41" s="37">
        <f t="shared" si="156"/>
        <v>0</v>
      </c>
      <c r="AJ41" s="47">
        <f t="shared" si="157"/>
        <v>0</v>
      </c>
      <c r="AK41" s="26">
        <f t="shared" si="158"/>
        <v>0</v>
      </c>
      <c r="AL41" s="53">
        <f t="shared" si="159"/>
        <v>0</v>
      </c>
      <c r="AM41" s="36"/>
      <c r="AN41" s="54"/>
      <c r="AO41" s="8" t="e">
        <f>VLOOKUP(LEFT(C41,1),Sheet2!$L$3:$M$28,2,FALSE)&amp;MID(C41,2,9)</f>
        <v>#N/A</v>
      </c>
      <c r="AP41" s="8" t="e">
        <f t="shared" si="160"/>
        <v>#N/A</v>
      </c>
      <c r="AQ41" s="8" t="e">
        <f t="shared" si="161"/>
        <v>#N/A</v>
      </c>
      <c r="AR41" s="27">
        <f t="shared" si="162"/>
        <v>0</v>
      </c>
      <c r="AS41" s="28">
        <f t="shared" si="163"/>
        <v>0</v>
      </c>
      <c r="AT41" s="27">
        <f t="shared" si="164"/>
        <v>0</v>
      </c>
      <c r="AU41" s="28">
        <f t="shared" si="165"/>
        <v>0</v>
      </c>
      <c r="AV41" s="28">
        <f t="shared" si="166"/>
        <v>0</v>
      </c>
      <c r="AW41" s="28">
        <f t="shared" si="167"/>
        <v>0</v>
      </c>
      <c r="AX41" s="28">
        <f t="shared" si="168"/>
        <v>0</v>
      </c>
      <c r="AY41" s="28">
        <f t="shared" si="169"/>
        <v>0</v>
      </c>
      <c r="AZ41" s="29" t="str">
        <f t="shared" si="170"/>
        <v/>
      </c>
      <c r="BA41" s="29"/>
      <c r="BB41" s="30">
        <f t="shared" si="171"/>
        <v>0</v>
      </c>
      <c r="BC41" s="30">
        <f t="shared" si="172"/>
        <v>0</v>
      </c>
      <c r="BD41" s="31">
        <f t="shared" si="173"/>
        <v>0</v>
      </c>
      <c r="BE41" s="8"/>
      <c r="BF41" s="27" t="e">
        <f t="shared" si="174"/>
        <v>#VALUE!</v>
      </c>
      <c r="BG41" s="28">
        <f t="shared" si="175"/>
        <v>0</v>
      </c>
      <c r="BH41" s="27" t="e">
        <f t="shared" si="176"/>
        <v>#VALUE!</v>
      </c>
      <c r="BI41" s="28">
        <f t="shared" si="177"/>
        <v>0</v>
      </c>
      <c r="BJ41" s="28">
        <f>IF(OR(T41="",T41=" ",T41="　"),0,IF(D41&gt;=800701,0,IF(MATCH(T41,Sheet2!$D$3:$D$12,1)&lt;=1,1,0)))</f>
        <v>0</v>
      </c>
      <c r="BK41" s="28">
        <f>IF(OR(X41="",X41=" ",X41="　"),0,IF(D41&gt;=800701,0,IF(MATCH(X41,Sheet2!$D$3:$D$12,1)&lt;=1,1,0)))</f>
        <v>0</v>
      </c>
      <c r="BL41" s="28">
        <f>IF(OR(AB41="",AB41=" ",AB41="　"),0,IF(D41&gt;=800701,0,IF(MATCH(AB41,Sheet2!$D$3:$D$12,1)&lt;=1,1,0)))</f>
        <v>0</v>
      </c>
      <c r="BM41" s="28">
        <f>IF(OR(AF41="",AF41=" ",AF41="　"),0,IF(D41&gt;=800701,0,IF(MATCH(AF41,Sheet2!$D$3:$D$12,1)&lt;=1,1,0)))</f>
        <v>0</v>
      </c>
      <c r="BN41" s="29">
        <f t="shared" si="178"/>
        <v>5</v>
      </c>
      <c r="BO41" s="29">
        <f t="shared" si="179"/>
        <v>3</v>
      </c>
      <c r="BP41" s="30">
        <f t="shared" si="180"/>
        <v>0</v>
      </c>
      <c r="BQ41" s="30">
        <f t="shared" si="181"/>
        <v>0</v>
      </c>
      <c r="BR41" s="30">
        <f t="shared" si="182"/>
        <v>0</v>
      </c>
      <c r="BS41" s="30">
        <f t="shared" si="183"/>
        <v>0</v>
      </c>
      <c r="BT41" s="30"/>
      <c r="BU41" s="27" t="e">
        <f t="shared" si="184"/>
        <v>#VALUE!</v>
      </c>
      <c r="BV41" s="28">
        <f t="shared" si="185"/>
        <v>0</v>
      </c>
      <c r="BW41" s="27" t="e">
        <f t="shared" si="186"/>
        <v>#VALUE!</v>
      </c>
      <c r="BX41" s="28">
        <f t="shared" si="187"/>
        <v>0</v>
      </c>
      <c r="BY41" s="28">
        <f>IF(OR(T41="",T41=" ",T41="　"),0,IF(D41&gt;=810101,0,IF(BJ41=1,1,IF(MATCH(T41,Sheet2!$D$3:$D$12,1)&lt;=2,1,0))))</f>
        <v>0</v>
      </c>
      <c r="BZ41" s="28">
        <f>IF(OR(X41="",X41=" ",X41="　"),0,IF(D41&gt;=810101,0,IF(BK41=1,1,IF(MATCH(X41,Sheet2!$D$3:$D$12,1)&lt;=2,1,0))))</f>
        <v>0</v>
      </c>
      <c r="CA41" s="28">
        <f>IF(OR(AB41="",AB41=" ",AB41="　"),0,IF(D41&gt;=810101,0,IF(BL41=1,1,IF(MATCH(AB41,Sheet2!$D$3:$D$12,1)&lt;=2,1,0))))</f>
        <v>0</v>
      </c>
      <c r="CB41" s="28">
        <f>IF(OR(AF41="",AF41=" ",AF41="　"),0,IF(D41&gt;=810101,0,IF(BM41=1,1,IF(MATCH(AF41,Sheet2!$D$3:$D$12,1)&lt;=2,1,0))))</f>
        <v>0</v>
      </c>
      <c r="CC41" s="29">
        <f t="shared" si="188"/>
        <v>4</v>
      </c>
      <c r="CD41" s="29">
        <f t="shared" si="189"/>
        <v>3</v>
      </c>
      <c r="CE41" s="30">
        <f t="shared" si="190"/>
        <v>0</v>
      </c>
      <c r="CF41" s="30">
        <f t="shared" si="191"/>
        <v>0</v>
      </c>
      <c r="CG41" s="30">
        <f t="shared" si="192"/>
        <v>0</v>
      </c>
      <c r="CH41" s="30">
        <f t="shared" si="193"/>
        <v>0</v>
      </c>
      <c r="CI41" s="30"/>
      <c r="CJ41" s="27" t="e">
        <f t="shared" si="194"/>
        <v>#VALUE!</v>
      </c>
      <c r="CK41" s="28">
        <f t="shared" si="195"/>
        <v>0</v>
      </c>
      <c r="CL41" s="27" t="e">
        <f t="shared" si="196"/>
        <v>#VALUE!</v>
      </c>
      <c r="CM41" s="28">
        <f t="shared" si="197"/>
        <v>0</v>
      </c>
      <c r="CN41" s="28">
        <f>IF(OR(T41="",T41=" ",T41="　"),0,IF(D41&gt;=810701,0,IF(BY41=1,1,IF(MATCH(T41,Sheet2!$D$3:$D$12,1)&lt;=3,1,0))))</f>
        <v>0</v>
      </c>
      <c r="CO41" s="28">
        <f>IF(OR(X41="",X41=" ",X41="　"),0,IF(D41&gt;=810701,0,IF(BZ41=1,1,IF(MATCH(X41,Sheet2!$D$3:$D$12,1)&lt;=3,1,0))))</f>
        <v>0</v>
      </c>
      <c r="CP41" s="28">
        <f>IF(OR(AB41="",AB41=" ",AB41="　"),0,IF(D41&gt;=810701,0,IF(CA41=1,1,IF(MATCH(AB41,Sheet2!$D$3:$D$12,1)&lt;=3,1,0))))</f>
        <v>0</v>
      </c>
      <c r="CQ41" s="28">
        <f>IF(OR(AF41="",AF41=" ",AF41="　"),0,IF(D41&gt;=810701,0,IF(CB41=1,1,IF(MATCH(AF41,Sheet2!$D$3:$D$12,1)&lt;=3,1,0))))</f>
        <v>0</v>
      </c>
      <c r="CR41" s="29">
        <f t="shared" si="198"/>
        <v>4</v>
      </c>
      <c r="CS41" s="29">
        <f t="shared" si="199"/>
        <v>3</v>
      </c>
      <c r="CT41" s="30">
        <f t="shared" si="200"/>
        <v>0</v>
      </c>
      <c r="CU41" s="30">
        <f t="shared" si="201"/>
        <v>0</v>
      </c>
      <c r="CV41" s="30">
        <f t="shared" si="202"/>
        <v>0</v>
      </c>
      <c r="CW41" s="30">
        <f t="shared" si="203"/>
        <v>0</v>
      </c>
      <c r="CX41" s="31"/>
      <c r="CY41" s="27" t="e">
        <f t="shared" si="204"/>
        <v>#VALUE!</v>
      </c>
      <c r="CZ41" s="28">
        <f t="shared" si="205"/>
        <v>0</v>
      </c>
      <c r="DA41" s="27" t="e">
        <f t="shared" si="206"/>
        <v>#VALUE!</v>
      </c>
      <c r="DB41" s="28">
        <f t="shared" si="207"/>
        <v>0</v>
      </c>
      <c r="DC41" s="28">
        <f>IF(OR(T41="",T41=" ",T41="　"),0,IF(D41&gt;=820101,0,IF(CN41=1,1,IF(MATCH(T41,Sheet2!$D$3:$D$12,1)&lt;=4,1,0))))</f>
        <v>0</v>
      </c>
      <c r="DD41" s="28">
        <f>IF(OR(X41="",X41=" ",X41="　"),0,IF(D41&gt;=820101,0,IF(CO41=1,1,IF(MATCH(X41,Sheet2!$D$3:$D$12,1)&lt;=4,1,0))))</f>
        <v>0</v>
      </c>
      <c r="DE41" s="28">
        <f>IF(OR(AB41="",AB41=" ",AB41="　"),0,IF(D41&gt;=820101,0,IF(CP41=1,1,IF(MATCH(AB41,Sheet2!$D$3:$D$12,1)&lt;=4,1,0))))</f>
        <v>0</v>
      </c>
      <c r="DF41" s="28">
        <f>IF(OR(AF41="",AF41=" ",AF41="　"),0,IF(D41&gt;=820101,0,IF(CQ41=1,1,IF(MATCH(AF41,Sheet2!$D$3:$D$12,1)&lt;=4,1,0))))</f>
        <v>0</v>
      </c>
      <c r="DG41" s="29">
        <f t="shared" si="208"/>
        <v>3</v>
      </c>
      <c r="DH41" s="29">
        <f t="shared" si="209"/>
        <v>3</v>
      </c>
      <c r="DI41" s="30">
        <f t="shared" si="210"/>
        <v>0</v>
      </c>
      <c r="DJ41" s="30">
        <f t="shared" si="211"/>
        <v>0</v>
      </c>
      <c r="DK41" s="30">
        <f t="shared" si="212"/>
        <v>0</v>
      </c>
      <c r="DL41" s="30">
        <f t="shared" si="213"/>
        <v>0</v>
      </c>
      <c r="DM41" s="31"/>
      <c r="DN41" s="27" t="e">
        <f t="shared" si="214"/>
        <v>#VALUE!</v>
      </c>
      <c r="DO41" s="28">
        <f t="shared" si="215"/>
        <v>0</v>
      </c>
      <c r="DP41" s="27" t="e">
        <f t="shared" si="216"/>
        <v>#VALUE!</v>
      </c>
      <c r="DQ41" s="28">
        <f t="shared" si="217"/>
        <v>0</v>
      </c>
      <c r="DR41" s="28">
        <f>IF(OR(T41="",T41=" ",T41="　"),0,IF(D41&gt;=820701,0,IF(DC41=1,1,IF(MATCH(T41,Sheet2!$D$3:$D$12,1)&lt;=5,1,0))))</f>
        <v>0</v>
      </c>
      <c r="DS41" s="28">
        <f>IF(OR(X41="",X41=" ",X41="　"),0,IF(D41&gt;=820701,0,IF(DD41=1,1,IF(MATCH(X41,Sheet2!$D$3:$D$12,1)&lt;=5,1,0))))</f>
        <v>0</v>
      </c>
      <c r="DT41" s="28">
        <f>IF(OR(AB41="",AB41=" ",AB41="　"),0,IF(D41&gt;=820701,0,IF(DE41=1,1,IF(MATCH(AB41,Sheet2!$D$3:$D$12,1)&lt;=5,1,0))))</f>
        <v>0</v>
      </c>
      <c r="DU41" s="28">
        <f>IF(OR(AF41="",AF41=" ",AF41="　"),0,IF(D41&gt;=820701,0,IF(DF41=1,1,IF(MATCH(AF41,Sheet2!$D$3:$D$12,1)&lt;=5,1,0))))</f>
        <v>0</v>
      </c>
      <c r="DV41" s="29">
        <f t="shared" si="218"/>
        <v>3</v>
      </c>
      <c r="DW41" s="29">
        <f t="shared" si="219"/>
        <v>3</v>
      </c>
      <c r="DX41" s="30">
        <f t="shared" si="220"/>
        <v>0</v>
      </c>
      <c r="DY41" s="30">
        <f t="shared" si="221"/>
        <v>0</v>
      </c>
      <c r="DZ41" s="30">
        <f t="shared" si="222"/>
        <v>0</v>
      </c>
      <c r="EA41" s="30">
        <f t="shared" si="223"/>
        <v>0</v>
      </c>
      <c r="EB41" s="31"/>
      <c r="EC41" s="27" t="e">
        <f t="shared" si="224"/>
        <v>#VALUE!</v>
      </c>
      <c r="ED41" s="28">
        <f t="shared" si="225"/>
        <v>0</v>
      </c>
      <c r="EE41" s="27" t="e">
        <f t="shared" si="226"/>
        <v>#VALUE!</v>
      </c>
      <c r="EF41" s="28">
        <f t="shared" si="227"/>
        <v>0</v>
      </c>
      <c r="EG41" s="28">
        <f>IF(OR(T41="",T41=" ",T41="　"),0,IF(D41&gt;=830101,0,IF(DR41=1,1,IF(MATCH(T41,Sheet2!$D$3:$D$12,1)&lt;=6,1,0))))</f>
        <v>0</v>
      </c>
      <c r="EH41" s="28">
        <f>IF(OR(X41="",X41=" ",X41="　"),0,IF(D41&gt;=830101,0,IF(DS41=1,1,IF(MATCH(X41,Sheet2!$D$3:$D$12,1)&lt;=6,1,0))))</f>
        <v>0</v>
      </c>
      <c r="EI41" s="28">
        <f>IF(OR(AB41="",AB41=" ",AB41="　"),0,IF(D41&gt;=830101,0,IF(DT41=1,1,IF(MATCH(AB41,Sheet2!$D$3:$D$12,1)&lt;=6,1,0))))</f>
        <v>0</v>
      </c>
      <c r="EJ41" s="28">
        <f>IF(OR(AF41="",AF41=" ",AF41="　"),0,IF(D41&gt;=830101,0,IF(DU41=1,1,IF(MATCH(AF41,Sheet2!$D$3:$D$12,1)&lt;=6,1,0))))</f>
        <v>0</v>
      </c>
      <c r="EK41" s="29">
        <f t="shared" si="228"/>
        <v>2</v>
      </c>
      <c r="EL41" s="29">
        <f t="shared" si="229"/>
        <v>2</v>
      </c>
      <c r="EM41" s="30">
        <f t="shared" si="230"/>
        <v>0</v>
      </c>
      <c r="EN41" s="30">
        <f t="shared" si="231"/>
        <v>0</v>
      </c>
      <c r="EO41" s="30">
        <f t="shared" si="232"/>
        <v>0</v>
      </c>
      <c r="EP41" s="30">
        <f t="shared" si="233"/>
        <v>0</v>
      </c>
      <c r="EQ41" s="31"/>
      <c r="ER41" s="27" t="e">
        <f t="shared" si="234"/>
        <v>#VALUE!</v>
      </c>
      <c r="ES41" s="28">
        <f t="shared" si="235"/>
        <v>0</v>
      </c>
      <c r="ET41" s="27" t="e">
        <f t="shared" si="236"/>
        <v>#VALUE!</v>
      </c>
      <c r="EU41" s="28">
        <f t="shared" si="237"/>
        <v>0</v>
      </c>
      <c r="EV41" s="28">
        <f>IF(OR(T41="",T41=" ",T41="　"),0,IF(D41&gt;=830701,0,IF(EG41=1,1,IF(MATCH(T41,Sheet2!$D$3:$D$12,1)&lt;=7,1,0))))</f>
        <v>0</v>
      </c>
      <c r="EW41" s="28">
        <f>IF(OR(X41="",X41=" ",X41="　"),0,IF(D41&gt;=830701,0,IF(EH41=1,1,IF(MATCH(X41,Sheet2!$D$3:$D$12,1)&lt;=7,1,0))))</f>
        <v>0</v>
      </c>
      <c r="EX41" s="28">
        <f>IF(OR(AB41="",AB41=" ",AB41="　"),0,IF(D41&gt;=830701,0,IF(EI41=1,1,IF(MATCH(AB41,Sheet2!$D$3:$D$12,1)&lt;=7,1,0))))</f>
        <v>0</v>
      </c>
      <c r="EY41" s="28">
        <f>IF(OR(AF41="",AF41=" ",AF41="　"),0,IF(D41&gt;=830701,0,IF(EJ41=1,1,IF(MATCH(AF41,Sheet2!$D$3:$D$12,1)&lt;=7,1,0))))</f>
        <v>0</v>
      </c>
      <c r="EZ41" s="29">
        <f t="shared" si="238"/>
        <v>2</v>
      </c>
      <c r="FA41" s="29">
        <f t="shared" si="239"/>
        <v>2</v>
      </c>
      <c r="FB41" s="30">
        <f t="shared" si="240"/>
        <v>0</v>
      </c>
      <c r="FC41" s="30">
        <f t="shared" si="241"/>
        <v>0</v>
      </c>
      <c r="FD41" s="30">
        <f t="shared" si="242"/>
        <v>0</v>
      </c>
      <c r="FE41" s="30">
        <f t="shared" si="243"/>
        <v>0</v>
      </c>
      <c r="FF41" s="31"/>
      <c r="FG41" s="27" t="e">
        <f t="shared" si="244"/>
        <v>#VALUE!</v>
      </c>
      <c r="FH41" s="28">
        <f t="shared" si="245"/>
        <v>0</v>
      </c>
      <c r="FI41" s="27" t="e">
        <f t="shared" si="246"/>
        <v>#VALUE!</v>
      </c>
      <c r="FJ41" s="28">
        <f t="shared" si="247"/>
        <v>0</v>
      </c>
      <c r="FK41" s="28">
        <f>IF(OR(T41="",T41=" ",T41="　"),0,IF(D41&gt;=840101,0,IF(EV41=1,1,IF(MATCH(T41,Sheet2!$D$3:$D$12,1)&lt;=8,1,0))))</f>
        <v>0</v>
      </c>
      <c r="FL41" s="28">
        <f>IF(OR(X41="",X41=" ",X41="　"),0,IF(D41&gt;=840101,0,IF(EW41=1,1,IF(MATCH(X41,Sheet2!$D$3:$D$12,1)&lt;=8,1,0))))</f>
        <v>0</v>
      </c>
      <c r="FM41" s="28">
        <f>IF(OR(AB41="",AB41=" ",AB41="　"),0,IF(D41&gt;=840101,0,IF(EX41=1,1,IF(MATCH(AB41,Sheet2!$D$3:$D$12,1)&lt;=8,1,0))))</f>
        <v>0</v>
      </c>
      <c r="FN41" s="28">
        <f>IF(OR(AF41="",AF41=" ",AF41="　"),0,IF(D41&gt;=840101,0,IF(EY41=1,1,IF(MATCH(AF41,Sheet2!$D$3:$D$12,1)&lt;=8,1,0))))</f>
        <v>0</v>
      </c>
      <c r="FO41" s="29">
        <f t="shared" si="248"/>
        <v>1</v>
      </c>
      <c r="FP41" s="29">
        <f t="shared" si="249"/>
        <v>1</v>
      </c>
      <c r="FQ41" s="30">
        <f t="shared" si="250"/>
        <v>0</v>
      </c>
      <c r="FR41" s="30">
        <f t="shared" si="251"/>
        <v>0</v>
      </c>
      <c r="FS41" s="30">
        <f t="shared" si="252"/>
        <v>0</v>
      </c>
      <c r="FT41" s="30">
        <f t="shared" si="253"/>
        <v>0</v>
      </c>
      <c r="FU41" s="31"/>
      <c r="FV41" s="27" t="e">
        <f t="shared" si="254"/>
        <v>#VALUE!</v>
      </c>
      <c r="FW41" s="28">
        <f t="shared" si="255"/>
        <v>0</v>
      </c>
      <c r="FX41" s="27" t="e">
        <f t="shared" si="256"/>
        <v>#VALUE!</v>
      </c>
      <c r="FY41" s="28">
        <f t="shared" si="257"/>
        <v>0</v>
      </c>
      <c r="FZ41" s="28">
        <f>IF(OR(T41="",T41=" ",T41="　"),0,IF(D41&gt;=840701,0,IF(FK41=1,1,IF(MATCH(T41,Sheet2!$D$3:$D$12,1)&lt;=9,1,0))))</f>
        <v>0</v>
      </c>
      <c r="GA41" s="28">
        <f>IF(OR(X41="",X41=" ",X41="　"),0,IF(D41&gt;=840701,0,IF(FL41=1,1,IF(MATCH(X41,Sheet2!$D$3:$D$12,1)&lt;=9,1,0))))</f>
        <v>0</v>
      </c>
      <c r="GB41" s="28">
        <f>IF(OR(AB41="",AB41=" ",AB41="　"),0,IF(D41&gt;=840701,0,IF(FM41=1,1,IF(MATCH(AB41,Sheet2!$D$3:$D$12,1)&lt;=9,1,0))))</f>
        <v>0</v>
      </c>
      <c r="GC41" s="28">
        <f>IF(OR(AF41="",AF41=" ",AF41="　"),0,IF(D41&gt;=840701,0,IF(FN41=1,1,IF(MATCH(AF41,Sheet2!$D$3:$D$12,1)&lt;=9,1,0))))</f>
        <v>0</v>
      </c>
      <c r="GD41" s="29">
        <f t="shared" si="258"/>
        <v>1</v>
      </c>
      <c r="GE41" s="29">
        <f t="shared" si="259"/>
        <v>1</v>
      </c>
      <c r="GF41" s="30">
        <f t="shared" si="260"/>
        <v>0</v>
      </c>
      <c r="GG41" s="30">
        <f t="shared" si="261"/>
        <v>0</v>
      </c>
      <c r="GH41" s="30">
        <f t="shared" si="262"/>
        <v>0</v>
      </c>
      <c r="GI41" s="30">
        <f t="shared" si="263"/>
        <v>0</v>
      </c>
      <c r="GJ41" s="31"/>
      <c r="GK41" s="27" t="e">
        <f t="shared" si="264"/>
        <v>#VALUE!</v>
      </c>
      <c r="GL41" s="28">
        <f t="shared" si="265"/>
        <v>0</v>
      </c>
      <c r="GM41" s="27" t="e">
        <f t="shared" si="266"/>
        <v>#VALUE!</v>
      </c>
      <c r="GN41" s="28">
        <f t="shared" si="267"/>
        <v>0</v>
      </c>
      <c r="GO41" s="28">
        <f>IF(OR(T41="",T41=" ",T41="　"),0,IF(D41&gt;=840701,0,IF(FZ41=1,1,IF(MATCH(T41,Sheet2!$D$3:$D$12,1)&lt;=10,1,0))))</f>
        <v>0</v>
      </c>
      <c r="GP41" s="28">
        <f>IF(OR(X41="",X41=" ",X41="　"),0,IF(D41&gt;=840701,0,IF(GA41=1,1,IF(MATCH(X41,Sheet2!$D$3:$D$12,1)&lt;=10,1,0))))</f>
        <v>0</v>
      </c>
      <c r="GQ41" s="28">
        <f>IF(OR(AB41="",AB41=" ",AB41="　"),0,IF(D41&gt;=840701,0,IF(GB41=1,1,IF(MATCH(AB41,Sheet2!$D$3:$D$12,1)&lt;=10,1,0))))</f>
        <v>0</v>
      </c>
      <c r="GR41" s="28">
        <f>IF(OR(AF41="",AF41=" ",AF41="　"),0,IF(D41&gt;=840701,0,IF(GC41=1,1,IF(MATCH(AF41,Sheet2!$D$3:$D$12,1)&lt;=10,1,0))))</f>
        <v>0</v>
      </c>
      <c r="GS41" s="29">
        <f t="shared" si="268"/>
        <v>0</v>
      </c>
      <c r="GT41" s="29">
        <f t="shared" si="269"/>
        <v>0</v>
      </c>
      <c r="GU41" s="30">
        <f t="shared" si="270"/>
        <v>0</v>
      </c>
      <c r="GV41" s="30">
        <f t="shared" si="271"/>
        <v>0</v>
      </c>
      <c r="GW41" s="30">
        <f t="shared" si="272"/>
        <v>0</v>
      </c>
      <c r="GX41" s="30">
        <f t="shared" si="273"/>
        <v>0</v>
      </c>
      <c r="GY41" s="8"/>
      <c r="GZ41" s="39" t="str">
        <f t="shared" si="129"/>
        <v>1911/00/00</v>
      </c>
      <c r="HA41" s="8" t="e">
        <f t="shared" si="130"/>
        <v>#VALUE!</v>
      </c>
      <c r="HB41" s="8" t="str">
        <f t="shared" si="131"/>
        <v>1911/00/00</v>
      </c>
      <c r="HC41" s="8" t="e">
        <f t="shared" si="132"/>
        <v>#VALUE!</v>
      </c>
      <c r="HD41" s="8" t="str">
        <f t="shared" si="133"/>
        <v>1911/00/00</v>
      </c>
      <c r="HE41" s="8" t="e">
        <f t="shared" si="134"/>
        <v>#VALUE!</v>
      </c>
      <c r="HF41" s="8" t="str">
        <f t="shared" si="135"/>
        <v>2013/01/01</v>
      </c>
      <c r="HH41" s="8">
        <f>IF(OR(C41="",C41=" ",C41="　"),0,IF(D41&gt;780630,0,ROUND(VLOOKUP(F41,Sheet2!$A$1:$B$20,2,FALSE)*E41,0)))</f>
        <v>0</v>
      </c>
      <c r="HI41" s="8">
        <f t="shared" si="136"/>
        <v>0</v>
      </c>
      <c r="HJ41" s="8">
        <f t="shared" si="137"/>
        <v>0</v>
      </c>
      <c r="HL41" s="8" t="str">
        <f t="shared" si="138"/>
        <v/>
      </c>
      <c r="HM41" s="8" t="str">
        <f t="shared" si="139"/>
        <v/>
      </c>
      <c r="HN41" s="8" t="str">
        <f t="shared" si="140"/>
        <v/>
      </c>
      <c r="HO41" s="8" t="str">
        <f t="shared" si="141"/>
        <v/>
      </c>
      <c r="HP41" s="8" t="str">
        <f t="shared" si="142"/>
        <v/>
      </c>
      <c r="HQ41" s="8" t="str">
        <f t="shared" si="143"/>
        <v/>
      </c>
      <c r="HR41" s="8" t="str">
        <f t="shared" si="144"/>
        <v/>
      </c>
    </row>
    <row r="42" spans="1:226" ht="60" customHeight="1">
      <c r="A42" s="10">
        <v>37</v>
      </c>
      <c r="B42" s="32"/>
      <c r="C42" s="33"/>
      <c r="D42" s="34"/>
      <c r="E42" s="55"/>
      <c r="F42" s="46"/>
      <c r="G42" s="48">
        <f>IF(OR(C42="",C42=" ",C42="　"),0,IF(D42&gt;780630,0,ROUND(VLOOKUP(F42,Sheet2!$A$1:$B$20,2,FALSE),0)))</f>
        <v>0</v>
      </c>
      <c r="H42" s="49">
        <f t="shared" si="147"/>
        <v>0</v>
      </c>
      <c r="I42" s="24">
        <f t="shared" si="148"/>
        <v>0</v>
      </c>
      <c r="J42" s="25">
        <f t="shared" si="149"/>
        <v>0</v>
      </c>
      <c r="K42" s="35"/>
      <c r="L42" s="133" t="str">
        <f t="shared" si="145"/>
        <v/>
      </c>
      <c r="M42" s="51" t="str">
        <f t="shared" si="150"/>
        <v/>
      </c>
      <c r="N42" s="56">
        <v>15.5</v>
      </c>
      <c r="O42" s="38"/>
      <c r="P42" s="133" t="str">
        <f t="shared" si="146"/>
        <v/>
      </c>
      <c r="Q42" s="51" t="str">
        <f t="shared" si="151"/>
        <v/>
      </c>
      <c r="R42" s="56">
        <v>15.5</v>
      </c>
      <c r="S42" s="38"/>
      <c r="T42" s="34"/>
      <c r="U42" s="51" t="str">
        <f t="shared" si="152"/>
        <v/>
      </c>
      <c r="V42" s="56">
        <v>15.5</v>
      </c>
      <c r="W42" s="38"/>
      <c r="X42" s="34"/>
      <c r="Y42" s="51" t="str">
        <f t="shared" si="153"/>
        <v/>
      </c>
      <c r="Z42" s="56">
        <v>15.5</v>
      </c>
      <c r="AA42" s="35"/>
      <c r="AB42" s="34"/>
      <c r="AC42" s="51" t="str">
        <f t="shared" si="154"/>
        <v/>
      </c>
      <c r="AD42" s="56">
        <v>15.5</v>
      </c>
      <c r="AE42" s="38"/>
      <c r="AF42" s="34"/>
      <c r="AG42" s="51" t="str">
        <f t="shared" si="155"/>
        <v/>
      </c>
      <c r="AH42" s="56">
        <v>15.5</v>
      </c>
      <c r="AI42" s="37">
        <f t="shared" si="156"/>
        <v>0</v>
      </c>
      <c r="AJ42" s="47">
        <f t="shared" si="157"/>
        <v>0</v>
      </c>
      <c r="AK42" s="26">
        <f t="shared" si="158"/>
        <v>0</v>
      </c>
      <c r="AL42" s="53">
        <f t="shared" si="159"/>
        <v>0</v>
      </c>
      <c r="AM42" s="36"/>
      <c r="AN42" s="54"/>
      <c r="AO42" s="8" t="e">
        <f>VLOOKUP(LEFT(C42,1),Sheet2!$L$3:$M$28,2,FALSE)&amp;MID(C42,2,9)</f>
        <v>#N/A</v>
      </c>
      <c r="AP42" s="8" t="e">
        <f t="shared" si="160"/>
        <v>#N/A</v>
      </c>
      <c r="AQ42" s="8" t="e">
        <f t="shared" si="161"/>
        <v>#N/A</v>
      </c>
      <c r="AR42" s="27">
        <f t="shared" si="162"/>
        <v>0</v>
      </c>
      <c r="AS42" s="28">
        <f t="shared" si="163"/>
        <v>0</v>
      </c>
      <c r="AT42" s="27">
        <f t="shared" si="164"/>
        <v>0</v>
      </c>
      <c r="AU42" s="28">
        <f t="shared" si="165"/>
        <v>0</v>
      </c>
      <c r="AV42" s="28">
        <f t="shared" si="166"/>
        <v>0</v>
      </c>
      <c r="AW42" s="28">
        <f t="shared" si="167"/>
        <v>0</v>
      </c>
      <c r="AX42" s="28">
        <f t="shared" si="168"/>
        <v>0</v>
      </c>
      <c r="AY42" s="28">
        <f t="shared" si="169"/>
        <v>0</v>
      </c>
      <c r="AZ42" s="29" t="str">
        <f t="shared" si="170"/>
        <v/>
      </c>
      <c r="BA42" s="29"/>
      <c r="BB42" s="30">
        <f t="shared" si="171"/>
        <v>0</v>
      </c>
      <c r="BC42" s="30">
        <f t="shared" si="172"/>
        <v>0</v>
      </c>
      <c r="BD42" s="31">
        <f t="shared" si="173"/>
        <v>0</v>
      </c>
      <c r="BE42" s="8"/>
      <c r="BF42" s="27" t="e">
        <f t="shared" si="174"/>
        <v>#VALUE!</v>
      </c>
      <c r="BG42" s="28">
        <f t="shared" si="175"/>
        <v>0</v>
      </c>
      <c r="BH42" s="27" t="e">
        <f t="shared" si="176"/>
        <v>#VALUE!</v>
      </c>
      <c r="BI42" s="28">
        <f t="shared" si="177"/>
        <v>0</v>
      </c>
      <c r="BJ42" s="28">
        <f>IF(OR(T42="",T42=" ",T42="　"),0,IF(D42&gt;=800701,0,IF(MATCH(T42,Sheet2!$D$3:$D$12,1)&lt;=1,1,0)))</f>
        <v>0</v>
      </c>
      <c r="BK42" s="28">
        <f>IF(OR(X42="",X42=" ",X42="　"),0,IF(D42&gt;=800701,0,IF(MATCH(X42,Sheet2!$D$3:$D$12,1)&lt;=1,1,0)))</f>
        <v>0</v>
      </c>
      <c r="BL42" s="28">
        <f>IF(OR(AB42="",AB42=" ",AB42="　"),0,IF(D42&gt;=800701,0,IF(MATCH(AB42,Sheet2!$D$3:$D$12,1)&lt;=1,1,0)))</f>
        <v>0</v>
      </c>
      <c r="BM42" s="28">
        <f>IF(OR(AF42="",AF42=" ",AF42="　"),0,IF(D42&gt;=800701,0,IF(MATCH(AF42,Sheet2!$D$3:$D$12,1)&lt;=1,1,0)))</f>
        <v>0</v>
      </c>
      <c r="BN42" s="29">
        <f t="shared" si="178"/>
        <v>5</v>
      </c>
      <c r="BO42" s="29">
        <f t="shared" si="179"/>
        <v>3</v>
      </c>
      <c r="BP42" s="30">
        <f t="shared" si="180"/>
        <v>0</v>
      </c>
      <c r="BQ42" s="30">
        <f t="shared" si="181"/>
        <v>0</v>
      </c>
      <c r="BR42" s="30">
        <f t="shared" si="182"/>
        <v>0</v>
      </c>
      <c r="BS42" s="30">
        <f t="shared" si="183"/>
        <v>0</v>
      </c>
      <c r="BT42" s="30"/>
      <c r="BU42" s="27" t="e">
        <f t="shared" si="184"/>
        <v>#VALUE!</v>
      </c>
      <c r="BV42" s="28">
        <f t="shared" si="185"/>
        <v>0</v>
      </c>
      <c r="BW42" s="27" t="e">
        <f t="shared" si="186"/>
        <v>#VALUE!</v>
      </c>
      <c r="BX42" s="28">
        <f t="shared" si="187"/>
        <v>0</v>
      </c>
      <c r="BY42" s="28">
        <f>IF(OR(T42="",T42=" ",T42="　"),0,IF(D42&gt;=810101,0,IF(BJ42=1,1,IF(MATCH(T42,Sheet2!$D$3:$D$12,1)&lt;=2,1,0))))</f>
        <v>0</v>
      </c>
      <c r="BZ42" s="28">
        <f>IF(OR(X42="",X42=" ",X42="　"),0,IF(D42&gt;=810101,0,IF(BK42=1,1,IF(MATCH(X42,Sheet2!$D$3:$D$12,1)&lt;=2,1,0))))</f>
        <v>0</v>
      </c>
      <c r="CA42" s="28">
        <f>IF(OR(AB42="",AB42=" ",AB42="　"),0,IF(D42&gt;=810101,0,IF(BL42=1,1,IF(MATCH(AB42,Sheet2!$D$3:$D$12,1)&lt;=2,1,0))))</f>
        <v>0</v>
      </c>
      <c r="CB42" s="28">
        <f>IF(OR(AF42="",AF42=" ",AF42="　"),0,IF(D42&gt;=810101,0,IF(BM42=1,1,IF(MATCH(AF42,Sheet2!$D$3:$D$12,1)&lt;=2,1,0))))</f>
        <v>0</v>
      </c>
      <c r="CC42" s="29">
        <f t="shared" si="188"/>
        <v>4</v>
      </c>
      <c r="CD42" s="29">
        <f t="shared" si="189"/>
        <v>3</v>
      </c>
      <c r="CE42" s="30">
        <f t="shared" si="190"/>
        <v>0</v>
      </c>
      <c r="CF42" s="30">
        <f t="shared" si="191"/>
        <v>0</v>
      </c>
      <c r="CG42" s="30">
        <f t="shared" si="192"/>
        <v>0</v>
      </c>
      <c r="CH42" s="30">
        <f t="shared" si="193"/>
        <v>0</v>
      </c>
      <c r="CI42" s="30"/>
      <c r="CJ42" s="27" t="e">
        <f t="shared" si="194"/>
        <v>#VALUE!</v>
      </c>
      <c r="CK42" s="28">
        <f t="shared" si="195"/>
        <v>0</v>
      </c>
      <c r="CL42" s="27" t="e">
        <f t="shared" si="196"/>
        <v>#VALUE!</v>
      </c>
      <c r="CM42" s="28">
        <f t="shared" si="197"/>
        <v>0</v>
      </c>
      <c r="CN42" s="28">
        <f>IF(OR(T42="",T42=" ",T42="　"),0,IF(D42&gt;=810701,0,IF(BY42=1,1,IF(MATCH(T42,Sheet2!$D$3:$D$12,1)&lt;=3,1,0))))</f>
        <v>0</v>
      </c>
      <c r="CO42" s="28">
        <f>IF(OR(X42="",X42=" ",X42="　"),0,IF(D42&gt;=810701,0,IF(BZ42=1,1,IF(MATCH(X42,Sheet2!$D$3:$D$12,1)&lt;=3,1,0))))</f>
        <v>0</v>
      </c>
      <c r="CP42" s="28">
        <f>IF(OR(AB42="",AB42=" ",AB42="　"),0,IF(D42&gt;=810701,0,IF(CA42=1,1,IF(MATCH(AB42,Sheet2!$D$3:$D$12,1)&lt;=3,1,0))))</f>
        <v>0</v>
      </c>
      <c r="CQ42" s="28">
        <f>IF(OR(AF42="",AF42=" ",AF42="　"),0,IF(D42&gt;=810701,0,IF(CB42=1,1,IF(MATCH(AF42,Sheet2!$D$3:$D$12,1)&lt;=3,1,0))))</f>
        <v>0</v>
      </c>
      <c r="CR42" s="29">
        <f t="shared" si="198"/>
        <v>4</v>
      </c>
      <c r="CS42" s="29">
        <f t="shared" si="199"/>
        <v>3</v>
      </c>
      <c r="CT42" s="30">
        <f t="shared" si="200"/>
        <v>0</v>
      </c>
      <c r="CU42" s="30">
        <f t="shared" si="201"/>
        <v>0</v>
      </c>
      <c r="CV42" s="30">
        <f t="shared" si="202"/>
        <v>0</v>
      </c>
      <c r="CW42" s="30">
        <f t="shared" si="203"/>
        <v>0</v>
      </c>
      <c r="CX42" s="31"/>
      <c r="CY42" s="27" t="e">
        <f t="shared" si="204"/>
        <v>#VALUE!</v>
      </c>
      <c r="CZ42" s="28">
        <f t="shared" si="205"/>
        <v>0</v>
      </c>
      <c r="DA42" s="27" t="e">
        <f t="shared" si="206"/>
        <v>#VALUE!</v>
      </c>
      <c r="DB42" s="28">
        <f t="shared" si="207"/>
        <v>0</v>
      </c>
      <c r="DC42" s="28">
        <f>IF(OR(T42="",T42=" ",T42="　"),0,IF(D42&gt;=820101,0,IF(CN42=1,1,IF(MATCH(T42,Sheet2!$D$3:$D$12,1)&lt;=4,1,0))))</f>
        <v>0</v>
      </c>
      <c r="DD42" s="28">
        <f>IF(OR(X42="",X42=" ",X42="　"),0,IF(D42&gt;=820101,0,IF(CO42=1,1,IF(MATCH(X42,Sheet2!$D$3:$D$12,1)&lt;=4,1,0))))</f>
        <v>0</v>
      </c>
      <c r="DE42" s="28">
        <f>IF(OR(AB42="",AB42=" ",AB42="　"),0,IF(D42&gt;=820101,0,IF(CP42=1,1,IF(MATCH(AB42,Sheet2!$D$3:$D$12,1)&lt;=4,1,0))))</f>
        <v>0</v>
      </c>
      <c r="DF42" s="28">
        <f>IF(OR(AF42="",AF42=" ",AF42="　"),0,IF(D42&gt;=820101,0,IF(CQ42=1,1,IF(MATCH(AF42,Sheet2!$D$3:$D$12,1)&lt;=4,1,0))))</f>
        <v>0</v>
      </c>
      <c r="DG42" s="29">
        <f t="shared" si="208"/>
        <v>3</v>
      </c>
      <c r="DH42" s="29">
        <f t="shared" si="209"/>
        <v>3</v>
      </c>
      <c r="DI42" s="30">
        <f t="shared" si="210"/>
        <v>0</v>
      </c>
      <c r="DJ42" s="30">
        <f t="shared" si="211"/>
        <v>0</v>
      </c>
      <c r="DK42" s="30">
        <f t="shared" si="212"/>
        <v>0</v>
      </c>
      <c r="DL42" s="30">
        <f t="shared" si="213"/>
        <v>0</v>
      </c>
      <c r="DM42" s="31"/>
      <c r="DN42" s="27" t="e">
        <f t="shared" si="214"/>
        <v>#VALUE!</v>
      </c>
      <c r="DO42" s="28">
        <f t="shared" si="215"/>
        <v>0</v>
      </c>
      <c r="DP42" s="27" t="e">
        <f t="shared" si="216"/>
        <v>#VALUE!</v>
      </c>
      <c r="DQ42" s="28">
        <f t="shared" si="217"/>
        <v>0</v>
      </c>
      <c r="DR42" s="28">
        <f>IF(OR(T42="",T42=" ",T42="　"),0,IF(D42&gt;=820701,0,IF(DC42=1,1,IF(MATCH(T42,Sheet2!$D$3:$D$12,1)&lt;=5,1,0))))</f>
        <v>0</v>
      </c>
      <c r="DS42" s="28">
        <f>IF(OR(X42="",X42=" ",X42="　"),0,IF(D42&gt;=820701,0,IF(DD42=1,1,IF(MATCH(X42,Sheet2!$D$3:$D$12,1)&lt;=5,1,0))))</f>
        <v>0</v>
      </c>
      <c r="DT42" s="28">
        <f>IF(OR(AB42="",AB42=" ",AB42="　"),0,IF(D42&gt;=820701,0,IF(DE42=1,1,IF(MATCH(AB42,Sheet2!$D$3:$D$12,1)&lt;=5,1,0))))</f>
        <v>0</v>
      </c>
      <c r="DU42" s="28">
        <f>IF(OR(AF42="",AF42=" ",AF42="　"),0,IF(D42&gt;=820701,0,IF(DF42=1,1,IF(MATCH(AF42,Sheet2!$D$3:$D$12,1)&lt;=5,1,0))))</f>
        <v>0</v>
      </c>
      <c r="DV42" s="29">
        <f t="shared" si="218"/>
        <v>3</v>
      </c>
      <c r="DW42" s="29">
        <f t="shared" si="219"/>
        <v>3</v>
      </c>
      <c r="DX42" s="30">
        <f t="shared" si="220"/>
        <v>0</v>
      </c>
      <c r="DY42" s="30">
        <f t="shared" si="221"/>
        <v>0</v>
      </c>
      <c r="DZ42" s="30">
        <f t="shared" si="222"/>
        <v>0</v>
      </c>
      <c r="EA42" s="30">
        <f t="shared" si="223"/>
        <v>0</v>
      </c>
      <c r="EB42" s="31"/>
      <c r="EC42" s="27" t="e">
        <f t="shared" si="224"/>
        <v>#VALUE!</v>
      </c>
      <c r="ED42" s="28">
        <f t="shared" si="225"/>
        <v>0</v>
      </c>
      <c r="EE42" s="27" t="e">
        <f t="shared" si="226"/>
        <v>#VALUE!</v>
      </c>
      <c r="EF42" s="28">
        <f t="shared" si="227"/>
        <v>0</v>
      </c>
      <c r="EG42" s="28">
        <f>IF(OR(T42="",T42=" ",T42="　"),0,IF(D42&gt;=830101,0,IF(DR42=1,1,IF(MATCH(T42,Sheet2!$D$3:$D$12,1)&lt;=6,1,0))))</f>
        <v>0</v>
      </c>
      <c r="EH42" s="28">
        <f>IF(OR(X42="",X42=" ",X42="　"),0,IF(D42&gt;=830101,0,IF(DS42=1,1,IF(MATCH(X42,Sheet2!$D$3:$D$12,1)&lt;=6,1,0))))</f>
        <v>0</v>
      </c>
      <c r="EI42" s="28">
        <f>IF(OR(AB42="",AB42=" ",AB42="　"),0,IF(D42&gt;=830101,0,IF(DT42=1,1,IF(MATCH(AB42,Sheet2!$D$3:$D$12,1)&lt;=6,1,0))))</f>
        <v>0</v>
      </c>
      <c r="EJ42" s="28">
        <f>IF(OR(AF42="",AF42=" ",AF42="　"),0,IF(D42&gt;=830101,0,IF(DU42=1,1,IF(MATCH(AF42,Sheet2!$D$3:$D$12,1)&lt;=6,1,0))))</f>
        <v>0</v>
      </c>
      <c r="EK42" s="29">
        <f t="shared" si="228"/>
        <v>2</v>
      </c>
      <c r="EL42" s="29">
        <f t="shared" si="229"/>
        <v>2</v>
      </c>
      <c r="EM42" s="30">
        <f t="shared" si="230"/>
        <v>0</v>
      </c>
      <c r="EN42" s="30">
        <f t="shared" si="231"/>
        <v>0</v>
      </c>
      <c r="EO42" s="30">
        <f t="shared" si="232"/>
        <v>0</v>
      </c>
      <c r="EP42" s="30">
        <f t="shared" si="233"/>
        <v>0</v>
      </c>
      <c r="EQ42" s="31"/>
      <c r="ER42" s="27" t="e">
        <f t="shared" si="234"/>
        <v>#VALUE!</v>
      </c>
      <c r="ES42" s="28">
        <f t="shared" si="235"/>
        <v>0</v>
      </c>
      <c r="ET42" s="27" t="e">
        <f t="shared" si="236"/>
        <v>#VALUE!</v>
      </c>
      <c r="EU42" s="28">
        <f t="shared" si="237"/>
        <v>0</v>
      </c>
      <c r="EV42" s="28">
        <f>IF(OR(T42="",T42=" ",T42="　"),0,IF(D42&gt;=830701,0,IF(EG42=1,1,IF(MATCH(T42,Sheet2!$D$3:$D$12,1)&lt;=7,1,0))))</f>
        <v>0</v>
      </c>
      <c r="EW42" s="28">
        <f>IF(OR(X42="",X42=" ",X42="　"),0,IF(D42&gt;=830701,0,IF(EH42=1,1,IF(MATCH(X42,Sheet2!$D$3:$D$12,1)&lt;=7,1,0))))</f>
        <v>0</v>
      </c>
      <c r="EX42" s="28">
        <f>IF(OR(AB42="",AB42=" ",AB42="　"),0,IF(D42&gt;=830701,0,IF(EI42=1,1,IF(MATCH(AB42,Sheet2!$D$3:$D$12,1)&lt;=7,1,0))))</f>
        <v>0</v>
      </c>
      <c r="EY42" s="28">
        <f>IF(OR(AF42="",AF42=" ",AF42="　"),0,IF(D42&gt;=830701,0,IF(EJ42=1,1,IF(MATCH(AF42,Sheet2!$D$3:$D$12,1)&lt;=7,1,0))))</f>
        <v>0</v>
      </c>
      <c r="EZ42" s="29">
        <f t="shared" si="238"/>
        <v>2</v>
      </c>
      <c r="FA42" s="29">
        <f t="shared" si="239"/>
        <v>2</v>
      </c>
      <c r="FB42" s="30">
        <f t="shared" si="240"/>
        <v>0</v>
      </c>
      <c r="FC42" s="30">
        <f t="shared" si="241"/>
        <v>0</v>
      </c>
      <c r="FD42" s="30">
        <f t="shared" si="242"/>
        <v>0</v>
      </c>
      <c r="FE42" s="30">
        <f t="shared" si="243"/>
        <v>0</v>
      </c>
      <c r="FF42" s="31"/>
      <c r="FG42" s="27" t="e">
        <f t="shared" si="244"/>
        <v>#VALUE!</v>
      </c>
      <c r="FH42" s="28">
        <f t="shared" si="245"/>
        <v>0</v>
      </c>
      <c r="FI42" s="27" t="e">
        <f t="shared" si="246"/>
        <v>#VALUE!</v>
      </c>
      <c r="FJ42" s="28">
        <f t="shared" si="247"/>
        <v>0</v>
      </c>
      <c r="FK42" s="28">
        <f>IF(OR(T42="",T42=" ",T42="　"),0,IF(D42&gt;=840101,0,IF(EV42=1,1,IF(MATCH(T42,Sheet2!$D$3:$D$12,1)&lt;=8,1,0))))</f>
        <v>0</v>
      </c>
      <c r="FL42" s="28">
        <f>IF(OR(X42="",X42=" ",X42="　"),0,IF(D42&gt;=840101,0,IF(EW42=1,1,IF(MATCH(X42,Sheet2!$D$3:$D$12,1)&lt;=8,1,0))))</f>
        <v>0</v>
      </c>
      <c r="FM42" s="28">
        <f>IF(OR(AB42="",AB42=" ",AB42="　"),0,IF(D42&gt;=840101,0,IF(EX42=1,1,IF(MATCH(AB42,Sheet2!$D$3:$D$12,1)&lt;=8,1,0))))</f>
        <v>0</v>
      </c>
      <c r="FN42" s="28">
        <f>IF(OR(AF42="",AF42=" ",AF42="　"),0,IF(D42&gt;=840101,0,IF(EY42=1,1,IF(MATCH(AF42,Sheet2!$D$3:$D$12,1)&lt;=8,1,0))))</f>
        <v>0</v>
      </c>
      <c r="FO42" s="29">
        <f t="shared" si="248"/>
        <v>1</v>
      </c>
      <c r="FP42" s="29">
        <f t="shared" si="249"/>
        <v>1</v>
      </c>
      <c r="FQ42" s="30">
        <f t="shared" si="250"/>
        <v>0</v>
      </c>
      <c r="FR42" s="30">
        <f t="shared" si="251"/>
        <v>0</v>
      </c>
      <c r="FS42" s="30">
        <f t="shared" si="252"/>
        <v>0</v>
      </c>
      <c r="FT42" s="30">
        <f t="shared" si="253"/>
        <v>0</v>
      </c>
      <c r="FU42" s="31"/>
      <c r="FV42" s="27" t="e">
        <f t="shared" si="254"/>
        <v>#VALUE!</v>
      </c>
      <c r="FW42" s="28">
        <f t="shared" si="255"/>
        <v>0</v>
      </c>
      <c r="FX42" s="27" t="e">
        <f t="shared" si="256"/>
        <v>#VALUE!</v>
      </c>
      <c r="FY42" s="28">
        <f t="shared" si="257"/>
        <v>0</v>
      </c>
      <c r="FZ42" s="28">
        <f>IF(OR(T42="",T42=" ",T42="　"),0,IF(D42&gt;=840701,0,IF(FK42=1,1,IF(MATCH(T42,Sheet2!$D$3:$D$12,1)&lt;=9,1,0))))</f>
        <v>0</v>
      </c>
      <c r="GA42" s="28">
        <f>IF(OR(X42="",X42=" ",X42="　"),0,IF(D42&gt;=840701,0,IF(FL42=1,1,IF(MATCH(X42,Sheet2!$D$3:$D$12,1)&lt;=9,1,0))))</f>
        <v>0</v>
      </c>
      <c r="GB42" s="28">
        <f>IF(OR(AB42="",AB42=" ",AB42="　"),0,IF(D42&gt;=840701,0,IF(FM42=1,1,IF(MATCH(AB42,Sheet2!$D$3:$D$12,1)&lt;=9,1,0))))</f>
        <v>0</v>
      </c>
      <c r="GC42" s="28">
        <f>IF(OR(AF42="",AF42=" ",AF42="　"),0,IF(D42&gt;=840701,0,IF(FN42=1,1,IF(MATCH(AF42,Sheet2!$D$3:$D$12,1)&lt;=9,1,0))))</f>
        <v>0</v>
      </c>
      <c r="GD42" s="29">
        <f t="shared" si="258"/>
        <v>1</v>
      </c>
      <c r="GE42" s="29">
        <f t="shared" si="259"/>
        <v>1</v>
      </c>
      <c r="GF42" s="30">
        <f t="shared" si="260"/>
        <v>0</v>
      </c>
      <c r="GG42" s="30">
        <f t="shared" si="261"/>
        <v>0</v>
      </c>
      <c r="GH42" s="30">
        <f t="shared" si="262"/>
        <v>0</v>
      </c>
      <c r="GI42" s="30">
        <f t="shared" si="263"/>
        <v>0</v>
      </c>
      <c r="GJ42" s="31"/>
      <c r="GK42" s="27" t="e">
        <f t="shared" si="264"/>
        <v>#VALUE!</v>
      </c>
      <c r="GL42" s="28">
        <f t="shared" si="265"/>
        <v>0</v>
      </c>
      <c r="GM42" s="27" t="e">
        <f t="shared" si="266"/>
        <v>#VALUE!</v>
      </c>
      <c r="GN42" s="28">
        <f t="shared" si="267"/>
        <v>0</v>
      </c>
      <c r="GO42" s="28">
        <f>IF(OR(T42="",T42=" ",T42="　"),0,IF(D42&gt;=840701,0,IF(FZ42=1,1,IF(MATCH(T42,Sheet2!$D$3:$D$12,1)&lt;=10,1,0))))</f>
        <v>0</v>
      </c>
      <c r="GP42" s="28">
        <f>IF(OR(X42="",X42=" ",X42="　"),0,IF(D42&gt;=840701,0,IF(GA42=1,1,IF(MATCH(X42,Sheet2!$D$3:$D$12,1)&lt;=10,1,0))))</f>
        <v>0</v>
      </c>
      <c r="GQ42" s="28">
        <f>IF(OR(AB42="",AB42=" ",AB42="　"),0,IF(D42&gt;=840701,0,IF(GB42=1,1,IF(MATCH(AB42,Sheet2!$D$3:$D$12,1)&lt;=10,1,0))))</f>
        <v>0</v>
      </c>
      <c r="GR42" s="28">
        <f>IF(OR(AF42="",AF42=" ",AF42="　"),0,IF(D42&gt;=840701,0,IF(GC42=1,1,IF(MATCH(AF42,Sheet2!$D$3:$D$12,1)&lt;=10,1,0))))</f>
        <v>0</v>
      </c>
      <c r="GS42" s="29">
        <f t="shared" si="268"/>
        <v>0</v>
      </c>
      <c r="GT42" s="29">
        <f t="shared" si="269"/>
        <v>0</v>
      </c>
      <c r="GU42" s="30">
        <f t="shared" si="270"/>
        <v>0</v>
      </c>
      <c r="GV42" s="30">
        <f t="shared" si="271"/>
        <v>0</v>
      </c>
      <c r="GW42" s="30">
        <f t="shared" si="272"/>
        <v>0</v>
      </c>
      <c r="GX42" s="30">
        <f t="shared" si="273"/>
        <v>0</v>
      </c>
      <c r="GY42" s="8"/>
      <c r="GZ42" s="39" t="str">
        <f t="shared" si="129"/>
        <v>1911/00/00</v>
      </c>
      <c r="HA42" s="8" t="e">
        <f t="shared" si="130"/>
        <v>#VALUE!</v>
      </c>
      <c r="HB42" s="8" t="str">
        <f t="shared" si="131"/>
        <v>1911/00/00</v>
      </c>
      <c r="HC42" s="8" t="e">
        <f t="shared" si="132"/>
        <v>#VALUE!</v>
      </c>
      <c r="HD42" s="8" t="str">
        <f t="shared" si="133"/>
        <v>1911/00/00</v>
      </c>
      <c r="HE42" s="8" t="e">
        <f t="shared" si="134"/>
        <v>#VALUE!</v>
      </c>
      <c r="HF42" s="8" t="str">
        <f t="shared" si="135"/>
        <v>2013/01/01</v>
      </c>
      <c r="HH42" s="8">
        <f>IF(OR(C42="",C42=" ",C42="　"),0,IF(D42&gt;780630,0,ROUND(VLOOKUP(F42,Sheet2!$A$1:$B$20,2,FALSE)*E42,0)))</f>
        <v>0</v>
      </c>
      <c r="HI42" s="8">
        <f t="shared" si="136"/>
        <v>0</v>
      </c>
      <c r="HJ42" s="8">
        <f t="shared" si="137"/>
        <v>0</v>
      </c>
      <c r="HL42" s="8" t="str">
        <f t="shared" si="138"/>
        <v/>
      </c>
      <c r="HM42" s="8" t="str">
        <f t="shared" si="139"/>
        <v/>
      </c>
      <c r="HN42" s="8" t="str">
        <f t="shared" si="140"/>
        <v/>
      </c>
      <c r="HO42" s="8" t="str">
        <f t="shared" si="141"/>
        <v/>
      </c>
      <c r="HP42" s="8" t="str">
        <f t="shared" si="142"/>
        <v/>
      </c>
      <c r="HQ42" s="8" t="str">
        <f t="shared" si="143"/>
        <v/>
      </c>
      <c r="HR42" s="8" t="str">
        <f t="shared" si="144"/>
        <v/>
      </c>
    </row>
    <row r="43" spans="1:226" ht="60" customHeight="1">
      <c r="A43" s="10">
        <v>38</v>
      </c>
      <c r="B43" s="32"/>
      <c r="C43" s="33"/>
      <c r="D43" s="34"/>
      <c r="E43" s="55"/>
      <c r="F43" s="46"/>
      <c r="G43" s="48">
        <f>IF(OR(C43="",C43=" ",C43="　"),0,IF(D43&gt;780630,0,ROUND(VLOOKUP(F43,Sheet2!$A$1:$B$20,2,FALSE),0)))</f>
        <v>0</v>
      </c>
      <c r="H43" s="49">
        <f t="shared" si="147"/>
        <v>0</v>
      </c>
      <c r="I43" s="24">
        <f t="shared" si="148"/>
        <v>0</v>
      </c>
      <c r="J43" s="25">
        <f t="shared" si="149"/>
        <v>0</v>
      </c>
      <c r="K43" s="35"/>
      <c r="L43" s="133" t="str">
        <f t="shared" si="145"/>
        <v/>
      </c>
      <c r="M43" s="51" t="str">
        <f t="shared" si="150"/>
        <v/>
      </c>
      <c r="N43" s="56">
        <v>15.5</v>
      </c>
      <c r="O43" s="38"/>
      <c r="P43" s="133" t="str">
        <f t="shared" si="146"/>
        <v/>
      </c>
      <c r="Q43" s="51" t="str">
        <f t="shared" si="151"/>
        <v/>
      </c>
      <c r="R43" s="56">
        <v>15.5</v>
      </c>
      <c r="S43" s="38"/>
      <c r="T43" s="34"/>
      <c r="U43" s="51" t="str">
        <f t="shared" si="152"/>
        <v/>
      </c>
      <c r="V43" s="56">
        <v>15.5</v>
      </c>
      <c r="W43" s="38"/>
      <c r="X43" s="34"/>
      <c r="Y43" s="51" t="str">
        <f t="shared" si="153"/>
        <v/>
      </c>
      <c r="Z43" s="56">
        <v>15.5</v>
      </c>
      <c r="AA43" s="35"/>
      <c r="AB43" s="34"/>
      <c r="AC43" s="51" t="str">
        <f t="shared" si="154"/>
        <v/>
      </c>
      <c r="AD43" s="56">
        <v>15.5</v>
      </c>
      <c r="AE43" s="38"/>
      <c r="AF43" s="34"/>
      <c r="AG43" s="51" t="str">
        <f t="shared" si="155"/>
        <v/>
      </c>
      <c r="AH43" s="56">
        <v>15.5</v>
      </c>
      <c r="AI43" s="37">
        <f t="shared" si="156"/>
        <v>0</v>
      </c>
      <c r="AJ43" s="47">
        <f t="shared" si="157"/>
        <v>0</v>
      </c>
      <c r="AK43" s="26">
        <f t="shared" si="158"/>
        <v>0</v>
      </c>
      <c r="AL43" s="53">
        <f t="shared" si="159"/>
        <v>0</v>
      </c>
      <c r="AM43" s="36"/>
      <c r="AN43" s="54"/>
      <c r="AO43" s="8" t="e">
        <f>VLOOKUP(LEFT(C43,1),Sheet2!$L$3:$M$28,2,FALSE)&amp;MID(C43,2,9)</f>
        <v>#N/A</v>
      </c>
      <c r="AP43" s="8" t="e">
        <f t="shared" si="160"/>
        <v>#N/A</v>
      </c>
      <c r="AQ43" s="8" t="e">
        <f t="shared" si="161"/>
        <v>#N/A</v>
      </c>
      <c r="AR43" s="27">
        <f t="shared" si="162"/>
        <v>0</v>
      </c>
      <c r="AS43" s="28">
        <f t="shared" si="163"/>
        <v>0</v>
      </c>
      <c r="AT43" s="27">
        <f t="shared" si="164"/>
        <v>0</v>
      </c>
      <c r="AU43" s="28">
        <f t="shared" si="165"/>
        <v>0</v>
      </c>
      <c r="AV43" s="28">
        <f t="shared" si="166"/>
        <v>0</v>
      </c>
      <c r="AW43" s="28">
        <f t="shared" si="167"/>
        <v>0</v>
      </c>
      <c r="AX43" s="28">
        <f t="shared" si="168"/>
        <v>0</v>
      </c>
      <c r="AY43" s="28">
        <f t="shared" si="169"/>
        <v>0</v>
      </c>
      <c r="AZ43" s="29" t="str">
        <f t="shared" si="170"/>
        <v/>
      </c>
      <c r="BA43" s="29"/>
      <c r="BB43" s="30">
        <f t="shared" si="171"/>
        <v>0</v>
      </c>
      <c r="BC43" s="30">
        <f t="shared" si="172"/>
        <v>0</v>
      </c>
      <c r="BD43" s="31">
        <f t="shared" si="173"/>
        <v>0</v>
      </c>
      <c r="BE43" s="8"/>
      <c r="BF43" s="27" t="e">
        <f t="shared" si="174"/>
        <v>#VALUE!</v>
      </c>
      <c r="BG43" s="28">
        <f t="shared" si="175"/>
        <v>0</v>
      </c>
      <c r="BH43" s="27" t="e">
        <f t="shared" si="176"/>
        <v>#VALUE!</v>
      </c>
      <c r="BI43" s="28">
        <f t="shared" si="177"/>
        <v>0</v>
      </c>
      <c r="BJ43" s="28">
        <f>IF(OR(T43="",T43=" ",T43="　"),0,IF(D43&gt;=800701,0,IF(MATCH(T43,Sheet2!$D$3:$D$12,1)&lt;=1,1,0)))</f>
        <v>0</v>
      </c>
      <c r="BK43" s="28">
        <f>IF(OR(X43="",X43=" ",X43="　"),0,IF(D43&gt;=800701,0,IF(MATCH(X43,Sheet2!$D$3:$D$12,1)&lt;=1,1,0)))</f>
        <v>0</v>
      </c>
      <c r="BL43" s="28">
        <f>IF(OR(AB43="",AB43=" ",AB43="　"),0,IF(D43&gt;=800701,0,IF(MATCH(AB43,Sheet2!$D$3:$D$12,1)&lt;=1,1,0)))</f>
        <v>0</v>
      </c>
      <c r="BM43" s="28">
        <f>IF(OR(AF43="",AF43=" ",AF43="　"),0,IF(D43&gt;=800701,0,IF(MATCH(AF43,Sheet2!$D$3:$D$12,1)&lt;=1,1,0)))</f>
        <v>0</v>
      </c>
      <c r="BN43" s="29">
        <f t="shared" si="178"/>
        <v>5</v>
      </c>
      <c r="BO43" s="29">
        <f t="shared" si="179"/>
        <v>3</v>
      </c>
      <c r="BP43" s="30">
        <f t="shared" si="180"/>
        <v>0</v>
      </c>
      <c r="BQ43" s="30">
        <f t="shared" si="181"/>
        <v>0</v>
      </c>
      <c r="BR43" s="30">
        <f t="shared" si="182"/>
        <v>0</v>
      </c>
      <c r="BS43" s="30">
        <f t="shared" si="183"/>
        <v>0</v>
      </c>
      <c r="BT43" s="30"/>
      <c r="BU43" s="27" t="e">
        <f t="shared" si="184"/>
        <v>#VALUE!</v>
      </c>
      <c r="BV43" s="28">
        <f t="shared" si="185"/>
        <v>0</v>
      </c>
      <c r="BW43" s="27" t="e">
        <f t="shared" si="186"/>
        <v>#VALUE!</v>
      </c>
      <c r="BX43" s="28">
        <f t="shared" si="187"/>
        <v>0</v>
      </c>
      <c r="BY43" s="28">
        <f>IF(OR(T43="",T43=" ",T43="　"),0,IF(D43&gt;=810101,0,IF(BJ43=1,1,IF(MATCH(T43,Sheet2!$D$3:$D$12,1)&lt;=2,1,0))))</f>
        <v>0</v>
      </c>
      <c r="BZ43" s="28">
        <f>IF(OR(X43="",X43=" ",X43="　"),0,IF(D43&gt;=810101,0,IF(BK43=1,1,IF(MATCH(X43,Sheet2!$D$3:$D$12,1)&lt;=2,1,0))))</f>
        <v>0</v>
      </c>
      <c r="CA43" s="28">
        <f>IF(OR(AB43="",AB43=" ",AB43="　"),0,IF(D43&gt;=810101,0,IF(BL43=1,1,IF(MATCH(AB43,Sheet2!$D$3:$D$12,1)&lt;=2,1,0))))</f>
        <v>0</v>
      </c>
      <c r="CB43" s="28">
        <f>IF(OR(AF43="",AF43=" ",AF43="　"),0,IF(D43&gt;=810101,0,IF(BM43=1,1,IF(MATCH(AF43,Sheet2!$D$3:$D$12,1)&lt;=2,1,0))))</f>
        <v>0</v>
      </c>
      <c r="CC43" s="29">
        <f t="shared" si="188"/>
        <v>4</v>
      </c>
      <c r="CD43" s="29">
        <f t="shared" si="189"/>
        <v>3</v>
      </c>
      <c r="CE43" s="30">
        <f t="shared" si="190"/>
        <v>0</v>
      </c>
      <c r="CF43" s="30">
        <f t="shared" si="191"/>
        <v>0</v>
      </c>
      <c r="CG43" s="30">
        <f t="shared" si="192"/>
        <v>0</v>
      </c>
      <c r="CH43" s="30">
        <f t="shared" si="193"/>
        <v>0</v>
      </c>
      <c r="CI43" s="30"/>
      <c r="CJ43" s="27" t="e">
        <f t="shared" si="194"/>
        <v>#VALUE!</v>
      </c>
      <c r="CK43" s="28">
        <f t="shared" si="195"/>
        <v>0</v>
      </c>
      <c r="CL43" s="27" t="e">
        <f t="shared" si="196"/>
        <v>#VALUE!</v>
      </c>
      <c r="CM43" s="28">
        <f t="shared" si="197"/>
        <v>0</v>
      </c>
      <c r="CN43" s="28">
        <f>IF(OR(T43="",T43=" ",T43="　"),0,IF(D43&gt;=810701,0,IF(BY43=1,1,IF(MATCH(T43,Sheet2!$D$3:$D$12,1)&lt;=3,1,0))))</f>
        <v>0</v>
      </c>
      <c r="CO43" s="28">
        <f>IF(OR(X43="",X43=" ",X43="　"),0,IF(D43&gt;=810701,0,IF(BZ43=1,1,IF(MATCH(X43,Sheet2!$D$3:$D$12,1)&lt;=3,1,0))))</f>
        <v>0</v>
      </c>
      <c r="CP43" s="28">
        <f>IF(OR(AB43="",AB43=" ",AB43="　"),0,IF(D43&gt;=810701,0,IF(CA43=1,1,IF(MATCH(AB43,Sheet2!$D$3:$D$12,1)&lt;=3,1,0))))</f>
        <v>0</v>
      </c>
      <c r="CQ43" s="28">
        <f>IF(OR(AF43="",AF43=" ",AF43="　"),0,IF(D43&gt;=810701,0,IF(CB43=1,1,IF(MATCH(AF43,Sheet2!$D$3:$D$12,1)&lt;=3,1,0))))</f>
        <v>0</v>
      </c>
      <c r="CR43" s="29">
        <f t="shared" si="198"/>
        <v>4</v>
      </c>
      <c r="CS43" s="29">
        <f t="shared" si="199"/>
        <v>3</v>
      </c>
      <c r="CT43" s="30">
        <f t="shared" si="200"/>
        <v>0</v>
      </c>
      <c r="CU43" s="30">
        <f t="shared" si="201"/>
        <v>0</v>
      </c>
      <c r="CV43" s="30">
        <f t="shared" si="202"/>
        <v>0</v>
      </c>
      <c r="CW43" s="30">
        <f t="shared" si="203"/>
        <v>0</v>
      </c>
      <c r="CX43" s="31"/>
      <c r="CY43" s="27" t="e">
        <f t="shared" si="204"/>
        <v>#VALUE!</v>
      </c>
      <c r="CZ43" s="28">
        <f t="shared" si="205"/>
        <v>0</v>
      </c>
      <c r="DA43" s="27" t="e">
        <f t="shared" si="206"/>
        <v>#VALUE!</v>
      </c>
      <c r="DB43" s="28">
        <f t="shared" si="207"/>
        <v>0</v>
      </c>
      <c r="DC43" s="28">
        <f>IF(OR(T43="",T43=" ",T43="　"),0,IF(D43&gt;=820101,0,IF(CN43=1,1,IF(MATCH(T43,Sheet2!$D$3:$D$12,1)&lt;=4,1,0))))</f>
        <v>0</v>
      </c>
      <c r="DD43" s="28">
        <f>IF(OR(X43="",X43=" ",X43="　"),0,IF(D43&gt;=820101,0,IF(CO43=1,1,IF(MATCH(X43,Sheet2!$D$3:$D$12,1)&lt;=4,1,0))))</f>
        <v>0</v>
      </c>
      <c r="DE43" s="28">
        <f>IF(OR(AB43="",AB43=" ",AB43="　"),0,IF(D43&gt;=820101,0,IF(CP43=1,1,IF(MATCH(AB43,Sheet2!$D$3:$D$12,1)&lt;=4,1,0))))</f>
        <v>0</v>
      </c>
      <c r="DF43" s="28">
        <f>IF(OR(AF43="",AF43=" ",AF43="　"),0,IF(D43&gt;=820101,0,IF(CQ43=1,1,IF(MATCH(AF43,Sheet2!$D$3:$D$12,1)&lt;=4,1,0))))</f>
        <v>0</v>
      </c>
      <c r="DG43" s="29">
        <f t="shared" si="208"/>
        <v>3</v>
      </c>
      <c r="DH43" s="29">
        <f t="shared" si="209"/>
        <v>3</v>
      </c>
      <c r="DI43" s="30">
        <f t="shared" si="210"/>
        <v>0</v>
      </c>
      <c r="DJ43" s="30">
        <f t="shared" si="211"/>
        <v>0</v>
      </c>
      <c r="DK43" s="30">
        <f t="shared" si="212"/>
        <v>0</v>
      </c>
      <c r="DL43" s="30">
        <f t="shared" si="213"/>
        <v>0</v>
      </c>
      <c r="DM43" s="31"/>
      <c r="DN43" s="27" t="e">
        <f t="shared" si="214"/>
        <v>#VALUE!</v>
      </c>
      <c r="DO43" s="28">
        <f t="shared" si="215"/>
        <v>0</v>
      </c>
      <c r="DP43" s="27" t="e">
        <f t="shared" si="216"/>
        <v>#VALUE!</v>
      </c>
      <c r="DQ43" s="28">
        <f t="shared" si="217"/>
        <v>0</v>
      </c>
      <c r="DR43" s="28">
        <f>IF(OR(T43="",T43=" ",T43="　"),0,IF(D43&gt;=820701,0,IF(DC43=1,1,IF(MATCH(T43,Sheet2!$D$3:$D$12,1)&lt;=5,1,0))))</f>
        <v>0</v>
      </c>
      <c r="DS43" s="28">
        <f>IF(OR(X43="",X43=" ",X43="　"),0,IF(D43&gt;=820701,0,IF(DD43=1,1,IF(MATCH(X43,Sheet2!$D$3:$D$12,1)&lt;=5,1,0))))</f>
        <v>0</v>
      </c>
      <c r="DT43" s="28">
        <f>IF(OR(AB43="",AB43=" ",AB43="　"),0,IF(D43&gt;=820701,0,IF(DE43=1,1,IF(MATCH(AB43,Sheet2!$D$3:$D$12,1)&lt;=5,1,0))))</f>
        <v>0</v>
      </c>
      <c r="DU43" s="28">
        <f>IF(OR(AF43="",AF43=" ",AF43="　"),0,IF(D43&gt;=820701,0,IF(DF43=1,1,IF(MATCH(AF43,Sheet2!$D$3:$D$12,1)&lt;=5,1,0))))</f>
        <v>0</v>
      </c>
      <c r="DV43" s="29">
        <f t="shared" si="218"/>
        <v>3</v>
      </c>
      <c r="DW43" s="29">
        <f t="shared" si="219"/>
        <v>3</v>
      </c>
      <c r="DX43" s="30">
        <f t="shared" si="220"/>
        <v>0</v>
      </c>
      <c r="DY43" s="30">
        <f t="shared" si="221"/>
        <v>0</v>
      </c>
      <c r="DZ43" s="30">
        <f t="shared" si="222"/>
        <v>0</v>
      </c>
      <c r="EA43" s="30">
        <f t="shared" si="223"/>
        <v>0</v>
      </c>
      <c r="EB43" s="31"/>
      <c r="EC43" s="27" t="e">
        <f t="shared" si="224"/>
        <v>#VALUE!</v>
      </c>
      <c r="ED43" s="28">
        <f t="shared" si="225"/>
        <v>0</v>
      </c>
      <c r="EE43" s="27" t="e">
        <f t="shared" si="226"/>
        <v>#VALUE!</v>
      </c>
      <c r="EF43" s="28">
        <f t="shared" si="227"/>
        <v>0</v>
      </c>
      <c r="EG43" s="28">
        <f>IF(OR(T43="",T43=" ",T43="　"),0,IF(D43&gt;=830101,0,IF(DR43=1,1,IF(MATCH(T43,Sheet2!$D$3:$D$12,1)&lt;=6,1,0))))</f>
        <v>0</v>
      </c>
      <c r="EH43" s="28">
        <f>IF(OR(X43="",X43=" ",X43="　"),0,IF(D43&gt;=830101,0,IF(DS43=1,1,IF(MATCH(X43,Sheet2!$D$3:$D$12,1)&lt;=6,1,0))))</f>
        <v>0</v>
      </c>
      <c r="EI43" s="28">
        <f>IF(OR(AB43="",AB43=" ",AB43="　"),0,IF(D43&gt;=830101,0,IF(DT43=1,1,IF(MATCH(AB43,Sheet2!$D$3:$D$12,1)&lt;=6,1,0))))</f>
        <v>0</v>
      </c>
      <c r="EJ43" s="28">
        <f>IF(OR(AF43="",AF43=" ",AF43="　"),0,IF(D43&gt;=830101,0,IF(DU43=1,1,IF(MATCH(AF43,Sheet2!$D$3:$D$12,1)&lt;=6,1,0))))</f>
        <v>0</v>
      </c>
      <c r="EK43" s="29">
        <f t="shared" si="228"/>
        <v>2</v>
      </c>
      <c r="EL43" s="29">
        <f t="shared" si="229"/>
        <v>2</v>
      </c>
      <c r="EM43" s="30">
        <f t="shared" si="230"/>
        <v>0</v>
      </c>
      <c r="EN43" s="30">
        <f t="shared" si="231"/>
        <v>0</v>
      </c>
      <c r="EO43" s="30">
        <f t="shared" si="232"/>
        <v>0</v>
      </c>
      <c r="EP43" s="30">
        <f t="shared" si="233"/>
        <v>0</v>
      </c>
      <c r="EQ43" s="31"/>
      <c r="ER43" s="27" t="e">
        <f t="shared" si="234"/>
        <v>#VALUE!</v>
      </c>
      <c r="ES43" s="28">
        <f t="shared" si="235"/>
        <v>0</v>
      </c>
      <c r="ET43" s="27" t="e">
        <f t="shared" si="236"/>
        <v>#VALUE!</v>
      </c>
      <c r="EU43" s="28">
        <f t="shared" si="237"/>
        <v>0</v>
      </c>
      <c r="EV43" s="28">
        <f>IF(OR(T43="",T43=" ",T43="　"),0,IF(D43&gt;=830701,0,IF(EG43=1,1,IF(MATCH(T43,Sheet2!$D$3:$D$12,1)&lt;=7,1,0))))</f>
        <v>0</v>
      </c>
      <c r="EW43" s="28">
        <f>IF(OR(X43="",X43=" ",X43="　"),0,IF(D43&gt;=830701,0,IF(EH43=1,1,IF(MATCH(X43,Sheet2!$D$3:$D$12,1)&lt;=7,1,0))))</f>
        <v>0</v>
      </c>
      <c r="EX43" s="28">
        <f>IF(OR(AB43="",AB43=" ",AB43="　"),0,IF(D43&gt;=830701,0,IF(EI43=1,1,IF(MATCH(AB43,Sheet2!$D$3:$D$12,1)&lt;=7,1,0))))</f>
        <v>0</v>
      </c>
      <c r="EY43" s="28">
        <f>IF(OR(AF43="",AF43=" ",AF43="　"),0,IF(D43&gt;=830701,0,IF(EJ43=1,1,IF(MATCH(AF43,Sheet2!$D$3:$D$12,1)&lt;=7,1,0))))</f>
        <v>0</v>
      </c>
      <c r="EZ43" s="29">
        <f t="shared" si="238"/>
        <v>2</v>
      </c>
      <c r="FA43" s="29">
        <f t="shared" si="239"/>
        <v>2</v>
      </c>
      <c r="FB43" s="30">
        <f t="shared" si="240"/>
        <v>0</v>
      </c>
      <c r="FC43" s="30">
        <f t="shared" si="241"/>
        <v>0</v>
      </c>
      <c r="FD43" s="30">
        <f t="shared" si="242"/>
        <v>0</v>
      </c>
      <c r="FE43" s="30">
        <f t="shared" si="243"/>
        <v>0</v>
      </c>
      <c r="FF43" s="31"/>
      <c r="FG43" s="27" t="e">
        <f t="shared" si="244"/>
        <v>#VALUE!</v>
      </c>
      <c r="FH43" s="28">
        <f t="shared" si="245"/>
        <v>0</v>
      </c>
      <c r="FI43" s="27" t="e">
        <f t="shared" si="246"/>
        <v>#VALUE!</v>
      </c>
      <c r="FJ43" s="28">
        <f t="shared" si="247"/>
        <v>0</v>
      </c>
      <c r="FK43" s="28">
        <f>IF(OR(T43="",T43=" ",T43="　"),0,IF(D43&gt;=840101,0,IF(EV43=1,1,IF(MATCH(T43,Sheet2!$D$3:$D$12,1)&lt;=8,1,0))))</f>
        <v>0</v>
      </c>
      <c r="FL43" s="28">
        <f>IF(OR(X43="",X43=" ",X43="　"),0,IF(D43&gt;=840101,0,IF(EW43=1,1,IF(MATCH(X43,Sheet2!$D$3:$D$12,1)&lt;=8,1,0))))</f>
        <v>0</v>
      </c>
      <c r="FM43" s="28">
        <f>IF(OR(AB43="",AB43=" ",AB43="　"),0,IF(D43&gt;=840101,0,IF(EX43=1,1,IF(MATCH(AB43,Sheet2!$D$3:$D$12,1)&lt;=8,1,0))))</f>
        <v>0</v>
      </c>
      <c r="FN43" s="28">
        <f>IF(OR(AF43="",AF43=" ",AF43="　"),0,IF(D43&gt;=840101,0,IF(EY43=1,1,IF(MATCH(AF43,Sheet2!$D$3:$D$12,1)&lt;=8,1,0))))</f>
        <v>0</v>
      </c>
      <c r="FO43" s="29">
        <f t="shared" si="248"/>
        <v>1</v>
      </c>
      <c r="FP43" s="29">
        <f t="shared" si="249"/>
        <v>1</v>
      </c>
      <c r="FQ43" s="30">
        <f t="shared" si="250"/>
        <v>0</v>
      </c>
      <c r="FR43" s="30">
        <f t="shared" si="251"/>
        <v>0</v>
      </c>
      <c r="FS43" s="30">
        <f t="shared" si="252"/>
        <v>0</v>
      </c>
      <c r="FT43" s="30">
        <f t="shared" si="253"/>
        <v>0</v>
      </c>
      <c r="FU43" s="31"/>
      <c r="FV43" s="27" t="e">
        <f t="shared" si="254"/>
        <v>#VALUE!</v>
      </c>
      <c r="FW43" s="28">
        <f t="shared" si="255"/>
        <v>0</v>
      </c>
      <c r="FX43" s="27" t="e">
        <f t="shared" si="256"/>
        <v>#VALUE!</v>
      </c>
      <c r="FY43" s="28">
        <f t="shared" si="257"/>
        <v>0</v>
      </c>
      <c r="FZ43" s="28">
        <f>IF(OR(T43="",T43=" ",T43="　"),0,IF(D43&gt;=840701,0,IF(FK43=1,1,IF(MATCH(T43,Sheet2!$D$3:$D$12,1)&lt;=9,1,0))))</f>
        <v>0</v>
      </c>
      <c r="GA43" s="28">
        <f>IF(OR(X43="",X43=" ",X43="　"),0,IF(D43&gt;=840701,0,IF(FL43=1,1,IF(MATCH(X43,Sheet2!$D$3:$D$12,1)&lt;=9,1,0))))</f>
        <v>0</v>
      </c>
      <c r="GB43" s="28">
        <f>IF(OR(AB43="",AB43=" ",AB43="　"),0,IF(D43&gt;=840701,0,IF(FM43=1,1,IF(MATCH(AB43,Sheet2!$D$3:$D$12,1)&lt;=9,1,0))))</f>
        <v>0</v>
      </c>
      <c r="GC43" s="28">
        <f>IF(OR(AF43="",AF43=" ",AF43="　"),0,IF(D43&gt;=840701,0,IF(FN43=1,1,IF(MATCH(AF43,Sheet2!$D$3:$D$12,1)&lt;=9,1,0))))</f>
        <v>0</v>
      </c>
      <c r="GD43" s="29">
        <f t="shared" si="258"/>
        <v>1</v>
      </c>
      <c r="GE43" s="29">
        <f t="shared" si="259"/>
        <v>1</v>
      </c>
      <c r="GF43" s="30">
        <f t="shared" si="260"/>
        <v>0</v>
      </c>
      <c r="GG43" s="30">
        <f t="shared" si="261"/>
        <v>0</v>
      </c>
      <c r="GH43" s="30">
        <f t="shared" si="262"/>
        <v>0</v>
      </c>
      <c r="GI43" s="30">
        <f t="shared" si="263"/>
        <v>0</v>
      </c>
      <c r="GJ43" s="31"/>
      <c r="GK43" s="27" t="e">
        <f t="shared" si="264"/>
        <v>#VALUE!</v>
      </c>
      <c r="GL43" s="28">
        <f t="shared" si="265"/>
        <v>0</v>
      </c>
      <c r="GM43" s="27" t="e">
        <f t="shared" si="266"/>
        <v>#VALUE!</v>
      </c>
      <c r="GN43" s="28">
        <f t="shared" si="267"/>
        <v>0</v>
      </c>
      <c r="GO43" s="28">
        <f>IF(OR(T43="",T43=" ",T43="　"),0,IF(D43&gt;=840701,0,IF(FZ43=1,1,IF(MATCH(T43,Sheet2!$D$3:$D$12,1)&lt;=10,1,0))))</f>
        <v>0</v>
      </c>
      <c r="GP43" s="28">
        <f>IF(OR(X43="",X43=" ",X43="　"),0,IF(D43&gt;=840701,0,IF(GA43=1,1,IF(MATCH(X43,Sheet2!$D$3:$D$12,1)&lt;=10,1,0))))</f>
        <v>0</v>
      </c>
      <c r="GQ43" s="28">
        <f>IF(OR(AB43="",AB43=" ",AB43="　"),0,IF(D43&gt;=840701,0,IF(GB43=1,1,IF(MATCH(AB43,Sheet2!$D$3:$D$12,1)&lt;=10,1,0))))</f>
        <v>0</v>
      </c>
      <c r="GR43" s="28">
        <f>IF(OR(AF43="",AF43=" ",AF43="　"),0,IF(D43&gt;=840701,0,IF(GC43=1,1,IF(MATCH(AF43,Sheet2!$D$3:$D$12,1)&lt;=10,1,0))))</f>
        <v>0</v>
      </c>
      <c r="GS43" s="29">
        <f t="shared" si="268"/>
        <v>0</v>
      </c>
      <c r="GT43" s="29">
        <f t="shared" si="269"/>
        <v>0</v>
      </c>
      <c r="GU43" s="30">
        <f t="shared" si="270"/>
        <v>0</v>
      </c>
      <c r="GV43" s="30">
        <f t="shared" si="271"/>
        <v>0</v>
      </c>
      <c r="GW43" s="30">
        <f t="shared" si="272"/>
        <v>0</v>
      </c>
      <c r="GX43" s="30">
        <f t="shared" si="273"/>
        <v>0</v>
      </c>
      <c r="GY43" s="8"/>
      <c r="GZ43" s="39" t="str">
        <f t="shared" si="129"/>
        <v>1911/00/00</v>
      </c>
      <c r="HA43" s="8" t="e">
        <f t="shared" si="130"/>
        <v>#VALUE!</v>
      </c>
      <c r="HB43" s="8" t="str">
        <f t="shared" si="131"/>
        <v>1911/00/00</v>
      </c>
      <c r="HC43" s="8" t="e">
        <f t="shared" si="132"/>
        <v>#VALUE!</v>
      </c>
      <c r="HD43" s="8" t="str">
        <f t="shared" si="133"/>
        <v>1911/00/00</v>
      </c>
      <c r="HE43" s="8" t="e">
        <f t="shared" si="134"/>
        <v>#VALUE!</v>
      </c>
      <c r="HF43" s="8" t="str">
        <f t="shared" si="135"/>
        <v>2013/01/01</v>
      </c>
      <c r="HH43" s="8">
        <f>IF(OR(C43="",C43=" ",C43="　"),0,IF(D43&gt;780630,0,ROUND(VLOOKUP(F43,Sheet2!$A$1:$B$20,2,FALSE)*E43,0)))</f>
        <v>0</v>
      </c>
      <c r="HI43" s="8">
        <f t="shared" si="136"/>
        <v>0</v>
      </c>
      <c r="HJ43" s="8">
        <f t="shared" si="137"/>
        <v>0</v>
      </c>
      <c r="HL43" s="8" t="str">
        <f t="shared" si="138"/>
        <v/>
      </c>
      <c r="HM43" s="8" t="str">
        <f t="shared" si="139"/>
        <v/>
      </c>
      <c r="HN43" s="8" t="str">
        <f t="shared" si="140"/>
        <v/>
      </c>
      <c r="HO43" s="8" t="str">
        <f t="shared" si="141"/>
        <v/>
      </c>
      <c r="HP43" s="8" t="str">
        <f t="shared" si="142"/>
        <v/>
      </c>
      <c r="HQ43" s="8" t="str">
        <f t="shared" si="143"/>
        <v/>
      </c>
      <c r="HR43" s="8" t="str">
        <f t="shared" si="144"/>
        <v/>
      </c>
    </row>
    <row r="44" spans="1:226" ht="60" customHeight="1">
      <c r="A44" s="10">
        <v>39</v>
      </c>
      <c r="B44" s="32"/>
      <c r="C44" s="33"/>
      <c r="D44" s="34"/>
      <c r="E44" s="55"/>
      <c r="F44" s="46"/>
      <c r="G44" s="48">
        <f>IF(OR(C44="",C44=" ",C44="　"),0,IF(D44&gt;780630,0,ROUND(VLOOKUP(F44,Sheet2!$A$1:$B$20,2,FALSE),0)))</f>
        <v>0</v>
      </c>
      <c r="H44" s="49">
        <f t="shared" si="147"/>
        <v>0</v>
      </c>
      <c r="I44" s="24">
        <f t="shared" si="148"/>
        <v>0</v>
      </c>
      <c r="J44" s="25">
        <f t="shared" si="149"/>
        <v>0</v>
      </c>
      <c r="K44" s="35"/>
      <c r="L44" s="133" t="str">
        <f t="shared" si="145"/>
        <v/>
      </c>
      <c r="M44" s="51" t="str">
        <f t="shared" si="150"/>
        <v/>
      </c>
      <c r="N44" s="56">
        <v>15.5</v>
      </c>
      <c r="O44" s="38"/>
      <c r="P44" s="133" t="str">
        <f t="shared" si="146"/>
        <v/>
      </c>
      <c r="Q44" s="51" t="str">
        <f t="shared" si="151"/>
        <v/>
      </c>
      <c r="R44" s="56">
        <v>15.5</v>
      </c>
      <c r="S44" s="38"/>
      <c r="T44" s="34"/>
      <c r="U44" s="51" t="str">
        <f t="shared" si="152"/>
        <v/>
      </c>
      <c r="V44" s="56">
        <v>15.5</v>
      </c>
      <c r="W44" s="38"/>
      <c r="X44" s="34"/>
      <c r="Y44" s="51" t="str">
        <f t="shared" si="153"/>
        <v/>
      </c>
      <c r="Z44" s="56">
        <v>15.5</v>
      </c>
      <c r="AA44" s="35"/>
      <c r="AB44" s="34"/>
      <c r="AC44" s="51" t="str">
        <f t="shared" si="154"/>
        <v/>
      </c>
      <c r="AD44" s="56">
        <v>15.5</v>
      </c>
      <c r="AE44" s="38"/>
      <c r="AF44" s="34"/>
      <c r="AG44" s="51" t="str">
        <f t="shared" si="155"/>
        <v/>
      </c>
      <c r="AH44" s="56">
        <v>15.5</v>
      </c>
      <c r="AI44" s="37">
        <f t="shared" si="156"/>
        <v>0</v>
      </c>
      <c r="AJ44" s="47">
        <f t="shared" si="157"/>
        <v>0</v>
      </c>
      <c r="AK44" s="26">
        <f t="shared" si="158"/>
        <v>0</v>
      </c>
      <c r="AL44" s="53">
        <f t="shared" si="159"/>
        <v>0</v>
      </c>
      <c r="AM44" s="36"/>
      <c r="AN44" s="54"/>
      <c r="AO44" s="8" t="e">
        <f>VLOOKUP(LEFT(C44,1),Sheet2!$L$3:$M$28,2,FALSE)&amp;MID(C44,2,9)</f>
        <v>#N/A</v>
      </c>
      <c r="AP44" s="8" t="e">
        <f t="shared" si="160"/>
        <v>#N/A</v>
      </c>
      <c r="AQ44" s="8" t="e">
        <f t="shared" si="161"/>
        <v>#N/A</v>
      </c>
      <c r="AR44" s="27">
        <f t="shared" si="162"/>
        <v>0</v>
      </c>
      <c r="AS44" s="28">
        <f t="shared" si="163"/>
        <v>0</v>
      </c>
      <c r="AT44" s="27">
        <f t="shared" si="164"/>
        <v>0</v>
      </c>
      <c r="AU44" s="28">
        <f t="shared" si="165"/>
        <v>0</v>
      </c>
      <c r="AV44" s="28">
        <f t="shared" si="166"/>
        <v>0</v>
      </c>
      <c r="AW44" s="28">
        <f t="shared" si="167"/>
        <v>0</v>
      </c>
      <c r="AX44" s="28">
        <f t="shared" si="168"/>
        <v>0</v>
      </c>
      <c r="AY44" s="28">
        <f t="shared" si="169"/>
        <v>0</v>
      </c>
      <c r="AZ44" s="29" t="str">
        <f t="shared" si="170"/>
        <v/>
      </c>
      <c r="BA44" s="29"/>
      <c r="BB44" s="30">
        <f t="shared" si="171"/>
        <v>0</v>
      </c>
      <c r="BC44" s="30">
        <f t="shared" si="172"/>
        <v>0</v>
      </c>
      <c r="BD44" s="31">
        <f t="shared" si="173"/>
        <v>0</v>
      </c>
      <c r="BE44" s="8"/>
      <c r="BF44" s="27" t="e">
        <f t="shared" si="174"/>
        <v>#VALUE!</v>
      </c>
      <c r="BG44" s="28">
        <f t="shared" si="175"/>
        <v>0</v>
      </c>
      <c r="BH44" s="27" t="e">
        <f t="shared" si="176"/>
        <v>#VALUE!</v>
      </c>
      <c r="BI44" s="28">
        <f t="shared" si="177"/>
        <v>0</v>
      </c>
      <c r="BJ44" s="28">
        <f>IF(OR(T44="",T44=" ",T44="　"),0,IF(D44&gt;=800701,0,IF(MATCH(T44,Sheet2!$D$3:$D$12,1)&lt;=1,1,0)))</f>
        <v>0</v>
      </c>
      <c r="BK44" s="28">
        <f>IF(OR(X44="",X44=" ",X44="　"),0,IF(D44&gt;=800701,0,IF(MATCH(X44,Sheet2!$D$3:$D$12,1)&lt;=1,1,0)))</f>
        <v>0</v>
      </c>
      <c r="BL44" s="28">
        <f>IF(OR(AB44="",AB44=" ",AB44="　"),0,IF(D44&gt;=800701,0,IF(MATCH(AB44,Sheet2!$D$3:$D$12,1)&lt;=1,1,0)))</f>
        <v>0</v>
      </c>
      <c r="BM44" s="28">
        <f>IF(OR(AF44="",AF44=" ",AF44="　"),0,IF(D44&gt;=800701,0,IF(MATCH(AF44,Sheet2!$D$3:$D$12,1)&lt;=1,1,0)))</f>
        <v>0</v>
      </c>
      <c r="BN44" s="29">
        <f t="shared" si="178"/>
        <v>5</v>
      </c>
      <c r="BO44" s="29">
        <f t="shared" si="179"/>
        <v>3</v>
      </c>
      <c r="BP44" s="30">
        <f t="shared" si="180"/>
        <v>0</v>
      </c>
      <c r="BQ44" s="30">
        <f t="shared" si="181"/>
        <v>0</v>
      </c>
      <c r="BR44" s="30">
        <f t="shared" si="182"/>
        <v>0</v>
      </c>
      <c r="BS44" s="30">
        <f t="shared" si="183"/>
        <v>0</v>
      </c>
      <c r="BT44" s="30"/>
      <c r="BU44" s="27" t="e">
        <f t="shared" si="184"/>
        <v>#VALUE!</v>
      </c>
      <c r="BV44" s="28">
        <f t="shared" si="185"/>
        <v>0</v>
      </c>
      <c r="BW44" s="27" t="e">
        <f t="shared" si="186"/>
        <v>#VALUE!</v>
      </c>
      <c r="BX44" s="28">
        <f t="shared" si="187"/>
        <v>0</v>
      </c>
      <c r="BY44" s="28">
        <f>IF(OR(T44="",T44=" ",T44="　"),0,IF(D44&gt;=810101,0,IF(BJ44=1,1,IF(MATCH(T44,Sheet2!$D$3:$D$12,1)&lt;=2,1,0))))</f>
        <v>0</v>
      </c>
      <c r="BZ44" s="28">
        <f>IF(OR(X44="",X44=" ",X44="　"),0,IF(D44&gt;=810101,0,IF(BK44=1,1,IF(MATCH(X44,Sheet2!$D$3:$D$12,1)&lt;=2,1,0))))</f>
        <v>0</v>
      </c>
      <c r="CA44" s="28">
        <f>IF(OR(AB44="",AB44=" ",AB44="　"),0,IF(D44&gt;=810101,0,IF(BL44=1,1,IF(MATCH(AB44,Sheet2!$D$3:$D$12,1)&lt;=2,1,0))))</f>
        <v>0</v>
      </c>
      <c r="CB44" s="28">
        <f>IF(OR(AF44="",AF44=" ",AF44="　"),0,IF(D44&gt;=810101,0,IF(BM44=1,1,IF(MATCH(AF44,Sheet2!$D$3:$D$12,1)&lt;=2,1,0))))</f>
        <v>0</v>
      </c>
      <c r="CC44" s="29">
        <f t="shared" si="188"/>
        <v>4</v>
      </c>
      <c r="CD44" s="29">
        <f t="shared" si="189"/>
        <v>3</v>
      </c>
      <c r="CE44" s="30">
        <f t="shared" si="190"/>
        <v>0</v>
      </c>
      <c r="CF44" s="30">
        <f t="shared" si="191"/>
        <v>0</v>
      </c>
      <c r="CG44" s="30">
        <f t="shared" si="192"/>
        <v>0</v>
      </c>
      <c r="CH44" s="30">
        <f t="shared" si="193"/>
        <v>0</v>
      </c>
      <c r="CI44" s="30"/>
      <c r="CJ44" s="27" t="e">
        <f t="shared" si="194"/>
        <v>#VALUE!</v>
      </c>
      <c r="CK44" s="28">
        <f t="shared" si="195"/>
        <v>0</v>
      </c>
      <c r="CL44" s="27" t="e">
        <f t="shared" si="196"/>
        <v>#VALUE!</v>
      </c>
      <c r="CM44" s="28">
        <f t="shared" si="197"/>
        <v>0</v>
      </c>
      <c r="CN44" s="28">
        <f>IF(OR(T44="",T44=" ",T44="　"),0,IF(D44&gt;=810701,0,IF(BY44=1,1,IF(MATCH(T44,Sheet2!$D$3:$D$12,1)&lt;=3,1,0))))</f>
        <v>0</v>
      </c>
      <c r="CO44" s="28">
        <f>IF(OR(X44="",X44=" ",X44="　"),0,IF(D44&gt;=810701,0,IF(BZ44=1,1,IF(MATCH(X44,Sheet2!$D$3:$D$12,1)&lt;=3,1,0))))</f>
        <v>0</v>
      </c>
      <c r="CP44" s="28">
        <f>IF(OR(AB44="",AB44=" ",AB44="　"),0,IF(D44&gt;=810701,0,IF(CA44=1,1,IF(MATCH(AB44,Sheet2!$D$3:$D$12,1)&lt;=3,1,0))))</f>
        <v>0</v>
      </c>
      <c r="CQ44" s="28">
        <f>IF(OR(AF44="",AF44=" ",AF44="　"),0,IF(D44&gt;=810701,0,IF(CB44=1,1,IF(MATCH(AF44,Sheet2!$D$3:$D$12,1)&lt;=3,1,0))))</f>
        <v>0</v>
      </c>
      <c r="CR44" s="29">
        <f t="shared" si="198"/>
        <v>4</v>
      </c>
      <c r="CS44" s="29">
        <f t="shared" si="199"/>
        <v>3</v>
      </c>
      <c r="CT44" s="30">
        <f t="shared" si="200"/>
        <v>0</v>
      </c>
      <c r="CU44" s="30">
        <f t="shared" si="201"/>
        <v>0</v>
      </c>
      <c r="CV44" s="30">
        <f t="shared" si="202"/>
        <v>0</v>
      </c>
      <c r="CW44" s="30">
        <f t="shared" si="203"/>
        <v>0</v>
      </c>
      <c r="CX44" s="31"/>
      <c r="CY44" s="27" t="e">
        <f t="shared" si="204"/>
        <v>#VALUE!</v>
      </c>
      <c r="CZ44" s="28">
        <f t="shared" si="205"/>
        <v>0</v>
      </c>
      <c r="DA44" s="27" t="e">
        <f t="shared" si="206"/>
        <v>#VALUE!</v>
      </c>
      <c r="DB44" s="28">
        <f t="shared" si="207"/>
        <v>0</v>
      </c>
      <c r="DC44" s="28">
        <f>IF(OR(T44="",T44=" ",T44="　"),0,IF(D44&gt;=820101,0,IF(CN44=1,1,IF(MATCH(T44,Sheet2!$D$3:$D$12,1)&lt;=4,1,0))))</f>
        <v>0</v>
      </c>
      <c r="DD44" s="28">
        <f>IF(OR(X44="",X44=" ",X44="　"),0,IF(D44&gt;=820101,0,IF(CO44=1,1,IF(MATCH(X44,Sheet2!$D$3:$D$12,1)&lt;=4,1,0))))</f>
        <v>0</v>
      </c>
      <c r="DE44" s="28">
        <f>IF(OR(AB44="",AB44=" ",AB44="　"),0,IF(D44&gt;=820101,0,IF(CP44=1,1,IF(MATCH(AB44,Sheet2!$D$3:$D$12,1)&lt;=4,1,0))))</f>
        <v>0</v>
      </c>
      <c r="DF44" s="28">
        <f>IF(OR(AF44="",AF44=" ",AF44="　"),0,IF(D44&gt;=820101,0,IF(CQ44=1,1,IF(MATCH(AF44,Sheet2!$D$3:$D$12,1)&lt;=4,1,0))))</f>
        <v>0</v>
      </c>
      <c r="DG44" s="29">
        <f t="shared" si="208"/>
        <v>3</v>
      </c>
      <c r="DH44" s="29">
        <f t="shared" si="209"/>
        <v>3</v>
      </c>
      <c r="DI44" s="30">
        <f t="shared" si="210"/>
        <v>0</v>
      </c>
      <c r="DJ44" s="30">
        <f t="shared" si="211"/>
        <v>0</v>
      </c>
      <c r="DK44" s="30">
        <f t="shared" si="212"/>
        <v>0</v>
      </c>
      <c r="DL44" s="30">
        <f t="shared" si="213"/>
        <v>0</v>
      </c>
      <c r="DM44" s="31"/>
      <c r="DN44" s="27" t="e">
        <f t="shared" si="214"/>
        <v>#VALUE!</v>
      </c>
      <c r="DO44" s="28">
        <f t="shared" si="215"/>
        <v>0</v>
      </c>
      <c r="DP44" s="27" t="e">
        <f t="shared" si="216"/>
        <v>#VALUE!</v>
      </c>
      <c r="DQ44" s="28">
        <f t="shared" si="217"/>
        <v>0</v>
      </c>
      <c r="DR44" s="28">
        <f>IF(OR(T44="",T44=" ",T44="　"),0,IF(D44&gt;=820701,0,IF(DC44=1,1,IF(MATCH(T44,Sheet2!$D$3:$D$12,1)&lt;=5,1,0))))</f>
        <v>0</v>
      </c>
      <c r="DS44" s="28">
        <f>IF(OR(X44="",X44=" ",X44="　"),0,IF(D44&gt;=820701,0,IF(DD44=1,1,IF(MATCH(X44,Sheet2!$D$3:$D$12,1)&lt;=5,1,0))))</f>
        <v>0</v>
      </c>
      <c r="DT44" s="28">
        <f>IF(OR(AB44="",AB44=" ",AB44="　"),0,IF(D44&gt;=820701,0,IF(DE44=1,1,IF(MATCH(AB44,Sheet2!$D$3:$D$12,1)&lt;=5,1,0))))</f>
        <v>0</v>
      </c>
      <c r="DU44" s="28">
        <f>IF(OR(AF44="",AF44=" ",AF44="　"),0,IF(D44&gt;=820701,0,IF(DF44=1,1,IF(MATCH(AF44,Sheet2!$D$3:$D$12,1)&lt;=5,1,0))))</f>
        <v>0</v>
      </c>
      <c r="DV44" s="29">
        <f t="shared" si="218"/>
        <v>3</v>
      </c>
      <c r="DW44" s="29">
        <f t="shared" si="219"/>
        <v>3</v>
      </c>
      <c r="DX44" s="30">
        <f t="shared" si="220"/>
        <v>0</v>
      </c>
      <c r="DY44" s="30">
        <f t="shared" si="221"/>
        <v>0</v>
      </c>
      <c r="DZ44" s="30">
        <f t="shared" si="222"/>
        <v>0</v>
      </c>
      <c r="EA44" s="30">
        <f t="shared" si="223"/>
        <v>0</v>
      </c>
      <c r="EB44" s="31"/>
      <c r="EC44" s="27" t="e">
        <f t="shared" si="224"/>
        <v>#VALUE!</v>
      </c>
      <c r="ED44" s="28">
        <f t="shared" si="225"/>
        <v>0</v>
      </c>
      <c r="EE44" s="27" t="e">
        <f t="shared" si="226"/>
        <v>#VALUE!</v>
      </c>
      <c r="EF44" s="28">
        <f t="shared" si="227"/>
        <v>0</v>
      </c>
      <c r="EG44" s="28">
        <f>IF(OR(T44="",T44=" ",T44="　"),0,IF(D44&gt;=830101,0,IF(DR44=1,1,IF(MATCH(T44,Sheet2!$D$3:$D$12,1)&lt;=6,1,0))))</f>
        <v>0</v>
      </c>
      <c r="EH44" s="28">
        <f>IF(OR(X44="",X44=" ",X44="　"),0,IF(D44&gt;=830101,0,IF(DS44=1,1,IF(MATCH(X44,Sheet2!$D$3:$D$12,1)&lt;=6,1,0))))</f>
        <v>0</v>
      </c>
      <c r="EI44" s="28">
        <f>IF(OR(AB44="",AB44=" ",AB44="　"),0,IF(D44&gt;=830101,0,IF(DT44=1,1,IF(MATCH(AB44,Sheet2!$D$3:$D$12,1)&lt;=6,1,0))))</f>
        <v>0</v>
      </c>
      <c r="EJ44" s="28">
        <f>IF(OR(AF44="",AF44=" ",AF44="　"),0,IF(D44&gt;=830101,0,IF(DU44=1,1,IF(MATCH(AF44,Sheet2!$D$3:$D$12,1)&lt;=6,1,0))))</f>
        <v>0</v>
      </c>
      <c r="EK44" s="29">
        <f t="shared" si="228"/>
        <v>2</v>
      </c>
      <c r="EL44" s="29">
        <f t="shared" si="229"/>
        <v>2</v>
      </c>
      <c r="EM44" s="30">
        <f t="shared" si="230"/>
        <v>0</v>
      </c>
      <c r="EN44" s="30">
        <f t="shared" si="231"/>
        <v>0</v>
      </c>
      <c r="EO44" s="30">
        <f t="shared" si="232"/>
        <v>0</v>
      </c>
      <c r="EP44" s="30">
        <f t="shared" si="233"/>
        <v>0</v>
      </c>
      <c r="EQ44" s="31"/>
      <c r="ER44" s="27" t="e">
        <f t="shared" si="234"/>
        <v>#VALUE!</v>
      </c>
      <c r="ES44" s="28">
        <f t="shared" si="235"/>
        <v>0</v>
      </c>
      <c r="ET44" s="27" t="e">
        <f t="shared" si="236"/>
        <v>#VALUE!</v>
      </c>
      <c r="EU44" s="28">
        <f t="shared" si="237"/>
        <v>0</v>
      </c>
      <c r="EV44" s="28">
        <f>IF(OR(T44="",T44=" ",T44="　"),0,IF(D44&gt;=830701,0,IF(EG44=1,1,IF(MATCH(T44,Sheet2!$D$3:$D$12,1)&lt;=7,1,0))))</f>
        <v>0</v>
      </c>
      <c r="EW44" s="28">
        <f>IF(OR(X44="",X44=" ",X44="　"),0,IF(D44&gt;=830701,0,IF(EH44=1,1,IF(MATCH(X44,Sheet2!$D$3:$D$12,1)&lt;=7,1,0))))</f>
        <v>0</v>
      </c>
      <c r="EX44" s="28">
        <f>IF(OR(AB44="",AB44=" ",AB44="　"),0,IF(D44&gt;=830701,0,IF(EI44=1,1,IF(MATCH(AB44,Sheet2!$D$3:$D$12,1)&lt;=7,1,0))))</f>
        <v>0</v>
      </c>
      <c r="EY44" s="28">
        <f>IF(OR(AF44="",AF44=" ",AF44="　"),0,IF(D44&gt;=830701,0,IF(EJ44=1,1,IF(MATCH(AF44,Sheet2!$D$3:$D$12,1)&lt;=7,1,0))))</f>
        <v>0</v>
      </c>
      <c r="EZ44" s="29">
        <f t="shared" si="238"/>
        <v>2</v>
      </c>
      <c r="FA44" s="29">
        <f t="shared" si="239"/>
        <v>2</v>
      </c>
      <c r="FB44" s="30">
        <f t="shared" si="240"/>
        <v>0</v>
      </c>
      <c r="FC44" s="30">
        <f t="shared" si="241"/>
        <v>0</v>
      </c>
      <c r="FD44" s="30">
        <f t="shared" si="242"/>
        <v>0</v>
      </c>
      <c r="FE44" s="30">
        <f t="shared" si="243"/>
        <v>0</v>
      </c>
      <c r="FF44" s="31"/>
      <c r="FG44" s="27" t="e">
        <f t="shared" si="244"/>
        <v>#VALUE!</v>
      </c>
      <c r="FH44" s="28">
        <f t="shared" si="245"/>
        <v>0</v>
      </c>
      <c r="FI44" s="27" t="e">
        <f t="shared" si="246"/>
        <v>#VALUE!</v>
      </c>
      <c r="FJ44" s="28">
        <f t="shared" si="247"/>
        <v>0</v>
      </c>
      <c r="FK44" s="28">
        <f>IF(OR(T44="",T44=" ",T44="　"),0,IF(D44&gt;=840101,0,IF(EV44=1,1,IF(MATCH(T44,Sheet2!$D$3:$D$12,1)&lt;=8,1,0))))</f>
        <v>0</v>
      </c>
      <c r="FL44" s="28">
        <f>IF(OR(X44="",X44=" ",X44="　"),0,IF(D44&gt;=840101,0,IF(EW44=1,1,IF(MATCH(X44,Sheet2!$D$3:$D$12,1)&lt;=8,1,0))))</f>
        <v>0</v>
      </c>
      <c r="FM44" s="28">
        <f>IF(OR(AB44="",AB44=" ",AB44="　"),0,IF(D44&gt;=840101,0,IF(EX44=1,1,IF(MATCH(AB44,Sheet2!$D$3:$D$12,1)&lt;=8,1,0))))</f>
        <v>0</v>
      </c>
      <c r="FN44" s="28">
        <f>IF(OR(AF44="",AF44=" ",AF44="　"),0,IF(D44&gt;=840101,0,IF(EY44=1,1,IF(MATCH(AF44,Sheet2!$D$3:$D$12,1)&lt;=8,1,0))))</f>
        <v>0</v>
      </c>
      <c r="FO44" s="29">
        <f t="shared" si="248"/>
        <v>1</v>
      </c>
      <c r="FP44" s="29">
        <f t="shared" si="249"/>
        <v>1</v>
      </c>
      <c r="FQ44" s="30">
        <f t="shared" si="250"/>
        <v>0</v>
      </c>
      <c r="FR44" s="30">
        <f t="shared" si="251"/>
        <v>0</v>
      </c>
      <c r="FS44" s="30">
        <f t="shared" si="252"/>
        <v>0</v>
      </c>
      <c r="FT44" s="30">
        <f t="shared" si="253"/>
        <v>0</v>
      </c>
      <c r="FU44" s="31"/>
      <c r="FV44" s="27" t="e">
        <f t="shared" si="254"/>
        <v>#VALUE!</v>
      </c>
      <c r="FW44" s="28">
        <f t="shared" si="255"/>
        <v>0</v>
      </c>
      <c r="FX44" s="27" t="e">
        <f t="shared" si="256"/>
        <v>#VALUE!</v>
      </c>
      <c r="FY44" s="28">
        <f t="shared" si="257"/>
        <v>0</v>
      </c>
      <c r="FZ44" s="28">
        <f>IF(OR(T44="",T44=" ",T44="　"),0,IF(D44&gt;=840701,0,IF(FK44=1,1,IF(MATCH(T44,Sheet2!$D$3:$D$12,1)&lt;=9,1,0))))</f>
        <v>0</v>
      </c>
      <c r="GA44" s="28">
        <f>IF(OR(X44="",X44=" ",X44="　"),0,IF(D44&gt;=840701,0,IF(FL44=1,1,IF(MATCH(X44,Sheet2!$D$3:$D$12,1)&lt;=9,1,0))))</f>
        <v>0</v>
      </c>
      <c r="GB44" s="28">
        <f>IF(OR(AB44="",AB44=" ",AB44="　"),0,IF(D44&gt;=840701,0,IF(FM44=1,1,IF(MATCH(AB44,Sheet2!$D$3:$D$12,1)&lt;=9,1,0))))</f>
        <v>0</v>
      </c>
      <c r="GC44" s="28">
        <f>IF(OR(AF44="",AF44=" ",AF44="　"),0,IF(D44&gt;=840701,0,IF(FN44=1,1,IF(MATCH(AF44,Sheet2!$D$3:$D$12,1)&lt;=9,1,0))))</f>
        <v>0</v>
      </c>
      <c r="GD44" s="29">
        <f t="shared" si="258"/>
        <v>1</v>
      </c>
      <c r="GE44" s="29">
        <f t="shared" si="259"/>
        <v>1</v>
      </c>
      <c r="GF44" s="30">
        <f t="shared" si="260"/>
        <v>0</v>
      </c>
      <c r="GG44" s="30">
        <f t="shared" si="261"/>
        <v>0</v>
      </c>
      <c r="GH44" s="30">
        <f t="shared" si="262"/>
        <v>0</v>
      </c>
      <c r="GI44" s="30">
        <f t="shared" si="263"/>
        <v>0</v>
      </c>
      <c r="GJ44" s="31"/>
      <c r="GK44" s="27" t="e">
        <f t="shared" si="264"/>
        <v>#VALUE!</v>
      </c>
      <c r="GL44" s="28">
        <f t="shared" si="265"/>
        <v>0</v>
      </c>
      <c r="GM44" s="27" t="e">
        <f t="shared" si="266"/>
        <v>#VALUE!</v>
      </c>
      <c r="GN44" s="28">
        <f t="shared" si="267"/>
        <v>0</v>
      </c>
      <c r="GO44" s="28">
        <f>IF(OR(T44="",T44=" ",T44="　"),0,IF(D44&gt;=840701,0,IF(FZ44=1,1,IF(MATCH(T44,Sheet2!$D$3:$D$12,1)&lt;=10,1,0))))</f>
        <v>0</v>
      </c>
      <c r="GP44" s="28">
        <f>IF(OR(X44="",X44=" ",X44="　"),0,IF(D44&gt;=840701,0,IF(GA44=1,1,IF(MATCH(X44,Sheet2!$D$3:$D$12,1)&lt;=10,1,0))))</f>
        <v>0</v>
      </c>
      <c r="GQ44" s="28">
        <f>IF(OR(AB44="",AB44=" ",AB44="　"),0,IF(D44&gt;=840701,0,IF(GB44=1,1,IF(MATCH(AB44,Sheet2!$D$3:$D$12,1)&lt;=10,1,0))))</f>
        <v>0</v>
      </c>
      <c r="GR44" s="28">
        <f>IF(OR(AF44="",AF44=" ",AF44="　"),0,IF(D44&gt;=840701,0,IF(GC44=1,1,IF(MATCH(AF44,Sheet2!$D$3:$D$12,1)&lt;=10,1,0))))</f>
        <v>0</v>
      </c>
      <c r="GS44" s="29">
        <f t="shared" si="268"/>
        <v>0</v>
      </c>
      <c r="GT44" s="29">
        <f t="shared" si="269"/>
        <v>0</v>
      </c>
      <c r="GU44" s="30">
        <f t="shared" si="270"/>
        <v>0</v>
      </c>
      <c r="GV44" s="30">
        <f t="shared" si="271"/>
        <v>0</v>
      </c>
      <c r="GW44" s="30">
        <f t="shared" si="272"/>
        <v>0</v>
      </c>
      <c r="GX44" s="30">
        <f t="shared" si="273"/>
        <v>0</v>
      </c>
      <c r="GY44" s="8"/>
      <c r="GZ44" s="39" t="str">
        <f t="shared" si="129"/>
        <v>1911/00/00</v>
      </c>
      <c r="HA44" s="8" t="e">
        <f t="shared" si="130"/>
        <v>#VALUE!</v>
      </c>
      <c r="HB44" s="8" t="str">
        <f t="shared" si="131"/>
        <v>1911/00/00</v>
      </c>
      <c r="HC44" s="8" t="e">
        <f t="shared" si="132"/>
        <v>#VALUE!</v>
      </c>
      <c r="HD44" s="8" t="str">
        <f t="shared" si="133"/>
        <v>1911/00/00</v>
      </c>
      <c r="HE44" s="8" t="e">
        <f t="shared" si="134"/>
        <v>#VALUE!</v>
      </c>
      <c r="HF44" s="8" t="str">
        <f t="shared" si="135"/>
        <v>2013/01/01</v>
      </c>
      <c r="HH44" s="8">
        <f>IF(OR(C44="",C44=" ",C44="　"),0,IF(D44&gt;780630,0,ROUND(VLOOKUP(F44,Sheet2!$A$1:$B$20,2,FALSE)*E44,0)))</f>
        <v>0</v>
      </c>
      <c r="HI44" s="8">
        <f t="shared" si="136"/>
        <v>0</v>
      </c>
      <c r="HJ44" s="8">
        <f t="shared" si="137"/>
        <v>0</v>
      </c>
      <c r="HL44" s="8" t="str">
        <f t="shared" si="138"/>
        <v/>
      </c>
      <c r="HM44" s="8" t="str">
        <f t="shared" si="139"/>
        <v/>
      </c>
      <c r="HN44" s="8" t="str">
        <f t="shared" si="140"/>
        <v/>
      </c>
      <c r="HO44" s="8" t="str">
        <f t="shared" si="141"/>
        <v/>
      </c>
      <c r="HP44" s="8" t="str">
        <f t="shared" si="142"/>
        <v/>
      </c>
      <c r="HQ44" s="8" t="str">
        <f t="shared" si="143"/>
        <v/>
      </c>
      <c r="HR44" s="8" t="str">
        <f t="shared" si="144"/>
        <v/>
      </c>
    </row>
    <row r="45" spans="1:226" ht="60" customHeight="1">
      <c r="A45" s="10">
        <v>40</v>
      </c>
      <c r="B45" s="32"/>
      <c r="C45" s="33"/>
      <c r="D45" s="34"/>
      <c r="E45" s="55"/>
      <c r="F45" s="46"/>
      <c r="G45" s="48">
        <f>IF(OR(C45="",C45=" ",C45="　"),0,IF(D45&gt;780630,0,ROUND(VLOOKUP(F45,Sheet2!$A$1:$B$20,2,FALSE),0)))</f>
        <v>0</v>
      </c>
      <c r="H45" s="49">
        <f t="shared" si="147"/>
        <v>0</v>
      </c>
      <c r="I45" s="24">
        <f t="shared" si="148"/>
        <v>0</v>
      </c>
      <c r="J45" s="25">
        <f t="shared" si="149"/>
        <v>0</v>
      </c>
      <c r="K45" s="35"/>
      <c r="L45" s="133" t="str">
        <f t="shared" si="145"/>
        <v/>
      </c>
      <c r="M45" s="51" t="str">
        <f t="shared" si="150"/>
        <v/>
      </c>
      <c r="N45" s="56">
        <v>15.5</v>
      </c>
      <c r="O45" s="38"/>
      <c r="P45" s="133" t="str">
        <f t="shared" si="146"/>
        <v/>
      </c>
      <c r="Q45" s="51" t="str">
        <f t="shared" si="151"/>
        <v/>
      </c>
      <c r="R45" s="56">
        <v>15.5</v>
      </c>
      <c r="S45" s="38"/>
      <c r="T45" s="34"/>
      <c r="U45" s="51" t="str">
        <f t="shared" si="152"/>
        <v/>
      </c>
      <c r="V45" s="56">
        <v>15.5</v>
      </c>
      <c r="W45" s="38"/>
      <c r="X45" s="34"/>
      <c r="Y45" s="51" t="str">
        <f t="shared" si="153"/>
        <v/>
      </c>
      <c r="Z45" s="56">
        <v>15.5</v>
      </c>
      <c r="AA45" s="35"/>
      <c r="AB45" s="34"/>
      <c r="AC45" s="51" t="str">
        <f t="shared" si="154"/>
        <v/>
      </c>
      <c r="AD45" s="56">
        <v>15.5</v>
      </c>
      <c r="AE45" s="38"/>
      <c r="AF45" s="34"/>
      <c r="AG45" s="51" t="str">
        <f t="shared" si="155"/>
        <v/>
      </c>
      <c r="AH45" s="56">
        <v>15.5</v>
      </c>
      <c r="AI45" s="37">
        <f t="shared" si="156"/>
        <v>0</v>
      </c>
      <c r="AJ45" s="47">
        <f t="shared" si="157"/>
        <v>0</v>
      </c>
      <c r="AK45" s="26">
        <f t="shared" si="158"/>
        <v>0</v>
      </c>
      <c r="AL45" s="53">
        <f t="shared" si="159"/>
        <v>0</v>
      </c>
      <c r="AM45" s="36"/>
      <c r="AN45" s="54"/>
      <c r="AO45" s="8" t="e">
        <f>VLOOKUP(LEFT(C45,1),Sheet2!$L$3:$M$28,2,FALSE)&amp;MID(C45,2,9)</f>
        <v>#N/A</v>
      </c>
      <c r="AP45" s="8" t="e">
        <f t="shared" si="160"/>
        <v>#N/A</v>
      </c>
      <c r="AQ45" s="8" t="e">
        <f t="shared" si="161"/>
        <v>#N/A</v>
      </c>
      <c r="AR45" s="27">
        <f t="shared" si="162"/>
        <v>0</v>
      </c>
      <c r="AS45" s="28">
        <f t="shared" si="163"/>
        <v>0</v>
      </c>
      <c r="AT45" s="27">
        <f t="shared" si="164"/>
        <v>0</v>
      </c>
      <c r="AU45" s="28">
        <f t="shared" si="165"/>
        <v>0</v>
      </c>
      <c r="AV45" s="28">
        <f t="shared" si="166"/>
        <v>0</v>
      </c>
      <c r="AW45" s="28">
        <f t="shared" si="167"/>
        <v>0</v>
      </c>
      <c r="AX45" s="28">
        <f t="shared" si="168"/>
        <v>0</v>
      </c>
      <c r="AY45" s="28">
        <f t="shared" si="169"/>
        <v>0</v>
      </c>
      <c r="AZ45" s="29" t="str">
        <f t="shared" si="170"/>
        <v/>
      </c>
      <c r="BA45" s="29"/>
      <c r="BB45" s="30">
        <f t="shared" si="171"/>
        <v>0</v>
      </c>
      <c r="BC45" s="30">
        <f t="shared" si="172"/>
        <v>0</v>
      </c>
      <c r="BD45" s="31">
        <f t="shared" si="173"/>
        <v>0</v>
      </c>
      <c r="BE45" s="8"/>
      <c r="BF45" s="27" t="e">
        <f t="shared" si="174"/>
        <v>#VALUE!</v>
      </c>
      <c r="BG45" s="28">
        <f t="shared" si="175"/>
        <v>0</v>
      </c>
      <c r="BH45" s="27" t="e">
        <f t="shared" si="176"/>
        <v>#VALUE!</v>
      </c>
      <c r="BI45" s="28">
        <f t="shared" si="177"/>
        <v>0</v>
      </c>
      <c r="BJ45" s="28">
        <f>IF(OR(T45="",T45=" ",T45="　"),0,IF(D45&gt;=800701,0,IF(MATCH(T45,Sheet2!$D$3:$D$12,1)&lt;=1,1,0)))</f>
        <v>0</v>
      </c>
      <c r="BK45" s="28">
        <f>IF(OR(X45="",X45=" ",X45="　"),0,IF(D45&gt;=800701,0,IF(MATCH(X45,Sheet2!$D$3:$D$12,1)&lt;=1,1,0)))</f>
        <v>0</v>
      </c>
      <c r="BL45" s="28">
        <f>IF(OR(AB45="",AB45=" ",AB45="　"),0,IF(D45&gt;=800701,0,IF(MATCH(AB45,Sheet2!$D$3:$D$12,1)&lt;=1,1,0)))</f>
        <v>0</v>
      </c>
      <c r="BM45" s="28">
        <f>IF(OR(AF45="",AF45=" ",AF45="　"),0,IF(D45&gt;=800701,0,IF(MATCH(AF45,Sheet2!$D$3:$D$12,1)&lt;=1,1,0)))</f>
        <v>0</v>
      </c>
      <c r="BN45" s="29">
        <f t="shared" si="178"/>
        <v>5</v>
      </c>
      <c r="BO45" s="29">
        <f t="shared" si="179"/>
        <v>3</v>
      </c>
      <c r="BP45" s="30">
        <f t="shared" si="180"/>
        <v>0</v>
      </c>
      <c r="BQ45" s="30">
        <f t="shared" si="181"/>
        <v>0</v>
      </c>
      <c r="BR45" s="30">
        <f t="shared" si="182"/>
        <v>0</v>
      </c>
      <c r="BS45" s="30">
        <f t="shared" si="183"/>
        <v>0</v>
      </c>
      <c r="BT45" s="30"/>
      <c r="BU45" s="27" t="e">
        <f t="shared" si="184"/>
        <v>#VALUE!</v>
      </c>
      <c r="BV45" s="28">
        <f t="shared" si="185"/>
        <v>0</v>
      </c>
      <c r="BW45" s="27" t="e">
        <f t="shared" si="186"/>
        <v>#VALUE!</v>
      </c>
      <c r="BX45" s="28">
        <f t="shared" si="187"/>
        <v>0</v>
      </c>
      <c r="BY45" s="28">
        <f>IF(OR(T45="",T45=" ",T45="　"),0,IF(D45&gt;=810101,0,IF(BJ45=1,1,IF(MATCH(T45,Sheet2!$D$3:$D$12,1)&lt;=2,1,0))))</f>
        <v>0</v>
      </c>
      <c r="BZ45" s="28">
        <f>IF(OR(X45="",X45=" ",X45="　"),0,IF(D45&gt;=810101,0,IF(BK45=1,1,IF(MATCH(X45,Sheet2!$D$3:$D$12,1)&lt;=2,1,0))))</f>
        <v>0</v>
      </c>
      <c r="CA45" s="28">
        <f>IF(OR(AB45="",AB45=" ",AB45="　"),0,IF(D45&gt;=810101,0,IF(BL45=1,1,IF(MATCH(AB45,Sheet2!$D$3:$D$12,1)&lt;=2,1,0))))</f>
        <v>0</v>
      </c>
      <c r="CB45" s="28">
        <f>IF(OR(AF45="",AF45=" ",AF45="　"),0,IF(D45&gt;=810101,0,IF(BM45=1,1,IF(MATCH(AF45,Sheet2!$D$3:$D$12,1)&lt;=2,1,0))))</f>
        <v>0</v>
      </c>
      <c r="CC45" s="29">
        <f t="shared" si="188"/>
        <v>4</v>
      </c>
      <c r="CD45" s="29">
        <f t="shared" si="189"/>
        <v>3</v>
      </c>
      <c r="CE45" s="30">
        <f t="shared" si="190"/>
        <v>0</v>
      </c>
      <c r="CF45" s="30">
        <f t="shared" si="191"/>
        <v>0</v>
      </c>
      <c r="CG45" s="30">
        <f t="shared" si="192"/>
        <v>0</v>
      </c>
      <c r="CH45" s="30">
        <f t="shared" si="193"/>
        <v>0</v>
      </c>
      <c r="CI45" s="30"/>
      <c r="CJ45" s="27" t="e">
        <f t="shared" si="194"/>
        <v>#VALUE!</v>
      </c>
      <c r="CK45" s="28">
        <f t="shared" si="195"/>
        <v>0</v>
      </c>
      <c r="CL45" s="27" t="e">
        <f t="shared" si="196"/>
        <v>#VALUE!</v>
      </c>
      <c r="CM45" s="28">
        <f t="shared" si="197"/>
        <v>0</v>
      </c>
      <c r="CN45" s="28">
        <f>IF(OR(T45="",T45=" ",T45="　"),0,IF(D45&gt;=810701,0,IF(BY45=1,1,IF(MATCH(T45,Sheet2!$D$3:$D$12,1)&lt;=3,1,0))))</f>
        <v>0</v>
      </c>
      <c r="CO45" s="28">
        <f>IF(OR(X45="",X45=" ",X45="　"),0,IF(D45&gt;=810701,0,IF(BZ45=1,1,IF(MATCH(X45,Sheet2!$D$3:$D$12,1)&lt;=3,1,0))))</f>
        <v>0</v>
      </c>
      <c r="CP45" s="28">
        <f>IF(OR(AB45="",AB45=" ",AB45="　"),0,IF(D45&gt;=810701,0,IF(CA45=1,1,IF(MATCH(AB45,Sheet2!$D$3:$D$12,1)&lt;=3,1,0))))</f>
        <v>0</v>
      </c>
      <c r="CQ45" s="28">
        <f>IF(OR(AF45="",AF45=" ",AF45="　"),0,IF(D45&gt;=810701,0,IF(CB45=1,1,IF(MATCH(AF45,Sheet2!$D$3:$D$12,1)&lt;=3,1,0))))</f>
        <v>0</v>
      </c>
      <c r="CR45" s="29">
        <f t="shared" si="198"/>
        <v>4</v>
      </c>
      <c r="CS45" s="29">
        <f t="shared" si="199"/>
        <v>3</v>
      </c>
      <c r="CT45" s="30">
        <f t="shared" si="200"/>
        <v>0</v>
      </c>
      <c r="CU45" s="30">
        <f t="shared" si="201"/>
        <v>0</v>
      </c>
      <c r="CV45" s="30">
        <f t="shared" si="202"/>
        <v>0</v>
      </c>
      <c r="CW45" s="30">
        <f t="shared" si="203"/>
        <v>0</v>
      </c>
      <c r="CX45" s="31"/>
      <c r="CY45" s="27" t="e">
        <f t="shared" si="204"/>
        <v>#VALUE!</v>
      </c>
      <c r="CZ45" s="28">
        <f t="shared" si="205"/>
        <v>0</v>
      </c>
      <c r="DA45" s="27" t="e">
        <f t="shared" si="206"/>
        <v>#VALUE!</v>
      </c>
      <c r="DB45" s="28">
        <f t="shared" si="207"/>
        <v>0</v>
      </c>
      <c r="DC45" s="28">
        <f>IF(OR(T45="",T45=" ",T45="　"),0,IF(D45&gt;=820101,0,IF(CN45=1,1,IF(MATCH(T45,Sheet2!$D$3:$D$12,1)&lt;=4,1,0))))</f>
        <v>0</v>
      </c>
      <c r="DD45" s="28">
        <f>IF(OR(X45="",X45=" ",X45="　"),0,IF(D45&gt;=820101,0,IF(CO45=1,1,IF(MATCH(X45,Sheet2!$D$3:$D$12,1)&lt;=4,1,0))))</f>
        <v>0</v>
      </c>
      <c r="DE45" s="28">
        <f>IF(OR(AB45="",AB45=" ",AB45="　"),0,IF(D45&gt;=820101,0,IF(CP45=1,1,IF(MATCH(AB45,Sheet2!$D$3:$D$12,1)&lt;=4,1,0))))</f>
        <v>0</v>
      </c>
      <c r="DF45" s="28">
        <f>IF(OR(AF45="",AF45=" ",AF45="　"),0,IF(D45&gt;=820101,0,IF(CQ45=1,1,IF(MATCH(AF45,Sheet2!$D$3:$D$12,1)&lt;=4,1,0))))</f>
        <v>0</v>
      </c>
      <c r="DG45" s="29">
        <f t="shared" si="208"/>
        <v>3</v>
      </c>
      <c r="DH45" s="29">
        <f t="shared" si="209"/>
        <v>3</v>
      </c>
      <c r="DI45" s="30">
        <f t="shared" si="210"/>
        <v>0</v>
      </c>
      <c r="DJ45" s="30">
        <f t="shared" si="211"/>
        <v>0</v>
      </c>
      <c r="DK45" s="30">
        <f t="shared" si="212"/>
        <v>0</v>
      </c>
      <c r="DL45" s="30">
        <f t="shared" si="213"/>
        <v>0</v>
      </c>
      <c r="DM45" s="31"/>
      <c r="DN45" s="27" t="e">
        <f t="shared" si="214"/>
        <v>#VALUE!</v>
      </c>
      <c r="DO45" s="28">
        <f t="shared" si="215"/>
        <v>0</v>
      </c>
      <c r="DP45" s="27" t="e">
        <f t="shared" si="216"/>
        <v>#VALUE!</v>
      </c>
      <c r="DQ45" s="28">
        <f t="shared" si="217"/>
        <v>0</v>
      </c>
      <c r="DR45" s="28">
        <f>IF(OR(T45="",T45=" ",T45="　"),0,IF(D45&gt;=820701,0,IF(DC45=1,1,IF(MATCH(T45,Sheet2!$D$3:$D$12,1)&lt;=5,1,0))))</f>
        <v>0</v>
      </c>
      <c r="DS45" s="28">
        <f>IF(OR(X45="",X45=" ",X45="　"),0,IF(D45&gt;=820701,0,IF(DD45=1,1,IF(MATCH(X45,Sheet2!$D$3:$D$12,1)&lt;=5,1,0))))</f>
        <v>0</v>
      </c>
      <c r="DT45" s="28">
        <f>IF(OR(AB45="",AB45=" ",AB45="　"),0,IF(D45&gt;=820701,0,IF(DE45=1,1,IF(MATCH(AB45,Sheet2!$D$3:$D$12,1)&lt;=5,1,0))))</f>
        <v>0</v>
      </c>
      <c r="DU45" s="28">
        <f>IF(OR(AF45="",AF45=" ",AF45="　"),0,IF(D45&gt;=820701,0,IF(DF45=1,1,IF(MATCH(AF45,Sheet2!$D$3:$D$12,1)&lt;=5,1,0))))</f>
        <v>0</v>
      </c>
      <c r="DV45" s="29">
        <f t="shared" si="218"/>
        <v>3</v>
      </c>
      <c r="DW45" s="29">
        <f t="shared" si="219"/>
        <v>3</v>
      </c>
      <c r="DX45" s="30">
        <f t="shared" si="220"/>
        <v>0</v>
      </c>
      <c r="DY45" s="30">
        <f t="shared" si="221"/>
        <v>0</v>
      </c>
      <c r="DZ45" s="30">
        <f t="shared" si="222"/>
        <v>0</v>
      </c>
      <c r="EA45" s="30">
        <f t="shared" si="223"/>
        <v>0</v>
      </c>
      <c r="EB45" s="31"/>
      <c r="EC45" s="27" t="e">
        <f t="shared" si="224"/>
        <v>#VALUE!</v>
      </c>
      <c r="ED45" s="28">
        <f t="shared" si="225"/>
        <v>0</v>
      </c>
      <c r="EE45" s="27" t="e">
        <f t="shared" si="226"/>
        <v>#VALUE!</v>
      </c>
      <c r="EF45" s="28">
        <f t="shared" si="227"/>
        <v>0</v>
      </c>
      <c r="EG45" s="28">
        <f>IF(OR(T45="",T45=" ",T45="　"),0,IF(D45&gt;=830101,0,IF(DR45=1,1,IF(MATCH(T45,Sheet2!$D$3:$D$12,1)&lt;=6,1,0))))</f>
        <v>0</v>
      </c>
      <c r="EH45" s="28">
        <f>IF(OR(X45="",X45=" ",X45="　"),0,IF(D45&gt;=830101,0,IF(DS45=1,1,IF(MATCH(X45,Sheet2!$D$3:$D$12,1)&lt;=6,1,0))))</f>
        <v>0</v>
      </c>
      <c r="EI45" s="28">
        <f>IF(OR(AB45="",AB45=" ",AB45="　"),0,IF(D45&gt;=830101,0,IF(DT45=1,1,IF(MATCH(AB45,Sheet2!$D$3:$D$12,1)&lt;=6,1,0))))</f>
        <v>0</v>
      </c>
      <c r="EJ45" s="28">
        <f>IF(OR(AF45="",AF45=" ",AF45="　"),0,IF(D45&gt;=830101,0,IF(DU45=1,1,IF(MATCH(AF45,Sheet2!$D$3:$D$12,1)&lt;=6,1,0))))</f>
        <v>0</v>
      </c>
      <c r="EK45" s="29">
        <f t="shared" si="228"/>
        <v>2</v>
      </c>
      <c r="EL45" s="29">
        <f t="shared" si="229"/>
        <v>2</v>
      </c>
      <c r="EM45" s="30">
        <f t="shared" si="230"/>
        <v>0</v>
      </c>
      <c r="EN45" s="30">
        <f t="shared" si="231"/>
        <v>0</v>
      </c>
      <c r="EO45" s="30">
        <f t="shared" si="232"/>
        <v>0</v>
      </c>
      <c r="EP45" s="30">
        <f t="shared" si="233"/>
        <v>0</v>
      </c>
      <c r="EQ45" s="31"/>
      <c r="ER45" s="27" t="e">
        <f t="shared" si="234"/>
        <v>#VALUE!</v>
      </c>
      <c r="ES45" s="28">
        <f t="shared" si="235"/>
        <v>0</v>
      </c>
      <c r="ET45" s="27" t="e">
        <f t="shared" si="236"/>
        <v>#VALUE!</v>
      </c>
      <c r="EU45" s="28">
        <f t="shared" si="237"/>
        <v>0</v>
      </c>
      <c r="EV45" s="28">
        <f>IF(OR(T45="",T45=" ",T45="　"),0,IF(D45&gt;=830701,0,IF(EG45=1,1,IF(MATCH(T45,Sheet2!$D$3:$D$12,1)&lt;=7,1,0))))</f>
        <v>0</v>
      </c>
      <c r="EW45" s="28">
        <f>IF(OR(X45="",X45=" ",X45="　"),0,IF(D45&gt;=830701,0,IF(EH45=1,1,IF(MATCH(X45,Sheet2!$D$3:$D$12,1)&lt;=7,1,0))))</f>
        <v>0</v>
      </c>
      <c r="EX45" s="28">
        <f>IF(OR(AB45="",AB45=" ",AB45="　"),0,IF(D45&gt;=830701,0,IF(EI45=1,1,IF(MATCH(AB45,Sheet2!$D$3:$D$12,1)&lt;=7,1,0))))</f>
        <v>0</v>
      </c>
      <c r="EY45" s="28">
        <f>IF(OR(AF45="",AF45=" ",AF45="　"),0,IF(D45&gt;=830701,0,IF(EJ45=1,1,IF(MATCH(AF45,Sheet2!$D$3:$D$12,1)&lt;=7,1,0))))</f>
        <v>0</v>
      </c>
      <c r="EZ45" s="29">
        <f t="shared" si="238"/>
        <v>2</v>
      </c>
      <c r="FA45" s="29">
        <f t="shared" si="239"/>
        <v>2</v>
      </c>
      <c r="FB45" s="30">
        <f t="shared" si="240"/>
        <v>0</v>
      </c>
      <c r="FC45" s="30">
        <f t="shared" si="241"/>
        <v>0</v>
      </c>
      <c r="FD45" s="30">
        <f t="shared" si="242"/>
        <v>0</v>
      </c>
      <c r="FE45" s="30">
        <f t="shared" si="243"/>
        <v>0</v>
      </c>
      <c r="FF45" s="31"/>
      <c r="FG45" s="27" t="e">
        <f t="shared" si="244"/>
        <v>#VALUE!</v>
      </c>
      <c r="FH45" s="28">
        <f t="shared" si="245"/>
        <v>0</v>
      </c>
      <c r="FI45" s="27" t="e">
        <f t="shared" si="246"/>
        <v>#VALUE!</v>
      </c>
      <c r="FJ45" s="28">
        <f t="shared" si="247"/>
        <v>0</v>
      </c>
      <c r="FK45" s="28">
        <f>IF(OR(T45="",T45=" ",T45="　"),0,IF(D45&gt;=840101,0,IF(EV45=1,1,IF(MATCH(T45,Sheet2!$D$3:$D$12,1)&lt;=8,1,0))))</f>
        <v>0</v>
      </c>
      <c r="FL45" s="28">
        <f>IF(OR(X45="",X45=" ",X45="　"),0,IF(D45&gt;=840101,0,IF(EW45=1,1,IF(MATCH(X45,Sheet2!$D$3:$D$12,1)&lt;=8,1,0))))</f>
        <v>0</v>
      </c>
      <c r="FM45" s="28">
        <f>IF(OR(AB45="",AB45=" ",AB45="　"),0,IF(D45&gt;=840101,0,IF(EX45=1,1,IF(MATCH(AB45,Sheet2!$D$3:$D$12,1)&lt;=8,1,0))))</f>
        <v>0</v>
      </c>
      <c r="FN45" s="28">
        <f>IF(OR(AF45="",AF45=" ",AF45="　"),0,IF(D45&gt;=840101,0,IF(EY45=1,1,IF(MATCH(AF45,Sheet2!$D$3:$D$12,1)&lt;=8,1,0))))</f>
        <v>0</v>
      </c>
      <c r="FO45" s="29">
        <f t="shared" si="248"/>
        <v>1</v>
      </c>
      <c r="FP45" s="29">
        <f t="shared" si="249"/>
        <v>1</v>
      </c>
      <c r="FQ45" s="30">
        <f t="shared" si="250"/>
        <v>0</v>
      </c>
      <c r="FR45" s="30">
        <f t="shared" si="251"/>
        <v>0</v>
      </c>
      <c r="FS45" s="30">
        <f t="shared" si="252"/>
        <v>0</v>
      </c>
      <c r="FT45" s="30">
        <f t="shared" si="253"/>
        <v>0</v>
      </c>
      <c r="FU45" s="31"/>
      <c r="FV45" s="27" t="e">
        <f t="shared" si="254"/>
        <v>#VALUE!</v>
      </c>
      <c r="FW45" s="28">
        <f t="shared" si="255"/>
        <v>0</v>
      </c>
      <c r="FX45" s="27" t="e">
        <f t="shared" si="256"/>
        <v>#VALUE!</v>
      </c>
      <c r="FY45" s="28">
        <f t="shared" si="257"/>
        <v>0</v>
      </c>
      <c r="FZ45" s="28">
        <f>IF(OR(T45="",T45=" ",T45="　"),0,IF(D45&gt;=840701,0,IF(FK45=1,1,IF(MATCH(T45,Sheet2!$D$3:$D$12,1)&lt;=9,1,0))))</f>
        <v>0</v>
      </c>
      <c r="GA45" s="28">
        <f>IF(OR(X45="",X45=" ",X45="　"),0,IF(D45&gt;=840701,0,IF(FL45=1,1,IF(MATCH(X45,Sheet2!$D$3:$D$12,1)&lt;=9,1,0))))</f>
        <v>0</v>
      </c>
      <c r="GB45" s="28">
        <f>IF(OR(AB45="",AB45=" ",AB45="　"),0,IF(D45&gt;=840701,0,IF(FM45=1,1,IF(MATCH(AB45,Sheet2!$D$3:$D$12,1)&lt;=9,1,0))))</f>
        <v>0</v>
      </c>
      <c r="GC45" s="28">
        <f>IF(OR(AF45="",AF45=" ",AF45="　"),0,IF(D45&gt;=840701,0,IF(FN45=1,1,IF(MATCH(AF45,Sheet2!$D$3:$D$12,1)&lt;=9,1,0))))</f>
        <v>0</v>
      </c>
      <c r="GD45" s="29">
        <f t="shared" si="258"/>
        <v>1</v>
      </c>
      <c r="GE45" s="29">
        <f t="shared" si="259"/>
        <v>1</v>
      </c>
      <c r="GF45" s="30">
        <f t="shared" si="260"/>
        <v>0</v>
      </c>
      <c r="GG45" s="30">
        <f t="shared" si="261"/>
        <v>0</v>
      </c>
      <c r="GH45" s="30">
        <f t="shared" si="262"/>
        <v>0</v>
      </c>
      <c r="GI45" s="30">
        <f t="shared" si="263"/>
        <v>0</v>
      </c>
      <c r="GJ45" s="31"/>
      <c r="GK45" s="27" t="e">
        <f t="shared" si="264"/>
        <v>#VALUE!</v>
      </c>
      <c r="GL45" s="28">
        <f t="shared" si="265"/>
        <v>0</v>
      </c>
      <c r="GM45" s="27" t="e">
        <f t="shared" si="266"/>
        <v>#VALUE!</v>
      </c>
      <c r="GN45" s="28">
        <f t="shared" si="267"/>
        <v>0</v>
      </c>
      <c r="GO45" s="28">
        <f>IF(OR(T45="",T45=" ",T45="　"),0,IF(D45&gt;=840701,0,IF(FZ45=1,1,IF(MATCH(T45,Sheet2!$D$3:$D$12,1)&lt;=10,1,0))))</f>
        <v>0</v>
      </c>
      <c r="GP45" s="28">
        <f>IF(OR(X45="",X45=" ",X45="　"),0,IF(D45&gt;=840701,0,IF(GA45=1,1,IF(MATCH(X45,Sheet2!$D$3:$D$12,1)&lt;=10,1,0))))</f>
        <v>0</v>
      </c>
      <c r="GQ45" s="28">
        <f>IF(OR(AB45="",AB45=" ",AB45="　"),0,IF(D45&gt;=840701,0,IF(GB45=1,1,IF(MATCH(AB45,Sheet2!$D$3:$D$12,1)&lt;=10,1,0))))</f>
        <v>0</v>
      </c>
      <c r="GR45" s="28">
        <f>IF(OR(AF45="",AF45=" ",AF45="　"),0,IF(D45&gt;=840701,0,IF(GC45=1,1,IF(MATCH(AF45,Sheet2!$D$3:$D$12,1)&lt;=10,1,0))))</f>
        <v>0</v>
      </c>
      <c r="GS45" s="29">
        <f t="shared" si="268"/>
        <v>0</v>
      </c>
      <c r="GT45" s="29">
        <f t="shared" si="269"/>
        <v>0</v>
      </c>
      <c r="GU45" s="30">
        <f t="shared" si="270"/>
        <v>0</v>
      </c>
      <c r="GV45" s="30">
        <f t="shared" si="271"/>
        <v>0</v>
      </c>
      <c r="GW45" s="30">
        <f t="shared" si="272"/>
        <v>0</v>
      </c>
      <c r="GX45" s="30">
        <f t="shared" si="273"/>
        <v>0</v>
      </c>
      <c r="GY45" s="8"/>
      <c r="GZ45" s="39" t="str">
        <f t="shared" si="129"/>
        <v>1911/00/00</v>
      </c>
      <c r="HA45" s="8" t="e">
        <f t="shared" si="130"/>
        <v>#VALUE!</v>
      </c>
      <c r="HB45" s="8" t="str">
        <f t="shared" si="131"/>
        <v>1911/00/00</v>
      </c>
      <c r="HC45" s="8" t="e">
        <f t="shared" si="132"/>
        <v>#VALUE!</v>
      </c>
      <c r="HD45" s="8" t="str">
        <f t="shared" si="133"/>
        <v>1911/00/00</v>
      </c>
      <c r="HE45" s="8" t="e">
        <f t="shared" si="134"/>
        <v>#VALUE!</v>
      </c>
      <c r="HF45" s="8" t="str">
        <f t="shared" si="135"/>
        <v>2013/01/01</v>
      </c>
      <c r="HH45" s="8">
        <f>IF(OR(C45="",C45=" ",C45="　"),0,IF(D45&gt;780630,0,ROUND(VLOOKUP(F45,Sheet2!$A$1:$B$20,2,FALSE)*E45,0)))</f>
        <v>0</v>
      </c>
      <c r="HI45" s="8">
        <f t="shared" si="136"/>
        <v>0</v>
      </c>
      <c r="HJ45" s="8">
        <f t="shared" si="137"/>
        <v>0</v>
      </c>
      <c r="HL45" s="8" t="str">
        <f t="shared" si="138"/>
        <v/>
      </c>
      <c r="HM45" s="8" t="str">
        <f t="shared" si="139"/>
        <v/>
      </c>
      <c r="HN45" s="8" t="str">
        <f t="shared" si="140"/>
        <v/>
      </c>
      <c r="HO45" s="8" t="str">
        <f t="shared" si="141"/>
        <v/>
      </c>
      <c r="HP45" s="8" t="str">
        <f t="shared" si="142"/>
        <v/>
      </c>
      <c r="HQ45" s="8" t="str">
        <f t="shared" si="143"/>
        <v/>
      </c>
      <c r="HR45" s="8" t="str">
        <f t="shared" si="144"/>
        <v/>
      </c>
    </row>
    <row r="46" spans="1:226" ht="60" customHeight="1">
      <c r="A46" s="10">
        <v>41</v>
      </c>
      <c r="B46" s="32"/>
      <c r="C46" s="33"/>
      <c r="D46" s="34"/>
      <c r="E46" s="55"/>
      <c r="F46" s="46"/>
      <c r="G46" s="48">
        <f>IF(OR(C46="",C46=" ",C46="　"),0,IF(D46&gt;780630,0,ROUND(VLOOKUP(F46,Sheet2!$A$1:$B$20,2,FALSE),0)))</f>
        <v>0</v>
      </c>
      <c r="H46" s="49">
        <f t="shared" si="147"/>
        <v>0</v>
      </c>
      <c r="I46" s="24">
        <f t="shared" si="148"/>
        <v>0</v>
      </c>
      <c r="J46" s="25">
        <f t="shared" si="149"/>
        <v>0</v>
      </c>
      <c r="K46" s="35"/>
      <c r="L46" s="133" t="str">
        <f t="shared" si="145"/>
        <v/>
      </c>
      <c r="M46" s="51" t="str">
        <f t="shared" si="150"/>
        <v/>
      </c>
      <c r="N46" s="56">
        <v>15.5</v>
      </c>
      <c r="O46" s="38"/>
      <c r="P46" s="133" t="str">
        <f t="shared" si="146"/>
        <v/>
      </c>
      <c r="Q46" s="51" t="str">
        <f t="shared" si="151"/>
        <v/>
      </c>
      <c r="R46" s="56">
        <v>15.5</v>
      </c>
      <c r="S46" s="38"/>
      <c r="T46" s="34"/>
      <c r="U46" s="51" t="str">
        <f t="shared" si="152"/>
        <v/>
      </c>
      <c r="V46" s="56">
        <v>15.5</v>
      </c>
      <c r="W46" s="38"/>
      <c r="X46" s="34"/>
      <c r="Y46" s="51" t="str">
        <f t="shared" si="153"/>
        <v/>
      </c>
      <c r="Z46" s="56">
        <v>15.5</v>
      </c>
      <c r="AA46" s="35"/>
      <c r="AB46" s="34"/>
      <c r="AC46" s="51" t="str">
        <f t="shared" si="154"/>
        <v/>
      </c>
      <c r="AD46" s="56">
        <v>15.5</v>
      </c>
      <c r="AE46" s="38"/>
      <c r="AF46" s="34"/>
      <c r="AG46" s="51" t="str">
        <f t="shared" si="155"/>
        <v/>
      </c>
      <c r="AH46" s="56">
        <v>15.5</v>
      </c>
      <c r="AI46" s="37">
        <f t="shared" si="156"/>
        <v>0</v>
      </c>
      <c r="AJ46" s="47">
        <f t="shared" si="157"/>
        <v>0</v>
      </c>
      <c r="AK46" s="26">
        <f t="shared" si="158"/>
        <v>0</v>
      </c>
      <c r="AL46" s="53">
        <f t="shared" si="159"/>
        <v>0</v>
      </c>
      <c r="AM46" s="36"/>
      <c r="AN46" s="54"/>
      <c r="AO46" s="8" t="e">
        <f>VLOOKUP(LEFT(C46,1),Sheet2!$L$3:$M$28,2,FALSE)&amp;MID(C46,2,9)</f>
        <v>#N/A</v>
      </c>
      <c r="AP46" s="8" t="e">
        <f t="shared" si="160"/>
        <v>#N/A</v>
      </c>
      <c r="AQ46" s="8" t="e">
        <f t="shared" si="161"/>
        <v>#N/A</v>
      </c>
      <c r="AR46" s="27">
        <f t="shared" si="162"/>
        <v>0</v>
      </c>
      <c r="AS46" s="28">
        <f t="shared" si="163"/>
        <v>0</v>
      </c>
      <c r="AT46" s="27">
        <f t="shared" si="164"/>
        <v>0</v>
      </c>
      <c r="AU46" s="28">
        <f t="shared" si="165"/>
        <v>0</v>
      </c>
      <c r="AV46" s="28">
        <f t="shared" si="166"/>
        <v>0</v>
      </c>
      <c r="AW46" s="28">
        <f t="shared" si="167"/>
        <v>0</v>
      </c>
      <c r="AX46" s="28">
        <f t="shared" si="168"/>
        <v>0</v>
      </c>
      <c r="AY46" s="28">
        <f t="shared" si="169"/>
        <v>0</v>
      </c>
      <c r="AZ46" s="29" t="str">
        <f t="shared" si="170"/>
        <v/>
      </c>
      <c r="BA46" s="29"/>
      <c r="BB46" s="30">
        <f t="shared" si="171"/>
        <v>0</v>
      </c>
      <c r="BC46" s="30">
        <f t="shared" si="172"/>
        <v>0</v>
      </c>
      <c r="BD46" s="31">
        <f t="shared" si="173"/>
        <v>0</v>
      </c>
      <c r="BE46" s="8"/>
      <c r="BF46" s="27" t="e">
        <f t="shared" si="174"/>
        <v>#VALUE!</v>
      </c>
      <c r="BG46" s="28">
        <f t="shared" si="175"/>
        <v>0</v>
      </c>
      <c r="BH46" s="27" t="e">
        <f t="shared" si="176"/>
        <v>#VALUE!</v>
      </c>
      <c r="BI46" s="28">
        <f t="shared" si="177"/>
        <v>0</v>
      </c>
      <c r="BJ46" s="28">
        <f>IF(OR(T46="",T46=" ",T46="　"),0,IF(D46&gt;=800701,0,IF(MATCH(T46,Sheet2!$D$3:$D$12,1)&lt;=1,1,0)))</f>
        <v>0</v>
      </c>
      <c r="BK46" s="28">
        <f>IF(OR(X46="",X46=" ",X46="　"),0,IF(D46&gt;=800701,0,IF(MATCH(X46,Sheet2!$D$3:$D$12,1)&lt;=1,1,0)))</f>
        <v>0</v>
      </c>
      <c r="BL46" s="28">
        <f>IF(OR(AB46="",AB46=" ",AB46="　"),0,IF(D46&gt;=800701,0,IF(MATCH(AB46,Sheet2!$D$3:$D$12,1)&lt;=1,1,0)))</f>
        <v>0</v>
      </c>
      <c r="BM46" s="28">
        <f>IF(OR(AF46="",AF46=" ",AF46="　"),0,IF(D46&gt;=800701,0,IF(MATCH(AF46,Sheet2!$D$3:$D$12,1)&lt;=1,1,0)))</f>
        <v>0</v>
      </c>
      <c r="BN46" s="29">
        <f t="shared" si="178"/>
        <v>5</v>
      </c>
      <c r="BO46" s="29">
        <f t="shared" si="179"/>
        <v>3</v>
      </c>
      <c r="BP46" s="30">
        <f t="shared" si="180"/>
        <v>0</v>
      </c>
      <c r="BQ46" s="30">
        <f t="shared" si="181"/>
        <v>0</v>
      </c>
      <c r="BR46" s="30">
        <f t="shared" si="182"/>
        <v>0</v>
      </c>
      <c r="BS46" s="30">
        <f t="shared" si="183"/>
        <v>0</v>
      </c>
      <c r="BT46" s="30"/>
      <c r="BU46" s="27" t="e">
        <f t="shared" si="184"/>
        <v>#VALUE!</v>
      </c>
      <c r="BV46" s="28">
        <f t="shared" si="185"/>
        <v>0</v>
      </c>
      <c r="BW46" s="27" t="e">
        <f t="shared" si="186"/>
        <v>#VALUE!</v>
      </c>
      <c r="BX46" s="28">
        <f t="shared" si="187"/>
        <v>0</v>
      </c>
      <c r="BY46" s="28">
        <f>IF(OR(T46="",T46=" ",T46="　"),0,IF(D46&gt;=810101,0,IF(BJ46=1,1,IF(MATCH(T46,Sheet2!$D$3:$D$12,1)&lt;=2,1,0))))</f>
        <v>0</v>
      </c>
      <c r="BZ46" s="28">
        <f>IF(OR(X46="",X46=" ",X46="　"),0,IF(D46&gt;=810101,0,IF(BK46=1,1,IF(MATCH(X46,Sheet2!$D$3:$D$12,1)&lt;=2,1,0))))</f>
        <v>0</v>
      </c>
      <c r="CA46" s="28">
        <f>IF(OR(AB46="",AB46=" ",AB46="　"),0,IF(D46&gt;=810101,0,IF(BL46=1,1,IF(MATCH(AB46,Sheet2!$D$3:$D$12,1)&lt;=2,1,0))))</f>
        <v>0</v>
      </c>
      <c r="CB46" s="28">
        <f>IF(OR(AF46="",AF46=" ",AF46="　"),0,IF(D46&gt;=810101,0,IF(BM46=1,1,IF(MATCH(AF46,Sheet2!$D$3:$D$12,1)&lt;=2,1,0))))</f>
        <v>0</v>
      </c>
      <c r="CC46" s="29">
        <f t="shared" si="188"/>
        <v>4</v>
      </c>
      <c r="CD46" s="29">
        <f t="shared" si="189"/>
        <v>3</v>
      </c>
      <c r="CE46" s="30">
        <f t="shared" si="190"/>
        <v>0</v>
      </c>
      <c r="CF46" s="30">
        <f t="shared" si="191"/>
        <v>0</v>
      </c>
      <c r="CG46" s="30">
        <f t="shared" si="192"/>
        <v>0</v>
      </c>
      <c r="CH46" s="30">
        <f t="shared" si="193"/>
        <v>0</v>
      </c>
      <c r="CI46" s="30"/>
      <c r="CJ46" s="27" t="e">
        <f t="shared" si="194"/>
        <v>#VALUE!</v>
      </c>
      <c r="CK46" s="28">
        <f t="shared" si="195"/>
        <v>0</v>
      </c>
      <c r="CL46" s="27" t="e">
        <f t="shared" si="196"/>
        <v>#VALUE!</v>
      </c>
      <c r="CM46" s="28">
        <f t="shared" si="197"/>
        <v>0</v>
      </c>
      <c r="CN46" s="28">
        <f>IF(OR(T46="",T46=" ",T46="　"),0,IF(D46&gt;=810701,0,IF(BY46=1,1,IF(MATCH(T46,Sheet2!$D$3:$D$12,1)&lt;=3,1,0))))</f>
        <v>0</v>
      </c>
      <c r="CO46" s="28">
        <f>IF(OR(X46="",X46=" ",X46="　"),0,IF(D46&gt;=810701,0,IF(BZ46=1,1,IF(MATCH(X46,Sheet2!$D$3:$D$12,1)&lt;=3,1,0))))</f>
        <v>0</v>
      </c>
      <c r="CP46" s="28">
        <f>IF(OR(AB46="",AB46=" ",AB46="　"),0,IF(D46&gt;=810701,0,IF(CA46=1,1,IF(MATCH(AB46,Sheet2!$D$3:$D$12,1)&lt;=3,1,0))))</f>
        <v>0</v>
      </c>
      <c r="CQ46" s="28">
        <f>IF(OR(AF46="",AF46=" ",AF46="　"),0,IF(D46&gt;=810701,0,IF(CB46=1,1,IF(MATCH(AF46,Sheet2!$D$3:$D$12,1)&lt;=3,1,0))))</f>
        <v>0</v>
      </c>
      <c r="CR46" s="29">
        <f t="shared" si="198"/>
        <v>4</v>
      </c>
      <c r="CS46" s="29">
        <f t="shared" si="199"/>
        <v>3</v>
      </c>
      <c r="CT46" s="30">
        <f t="shared" si="200"/>
        <v>0</v>
      </c>
      <c r="CU46" s="30">
        <f t="shared" si="201"/>
        <v>0</v>
      </c>
      <c r="CV46" s="30">
        <f t="shared" si="202"/>
        <v>0</v>
      </c>
      <c r="CW46" s="30">
        <f t="shared" si="203"/>
        <v>0</v>
      </c>
      <c r="CX46" s="31"/>
      <c r="CY46" s="27" t="e">
        <f t="shared" si="204"/>
        <v>#VALUE!</v>
      </c>
      <c r="CZ46" s="28">
        <f t="shared" si="205"/>
        <v>0</v>
      </c>
      <c r="DA46" s="27" t="e">
        <f t="shared" si="206"/>
        <v>#VALUE!</v>
      </c>
      <c r="DB46" s="28">
        <f t="shared" si="207"/>
        <v>0</v>
      </c>
      <c r="DC46" s="28">
        <f>IF(OR(T46="",T46=" ",T46="　"),0,IF(D46&gt;=820101,0,IF(CN46=1,1,IF(MATCH(T46,Sheet2!$D$3:$D$12,1)&lt;=4,1,0))))</f>
        <v>0</v>
      </c>
      <c r="DD46" s="28">
        <f>IF(OR(X46="",X46=" ",X46="　"),0,IF(D46&gt;=820101,0,IF(CO46=1,1,IF(MATCH(X46,Sheet2!$D$3:$D$12,1)&lt;=4,1,0))))</f>
        <v>0</v>
      </c>
      <c r="DE46" s="28">
        <f>IF(OR(AB46="",AB46=" ",AB46="　"),0,IF(D46&gt;=820101,0,IF(CP46=1,1,IF(MATCH(AB46,Sheet2!$D$3:$D$12,1)&lt;=4,1,0))))</f>
        <v>0</v>
      </c>
      <c r="DF46" s="28">
        <f>IF(OR(AF46="",AF46=" ",AF46="　"),0,IF(D46&gt;=820101,0,IF(CQ46=1,1,IF(MATCH(AF46,Sheet2!$D$3:$D$12,1)&lt;=4,1,0))))</f>
        <v>0</v>
      </c>
      <c r="DG46" s="29">
        <f t="shared" si="208"/>
        <v>3</v>
      </c>
      <c r="DH46" s="29">
        <f t="shared" si="209"/>
        <v>3</v>
      </c>
      <c r="DI46" s="30">
        <f t="shared" si="210"/>
        <v>0</v>
      </c>
      <c r="DJ46" s="30">
        <f t="shared" si="211"/>
        <v>0</v>
      </c>
      <c r="DK46" s="30">
        <f t="shared" si="212"/>
        <v>0</v>
      </c>
      <c r="DL46" s="30">
        <f t="shared" si="213"/>
        <v>0</v>
      </c>
      <c r="DM46" s="31"/>
      <c r="DN46" s="27" t="e">
        <f t="shared" si="214"/>
        <v>#VALUE!</v>
      </c>
      <c r="DO46" s="28">
        <f t="shared" si="215"/>
        <v>0</v>
      </c>
      <c r="DP46" s="27" t="e">
        <f t="shared" si="216"/>
        <v>#VALUE!</v>
      </c>
      <c r="DQ46" s="28">
        <f t="shared" si="217"/>
        <v>0</v>
      </c>
      <c r="DR46" s="28">
        <f>IF(OR(T46="",T46=" ",T46="　"),0,IF(D46&gt;=820701,0,IF(DC46=1,1,IF(MATCH(T46,Sheet2!$D$3:$D$12,1)&lt;=5,1,0))))</f>
        <v>0</v>
      </c>
      <c r="DS46" s="28">
        <f>IF(OR(X46="",X46=" ",X46="　"),0,IF(D46&gt;=820701,0,IF(DD46=1,1,IF(MATCH(X46,Sheet2!$D$3:$D$12,1)&lt;=5,1,0))))</f>
        <v>0</v>
      </c>
      <c r="DT46" s="28">
        <f>IF(OR(AB46="",AB46=" ",AB46="　"),0,IF(D46&gt;=820701,0,IF(DE46=1,1,IF(MATCH(AB46,Sheet2!$D$3:$D$12,1)&lt;=5,1,0))))</f>
        <v>0</v>
      </c>
      <c r="DU46" s="28">
        <f>IF(OR(AF46="",AF46=" ",AF46="　"),0,IF(D46&gt;=820701,0,IF(DF46=1,1,IF(MATCH(AF46,Sheet2!$D$3:$D$12,1)&lt;=5,1,0))))</f>
        <v>0</v>
      </c>
      <c r="DV46" s="29">
        <f t="shared" si="218"/>
        <v>3</v>
      </c>
      <c r="DW46" s="29">
        <f t="shared" si="219"/>
        <v>3</v>
      </c>
      <c r="DX46" s="30">
        <f t="shared" si="220"/>
        <v>0</v>
      </c>
      <c r="DY46" s="30">
        <f t="shared" si="221"/>
        <v>0</v>
      </c>
      <c r="DZ46" s="30">
        <f t="shared" si="222"/>
        <v>0</v>
      </c>
      <c r="EA46" s="30">
        <f t="shared" si="223"/>
        <v>0</v>
      </c>
      <c r="EB46" s="31"/>
      <c r="EC46" s="27" t="e">
        <f t="shared" si="224"/>
        <v>#VALUE!</v>
      </c>
      <c r="ED46" s="28">
        <f t="shared" si="225"/>
        <v>0</v>
      </c>
      <c r="EE46" s="27" t="e">
        <f t="shared" si="226"/>
        <v>#VALUE!</v>
      </c>
      <c r="EF46" s="28">
        <f t="shared" si="227"/>
        <v>0</v>
      </c>
      <c r="EG46" s="28">
        <f>IF(OR(T46="",T46=" ",T46="　"),0,IF(D46&gt;=830101,0,IF(DR46=1,1,IF(MATCH(T46,Sheet2!$D$3:$D$12,1)&lt;=6,1,0))))</f>
        <v>0</v>
      </c>
      <c r="EH46" s="28">
        <f>IF(OR(X46="",X46=" ",X46="　"),0,IF(D46&gt;=830101,0,IF(DS46=1,1,IF(MATCH(X46,Sheet2!$D$3:$D$12,1)&lt;=6,1,0))))</f>
        <v>0</v>
      </c>
      <c r="EI46" s="28">
        <f>IF(OR(AB46="",AB46=" ",AB46="　"),0,IF(D46&gt;=830101,0,IF(DT46=1,1,IF(MATCH(AB46,Sheet2!$D$3:$D$12,1)&lt;=6,1,0))))</f>
        <v>0</v>
      </c>
      <c r="EJ46" s="28">
        <f>IF(OR(AF46="",AF46=" ",AF46="　"),0,IF(D46&gt;=830101,0,IF(DU46=1,1,IF(MATCH(AF46,Sheet2!$D$3:$D$12,1)&lt;=6,1,0))))</f>
        <v>0</v>
      </c>
      <c r="EK46" s="29">
        <f t="shared" si="228"/>
        <v>2</v>
      </c>
      <c r="EL46" s="29">
        <f t="shared" si="229"/>
        <v>2</v>
      </c>
      <c r="EM46" s="30">
        <f t="shared" si="230"/>
        <v>0</v>
      </c>
      <c r="EN46" s="30">
        <f t="shared" si="231"/>
        <v>0</v>
      </c>
      <c r="EO46" s="30">
        <f t="shared" si="232"/>
        <v>0</v>
      </c>
      <c r="EP46" s="30">
        <f t="shared" si="233"/>
        <v>0</v>
      </c>
      <c r="EQ46" s="31"/>
      <c r="ER46" s="27" t="e">
        <f t="shared" si="234"/>
        <v>#VALUE!</v>
      </c>
      <c r="ES46" s="28">
        <f t="shared" si="235"/>
        <v>0</v>
      </c>
      <c r="ET46" s="27" t="e">
        <f t="shared" si="236"/>
        <v>#VALUE!</v>
      </c>
      <c r="EU46" s="28">
        <f t="shared" si="237"/>
        <v>0</v>
      </c>
      <c r="EV46" s="28">
        <f>IF(OR(T46="",T46=" ",T46="　"),0,IF(D46&gt;=830701,0,IF(EG46=1,1,IF(MATCH(T46,Sheet2!$D$3:$D$12,1)&lt;=7,1,0))))</f>
        <v>0</v>
      </c>
      <c r="EW46" s="28">
        <f>IF(OR(X46="",X46=" ",X46="　"),0,IF(D46&gt;=830701,0,IF(EH46=1,1,IF(MATCH(X46,Sheet2!$D$3:$D$12,1)&lt;=7,1,0))))</f>
        <v>0</v>
      </c>
      <c r="EX46" s="28">
        <f>IF(OR(AB46="",AB46=" ",AB46="　"),0,IF(D46&gt;=830701,0,IF(EI46=1,1,IF(MATCH(AB46,Sheet2!$D$3:$D$12,1)&lt;=7,1,0))))</f>
        <v>0</v>
      </c>
      <c r="EY46" s="28">
        <f>IF(OR(AF46="",AF46=" ",AF46="　"),0,IF(D46&gt;=830701,0,IF(EJ46=1,1,IF(MATCH(AF46,Sheet2!$D$3:$D$12,1)&lt;=7,1,0))))</f>
        <v>0</v>
      </c>
      <c r="EZ46" s="29">
        <f t="shared" si="238"/>
        <v>2</v>
      </c>
      <c r="FA46" s="29">
        <f t="shared" si="239"/>
        <v>2</v>
      </c>
      <c r="FB46" s="30">
        <f t="shared" si="240"/>
        <v>0</v>
      </c>
      <c r="FC46" s="30">
        <f t="shared" si="241"/>
        <v>0</v>
      </c>
      <c r="FD46" s="30">
        <f t="shared" si="242"/>
        <v>0</v>
      </c>
      <c r="FE46" s="30">
        <f t="shared" si="243"/>
        <v>0</v>
      </c>
      <c r="FF46" s="31"/>
      <c r="FG46" s="27" t="e">
        <f t="shared" si="244"/>
        <v>#VALUE!</v>
      </c>
      <c r="FH46" s="28">
        <f t="shared" si="245"/>
        <v>0</v>
      </c>
      <c r="FI46" s="27" t="e">
        <f t="shared" si="246"/>
        <v>#VALUE!</v>
      </c>
      <c r="FJ46" s="28">
        <f t="shared" si="247"/>
        <v>0</v>
      </c>
      <c r="FK46" s="28">
        <f>IF(OR(T46="",T46=" ",T46="　"),0,IF(D46&gt;=840101,0,IF(EV46=1,1,IF(MATCH(T46,Sheet2!$D$3:$D$12,1)&lt;=8,1,0))))</f>
        <v>0</v>
      </c>
      <c r="FL46" s="28">
        <f>IF(OR(X46="",X46=" ",X46="　"),0,IF(D46&gt;=840101,0,IF(EW46=1,1,IF(MATCH(X46,Sheet2!$D$3:$D$12,1)&lt;=8,1,0))))</f>
        <v>0</v>
      </c>
      <c r="FM46" s="28">
        <f>IF(OR(AB46="",AB46=" ",AB46="　"),0,IF(D46&gt;=840101,0,IF(EX46=1,1,IF(MATCH(AB46,Sheet2!$D$3:$D$12,1)&lt;=8,1,0))))</f>
        <v>0</v>
      </c>
      <c r="FN46" s="28">
        <f>IF(OR(AF46="",AF46=" ",AF46="　"),0,IF(D46&gt;=840101,0,IF(EY46=1,1,IF(MATCH(AF46,Sheet2!$D$3:$D$12,1)&lt;=8,1,0))))</f>
        <v>0</v>
      </c>
      <c r="FO46" s="29">
        <f t="shared" si="248"/>
        <v>1</v>
      </c>
      <c r="FP46" s="29">
        <f t="shared" si="249"/>
        <v>1</v>
      </c>
      <c r="FQ46" s="30">
        <f t="shared" si="250"/>
        <v>0</v>
      </c>
      <c r="FR46" s="30">
        <f t="shared" si="251"/>
        <v>0</v>
      </c>
      <c r="FS46" s="30">
        <f t="shared" si="252"/>
        <v>0</v>
      </c>
      <c r="FT46" s="30">
        <f t="shared" si="253"/>
        <v>0</v>
      </c>
      <c r="FU46" s="31"/>
      <c r="FV46" s="27" t="e">
        <f t="shared" si="254"/>
        <v>#VALUE!</v>
      </c>
      <c r="FW46" s="28">
        <f t="shared" si="255"/>
        <v>0</v>
      </c>
      <c r="FX46" s="27" t="e">
        <f t="shared" si="256"/>
        <v>#VALUE!</v>
      </c>
      <c r="FY46" s="28">
        <f t="shared" si="257"/>
        <v>0</v>
      </c>
      <c r="FZ46" s="28">
        <f>IF(OR(T46="",T46=" ",T46="　"),0,IF(D46&gt;=840701,0,IF(FK46=1,1,IF(MATCH(T46,Sheet2!$D$3:$D$12,1)&lt;=9,1,0))))</f>
        <v>0</v>
      </c>
      <c r="GA46" s="28">
        <f>IF(OR(X46="",X46=" ",X46="　"),0,IF(D46&gt;=840701,0,IF(FL46=1,1,IF(MATCH(X46,Sheet2!$D$3:$D$12,1)&lt;=9,1,0))))</f>
        <v>0</v>
      </c>
      <c r="GB46" s="28">
        <f>IF(OR(AB46="",AB46=" ",AB46="　"),0,IF(D46&gt;=840701,0,IF(FM46=1,1,IF(MATCH(AB46,Sheet2!$D$3:$D$12,1)&lt;=9,1,0))))</f>
        <v>0</v>
      </c>
      <c r="GC46" s="28">
        <f>IF(OR(AF46="",AF46=" ",AF46="　"),0,IF(D46&gt;=840701,0,IF(FN46=1,1,IF(MATCH(AF46,Sheet2!$D$3:$D$12,1)&lt;=9,1,0))))</f>
        <v>0</v>
      </c>
      <c r="GD46" s="29">
        <f t="shared" si="258"/>
        <v>1</v>
      </c>
      <c r="GE46" s="29">
        <f t="shared" si="259"/>
        <v>1</v>
      </c>
      <c r="GF46" s="30">
        <f t="shared" si="260"/>
        <v>0</v>
      </c>
      <c r="GG46" s="30">
        <f t="shared" si="261"/>
        <v>0</v>
      </c>
      <c r="GH46" s="30">
        <f t="shared" si="262"/>
        <v>0</v>
      </c>
      <c r="GI46" s="30">
        <f t="shared" si="263"/>
        <v>0</v>
      </c>
      <c r="GJ46" s="31"/>
      <c r="GK46" s="27" t="e">
        <f t="shared" si="264"/>
        <v>#VALUE!</v>
      </c>
      <c r="GL46" s="28">
        <f t="shared" si="265"/>
        <v>0</v>
      </c>
      <c r="GM46" s="27" t="e">
        <f t="shared" si="266"/>
        <v>#VALUE!</v>
      </c>
      <c r="GN46" s="28">
        <f t="shared" si="267"/>
        <v>0</v>
      </c>
      <c r="GO46" s="28">
        <f>IF(OR(T46="",T46=" ",T46="　"),0,IF(D46&gt;=840701,0,IF(FZ46=1,1,IF(MATCH(T46,Sheet2!$D$3:$D$12,1)&lt;=10,1,0))))</f>
        <v>0</v>
      </c>
      <c r="GP46" s="28">
        <f>IF(OR(X46="",X46=" ",X46="　"),0,IF(D46&gt;=840701,0,IF(GA46=1,1,IF(MATCH(X46,Sheet2!$D$3:$D$12,1)&lt;=10,1,0))))</f>
        <v>0</v>
      </c>
      <c r="GQ46" s="28">
        <f>IF(OR(AB46="",AB46=" ",AB46="　"),0,IF(D46&gt;=840701,0,IF(GB46=1,1,IF(MATCH(AB46,Sheet2!$D$3:$D$12,1)&lt;=10,1,0))))</f>
        <v>0</v>
      </c>
      <c r="GR46" s="28">
        <f>IF(OR(AF46="",AF46=" ",AF46="　"),0,IF(D46&gt;=840701,0,IF(GC46=1,1,IF(MATCH(AF46,Sheet2!$D$3:$D$12,1)&lt;=10,1,0))))</f>
        <v>0</v>
      </c>
      <c r="GS46" s="29">
        <f t="shared" si="268"/>
        <v>0</v>
      </c>
      <c r="GT46" s="29">
        <f t="shared" si="269"/>
        <v>0</v>
      </c>
      <c r="GU46" s="30">
        <f t="shared" si="270"/>
        <v>0</v>
      </c>
      <c r="GV46" s="30">
        <f t="shared" si="271"/>
        <v>0</v>
      </c>
      <c r="GW46" s="30">
        <f t="shared" si="272"/>
        <v>0</v>
      </c>
      <c r="GX46" s="30">
        <f t="shared" si="273"/>
        <v>0</v>
      </c>
      <c r="GY46" s="8"/>
      <c r="GZ46" s="39" t="str">
        <f t="shared" si="129"/>
        <v>1911/00/00</v>
      </c>
      <c r="HA46" s="8" t="e">
        <f t="shared" si="130"/>
        <v>#VALUE!</v>
      </c>
      <c r="HB46" s="8" t="str">
        <f t="shared" si="131"/>
        <v>1911/00/00</v>
      </c>
      <c r="HC46" s="8" t="e">
        <f t="shared" si="132"/>
        <v>#VALUE!</v>
      </c>
      <c r="HD46" s="8" t="str">
        <f t="shared" si="133"/>
        <v>1911/00/00</v>
      </c>
      <c r="HE46" s="8" t="e">
        <f t="shared" si="134"/>
        <v>#VALUE!</v>
      </c>
      <c r="HF46" s="8" t="str">
        <f t="shared" si="135"/>
        <v>2013/01/01</v>
      </c>
      <c r="HH46" s="8">
        <f>IF(OR(C46="",C46=" ",C46="　"),0,IF(D46&gt;780630,0,ROUND(VLOOKUP(F46,Sheet2!$A$1:$B$20,2,FALSE)*E46,0)))</f>
        <v>0</v>
      </c>
      <c r="HI46" s="8">
        <f t="shared" si="136"/>
        <v>0</v>
      </c>
      <c r="HJ46" s="8">
        <f t="shared" si="137"/>
        <v>0</v>
      </c>
      <c r="HL46" s="8" t="str">
        <f t="shared" si="138"/>
        <v/>
      </c>
      <c r="HM46" s="8" t="str">
        <f t="shared" si="139"/>
        <v/>
      </c>
      <c r="HN46" s="8" t="str">
        <f t="shared" si="140"/>
        <v/>
      </c>
      <c r="HO46" s="8" t="str">
        <f t="shared" si="141"/>
        <v/>
      </c>
      <c r="HP46" s="8" t="str">
        <f t="shared" si="142"/>
        <v/>
      </c>
      <c r="HQ46" s="8" t="str">
        <f t="shared" si="143"/>
        <v/>
      </c>
      <c r="HR46" s="8" t="str">
        <f t="shared" si="144"/>
        <v/>
      </c>
    </row>
    <row r="47" spans="1:226" ht="60" customHeight="1">
      <c r="A47" s="10">
        <v>42</v>
      </c>
      <c r="B47" s="32"/>
      <c r="C47" s="33"/>
      <c r="D47" s="34"/>
      <c r="E47" s="55"/>
      <c r="F47" s="46"/>
      <c r="G47" s="48">
        <f>IF(OR(C47="",C47=" ",C47="　"),0,IF(D47&gt;780630,0,ROUND(VLOOKUP(F47,Sheet2!$A$1:$B$20,2,FALSE),0)))</f>
        <v>0</v>
      </c>
      <c r="H47" s="49">
        <f t="shared" si="147"/>
        <v>0</v>
      </c>
      <c r="I47" s="24">
        <f t="shared" si="148"/>
        <v>0</v>
      </c>
      <c r="J47" s="25">
        <f t="shared" si="149"/>
        <v>0</v>
      </c>
      <c r="K47" s="35"/>
      <c r="L47" s="133" t="str">
        <f t="shared" si="145"/>
        <v/>
      </c>
      <c r="M47" s="51" t="str">
        <f t="shared" si="150"/>
        <v/>
      </c>
      <c r="N47" s="56">
        <v>15.5</v>
      </c>
      <c r="O47" s="38"/>
      <c r="P47" s="133" t="str">
        <f t="shared" si="146"/>
        <v/>
      </c>
      <c r="Q47" s="51" t="str">
        <f t="shared" si="151"/>
        <v/>
      </c>
      <c r="R47" s="56">
        <v>15.5</v>
      </c>
      <c r="S47" s="38"/>
      <c r="T47" s="34"/>
      <c r="U47" s="51" t="str">
        <f t="shared" si="152"/>
        <v/>
      </c>
      <c r="V47" s="56">
        <v>15.5</v>
      </c>
      <c r="W47" s="38"/>
      <c r="X47" s="34"/>
      <c r="Y47" s="51" t="str">
        <f t="shared" si="153"/>
        <v/>
      </c>
      <c r="Z47" s="56">
        <v>15.5</v>
      </c>
      <c r="AA47" s="35"/>
      <c r="AB47" s="34"/>
      <c r="AC47" s="51" t="str">
        <f t="shared" si="154"/>
        <v/>
      </c>
      <c r="AD47" s="56">
        <v>15.5</v>
      </c>
      <c r="AE47" s="38"/>
      <c r="AF47" s="34"/>
      <c r="AG47" s="51" t="str">
        <f t="shared" si="155"/>
        <v/>
      </c>
      <c r="AH47" s="56">
        <v>15.5</v>
      </c>
      <c r="AI47" s="37">
        <f t="shared" si="156"/>
        <v>0</v>
      </c>
      <c r="AJ47" s="47">
        <f t="shared" si="157"/>
        <v>0</v>
      </c>
      <c r="AK47" s="26">
        <f t="shared" si="158"/>
        <v>0</v>
      </c>
      <c r="AL47" s="53">
        <f t="shared" si="159"/>
        <v>0</v>
      </c>
      <c r="AM47" s="36"/>
      <c r="AN47" s="54"/>
      <c r="AO47" s="8" t="e">
        <f>VLOOKUP(LEFT(C47,1),Sheet2!$L$3:$M$28,2,FALSE)&amp;MID(C47,2,9)</f>
        <v>#N/A</v>
      </c>
      <c r="AP47" s="8" t="e">
        <f t="shared" si="160"/>
        <v>#N/A</v>
      </c>
      <c r="AQ47" s="8" t="e">
        <f t="shared" si="161"/>
        <v>#N/A</v>
      </c>
      <c r="AR47" s="27">
        <f t="shared" si="162"/>
        <v>0</v>
      </c>
      <c r="AS47" s="28">
        <f t="shared" si="163"/>
        <v>0</v>
      </c>
      <c r="AT47" s="27">
        <f t="shared" si="164"/>
        <v>0</v>
      </c>
      <c r="AU47" s="28">
        <f t="shared" si="165"/>
        <v>0</v>
      </c>
      <c r="AV47" s="28">
        <f t="shared" si="166"/>
        <v>0</v>
      </c>
      <c r="AW47" s="28">
        <f t="shared" si="167"/>
        <v>0</v>
      </c>
      <c r="AX47" s="28">
        <f t="shared" si="168"/>
        <v>0</v>
      </c>
      <c r="AY47" s="28">
        <f t="shared" si="169"/>
        <v>0</v>
      </c>
      <c r="AZ47" s="29" t="str">
        <f t="shared" si="170"/>
        <v/>
      </c>
      <c r="BA47" s="29"/>
      <c r="BB47" s="30">
        <f t="shared" si="171"/>
        <v>0</v>
      </c>
      <c r="BC47" s="30">
        <f t="shared" si="172"/>
        <v>0</v>
      </c>
      <c r="BD47" s="31">
        <f t="shared" si="173"/>
        <v>0</v>
      </c>
      <c r="BE47" s="8"/>
      <c r="BF47" s="27" t="e">
        <f t="shared" si="174"/>
        <v>#VALUE!</v>
      </c>
      <c r="BG47" s="28">
        <f t="shared" si="175"/>
        <v>0</v>
      </c>
      <c r="BH47" s="27" t="e">
        <f t="shared" si="176"/>
        <v>#VALUE!</v>
      </c>
      <c r="BI47" s="28">
        <f t="shared" si="177"/>
        <v>0</v>
      </c>
      <c r="BJ47" s="28">
        <f>IF(OR(T47="",T47=" ",T47="　"),0,IF(D47&gt;=800701,0,IF(MATCH(T47,Sheet2!$D$3:$D$12,1)&lt;=1,1,0)))</f>
        <v>0</v>
      </c>
      <c r="BK47" s="28">
        <f>IF(OR(X47="",X47=" ",X47="　"),0,IF(D47&gt;=800701,0,IF(MATCH(X47,Sheet2!$D$3:$D$12,1)&lt;=1,1,0)))</f>
        <v>0</v>
      </c>
      <c r="BL47" s="28">
        <f>IF(OR(AB47="",AB47=" ",AB47="　"),0,IF(D47&gt;=800701,0,IF(MATCH(AB47,Sheet2!$D$3:$D$12,1)&lt;=1,1,0)))</f>
        <v>0</v>
      </c>
      <c r="BM47" s="28">
        <f>IF(OR(AF47="",AF47=" ",AF47="　"),0,IF(D47&gt;=800701,0,IF(MATCH(AF47,Sheet2!$D$3:$D$12,1)&lt;=1,1,0)))</f>
        <v>0</v>
      </c>
      <c r="BN47" s="29">
        <f t="shared" si="178"/>
        <v>5</v>
      </c>
      <c r="BO47" s="29">
        <f t="shared" si="179"/>
        <v>3</v>
      </c>
      <c r="BP47" s="30">
        <f t="shared" si="180"/>
        <v>0</v>
      </c>
      <c r="BQ47" s="30">
        <f t="shared" si="181"/>
        <v>0</v>
      </c>
      <c r="BR47" s="30">
        <f t="shared" si="182"/>
        <v>0</v>
      </c>
      <c r="BS47" s="30">
        <f t="shared" si="183"/>
        <v>0</v>
      </c>
      <c r="BT47" s="30"/>
      <c r="BU47" s="27" t="e">
        <f t="shared" si="184"/>
        <v>#VALUE!</v>
      </c>
      <c r="BV47" s="28">
        <f t="shared" si="185"/>
        <v>0</v>
      </c>
      <c r="BW47" s="27" t="e">
        <f t="shared" si="186"/>
        <v>#VALUE!</v>
      </c>
      <c r="BX47" s="28">
        <f t="shared" si="187"/>
        <v>0</v>
      </c>
      <c r="BY47" s="28">
        <f>IF(OR(T47="",T47=" ",T47="　"),0,IF(D47&gt;=810101,0,IF(BJ47=1,1,IF(MATCH(T47,Sheet2!$D$3:$D$12,1)&lt;=2,1,0))))</f>
        <v>0</v>
      </c>
      <c r="BZ47" s="28">
        <f>IF(OR(X47="",X47=" ",X47="　"),0,IF(D47&gt;=810101,0,IF(BK47=1,1,IF(MATCH(X47,Sheet2!$D$3:$D$12,1)&lt;=2,1,0))))</f>
        <v>0</v>
      </c>
      <c r="CA47" s="28">
        <f>IF(OR(AB47="",AB47=" ",AB47="　"),0,IF(D47&gt;=810101,0,IF(BL47=1,1,IF(MATCH(AB47,Sheet2!$D$3:$D$12,1)&lt;=2,1,0))))</f>
        <v>0</v>
      </c>
      <c r="CB47" s="28">
        <f>IF(OR(AF47="",AF47=" ",AF47="　"),0,IF(D47&gt;=810101,0,IF(BM47=1,1,IF(MATCH(AF47,Sheet2!$D$3:$D$12,1)&lt;=2,1,0))))</f>
        <v>0</v>
      </c>
      <c r="CC47" s="29">
        <f t="shared" si="188"/>
        <v>4</v>
      </c>
      <c r="CD47" s="29">
        <f t="shared" si="189"/>
        <v>3</v>
      </c>
      <c r="CE47" s="30">
        <f t="shared" si="190"/>
        <v>0</v>
      </c>
      <c r="CF47" s="30">
        <f t="shared" si="191"/>
        <v>0</v>
      </c>
      <c r="CG47" s="30">
        <f t="shared" si="192"/>
        <v>0</v>
      </c>
      <c r="CH47" s="30">
        <f t="shared" si="193"/>
        <v>0</v>
      </c>
      <c r="CI47" s="30"/>
      <c r="CJ47" s="27" t="e">
        <f t="shared" si="194"/>
        <v>#VALUE!</v>
      </c>
      <c r="CK47" s="28">
        <f t="shared" si="195"/>
        <v>0</v>
      </c>
      <c r="CL47" s="27" t="e">
        <f t="shared" si="196"/>
        <v>#VALUE!</v>
      </c>
      <c r="CM47" s="28">
        <f t="shared" si="197"/>
        <v>0</v>
      </c>
      <c r="CN47" s="28">
        <f>IF(OR(T47="",T47=" ",T47="　"),0,IF(D47&gt;=810701,0,IF(BY47=1,1,IF(MATCH(T47,Sheet2!$D$3:$D$12,1)&lt;=3,1,0))))</f>
        <v>0</v>
      </c>
      <c r="CO47" s="28">
        <f>IF(OR(X47="",X47=" ",X47="　"),0,IF(D47&gt;=810701,0,IF(BZ47=1,1,IF(MATCH(X47,Sheet2!$D$3:$D$12,1)&lt;=3,1,0))))</f>
        <v>0</v>
      </c>
      <c r="CP47" s="28">
        <f>IF(OR(AB47="",AB47=" ",AB47="　"),0,IF(D47&gt;=810701,0,IF(CA47=1,1,IF(MATCH(AB47,Sheet2!$D$3:$D$12,1)&lt;=3,1,0))))</f>
        <v>0</v>
      </c>
      <c r="CQ47" s="28">
        <f>IF(OR(AF47="",AF47=" ",AF47="　"),0,IF(D47&gt;=810701,0,IF(CB47=1,1,IF(MATCH(AF47,Sheet2!$D$3:$D$12,1)&lt;=3,1,0))))</f>
        <v>0</v>
      </c>
      <c r="CR47" s="29">
        <f t="shared" si="198"/>
        <v>4</v>
      </c>
      <c r="CS47" s="29">
        <f t="shared" si="199"/>
        <v>3</v>
      </c>
      <c r="CT47" s="30">
        <f t="shared" si="200"/>
        <v>0</v>
      </c>
      <c r="CU47" s="30">
        <f t="shared" si="201"/>
        <v>0</v>
      </c>
      <c r="CV47" s="30">
        <f t="shared" si="202"/>
        <v>0</v>
      </c>
      <c r="CW47" s="30">
        <f t="shared" si="203"/>
        <v>0</v>
      </c>
      <c r="CX47" s="31"/>
      <c r="CY47" s="27" t="e">
        <f t="shared" si="204"/>
        <v>#VALUE!</v>
      </c>
      <c r="CZ47" s="28">
        <f t="shared" si="205"/>
        <v>0</v>
      </c>
      <c r="DA47" s="27" t="e">
        <f t="shared" si="206"/>
        <v>#VALUE!</v>
      </c>
      <c r="DB47" s="28">
        <f t="shared" si="207"/>
        <v>0</v>
      </c>
      <c r="DC47" s="28">
        <f>IF(OR(T47="",T47=" ",T47="　"),0,IF(D47&gt;=820101,0,IF(CN47=1,1,IF(MATCH(T47,Sheet2!$D$3:$D$12,1)&lt;=4,1,0))))</f>
        <v>0</v>
      </c>
      <c r="DD47" s="28">
        <f>IF(OR(X47="",X47=" ",X47="　"),0,IF(D47&gt;=820101,0,IF(CO47=1,1,IF(MATCH(X47,Sheet2!$D$3:$D$12,1)&lt;=4,1,0))))</f>
        <v>0</v>
      </c>
      <c r="DE47" s="28">
        <f>IF(OR(AB47="",AB47=" ",AB47="　"),0,IF(D47&gt;=820101,0,IF(CP47=1,1,IF(MATCH(AB47,Sheet2!$D$3:$D$12,1)&lt;=4,1,0))))</f>
        <v>0</v>
      </c>
      <c r="DF47" s="28">
        <f>IF(OR(AF47="",AF47=" ",AF47="　"),0,IF(D47&gt;=820101,0,IF(CQ47=1,1,IF(MATCH(AF47,Sheet2!$D$3:$D$12,1)&lt;=4,1,0))))</f>
        <v>0</v>
      </c>
      <c r="DG47" s="29">
        <f t="shared" si="208"/>
        <v>3</v>
      </c>
      <c r="DH47" s="29">
        <f t="shared" si="209"/>
        <v>3</v>
      </c>
      <c r="DI47" s="30">
        <f t="shared" si="210"/>
        <v>0</v>
      </c>
      <c r="DJ47" s="30">
        <f t="shared" si="211"/>
        <v>0</v>
      </c>
      <c r="DK47" s="30">
        <f t="shared" si="212"/>
        <v>0</v>
      </c>
      <c r="DL47" s="30">
        <f t="shared" si="213"/>
        <v>0</v>
      </c>
      <c r="DM47" s="31"/>
      <c r="DN47" s="27" t="e">
        <f t="shared" si="214"/>
        <v>#VALUE!</v>
      </c>
      <c r="DO47" s="28">
        <f t="shared" si="215"/>
        <v>0</v>
      </c>
      <c r="DP47" s="27" t="e">
        <f t="shared" si="216"/>
        <v>#VALUE!</v>
      </c>
      <c r="DQ47" s="28">
        <f t="shared" si="217"/>
        <v>0</v>
      </c>
      <c r="DR47" s="28">
        <f>IF(OR(T47="",T47=" ",T47="　"),0,IF(D47&gt;=820701,0,IF(DC47=1,1,IF(MATCH(T47,Sheet2!$D$3:$D$12,1)&lt;=5,1,0))))</f>
        <v>0</v>
      </c>
      <c r="DS47" s="28">
        <f>IF(OR(X47="",X47=" ",X47="　"),0,IF(D47&gt;=820701,0,IF(DD47=1,1,IF(MATCH(X47,Sheet2!$D$3:$D$12,1)&lt;=5,1,0))))</f>
        <v>0</v>
      </c>
      <c r="DT47" s="28">
        <f>IF(OR(AB47="",AB47=" ",AB47="　"),0,IF(D47&gt;=820701,0,IF(DE47=1,1,IF(MATCH(AB47,Sheet2!$D$3:$D$12,1)&lt;=5,1,0))))</f>
        <v>0</v>
      </c>
      <c r="DU47" s="28">
        <f>IF(OR(AF47="",AF47=" ",AF47="　"),0,IF(D47&gt;=820701,0,IF(DF47=1,1,IF(MATCH(AF47,Sheet2!$D$3:$D$12,1)&lt;=5,1,0))))</f>
        <v>0</v>
      </c>
      <c r="DV47" s="29">
        <f t="shared" si="218"/>
        <v>3</v>
      </c>
      <c r="DW47" s="29">
        <f t="shared" si="219"/>
        <v>3</v>
      </c>
      <c r="DX47" s="30">
        <f t="shared" si="220"/>
        <v>0</v>
      </c>
      <c r="DY47" s="30">
        <f t="shared" si="221"/>
        <v>0</v>
      </c>
      <c r="DZ47" s="30">
        <f t="shared" si="222"/>
        <v>0</v>
      </c>
      <c r="EA47" s="30">
        <f t="shared" si="223"/>
        <v>0</v>
      </c>
      <c r="EB47" s="31"/>
      <c r="EC47" s="27" t="e">
        <f t="shared" si="224"/>
        <v>#VALUE!</v>
      </c>
      <c r="ED47" s="28">
        <f t="shared" si="225"/>
        <v>0</v>
      </c>
      <c r="EE47" s="27" t="e">
        <f t="shared" si="226"/>
        <v>#VALUE!</v>
      </c>
      <c r="EF47" s="28">
        <f t="shared" si="227"/>
        <v>0</v>
      </c>
      <c r="EG47" s="28">
        <f>IF(OR(T47="",T47=" ",T47="　"),0,IF(D47&gt;=830101,0,IF(DR47=1,1,IF(MATCH(T47,Sheet2!$D$3:$D$12,1)&lt;=6,1,0))))</f>
        <v>0</v>
      </c>
      <c r="EH47" s="28">
        <f>IF(OR(X47="",X47=" ",X47="　"),0,IF(D47&gt;=830101,0,IF(DS47=1,1,IF(MATCH(X47,Sheet2!$D$3:$D$12,1)&lt;=6,1,0))))</f>
        <v>0</v>
      </c>
      <c r="EI47" s="28">
        <f>IF(OR(AB47="",AB47=" ",AB47="　"),0,IF(D47&gt;=830101,0,IF(DT47=1,1,IF(MATCH(AB47,Sheet2!$D$3:$D$12,1)&lt;=6,1,0))))</f>
        <v>0</v>
      </c>
      <c r="EJ47" s="28">
        <f>IF(OR(AF47="",AF47=" ",AF47="　"),0,IF(D47&gt;=830101,0,IF(DU47=1,1,IF(MATCH(AF47,Sheet2!$D$3:$D$12,1)&lt;=6,1,0))))</f>
        <v>0</v>
      </c>
      <c r="EK47" s="29">
        <f t="shared" si="228"/>
        <v>2</v>
      </c>
      <c r="EL47" s="29">
        <f t="shared" si="229"/>
        <v>2</v>
      </c>
      <c r="EM47" s="30">
        <f t="shared" si="230"/>
        <v>0</v>
      </c>
      <c r="EN47" s="30">
        <f t="shared" si="231"/>
        <v>0</v>
      </c>
      <c r="EO47" s="30">
        <f t="shared" si="232"/>
        <v>0</v>
      </c>
      <c r="EP47" s="30">
        <f t="shared" si="233"/>
        <v>0</v>
      </c>
      <c r="EQ47" s="31"/>
      <c r="ER47" s="27" t="e">
        <f t="shared" si="234"/>
        <v>#VALUE!</v>
      </c>
      <c r="ES47" s="28">
        <f t="shared" si="235"/>
        <v>0</v>
      </c>
      <c r="ET47" s="27" t="e">
        <f t="shared" si="236"/>
        <v>#VALUE!</v>
      </c>
      <c r="EU47" s="28">
        <f t="shared" si="237"/>
        <v>0</v>
      </c>
      <c r="EV47" s="28">
        <f>IF(OR(T47="",T47=" ",T47="　"),0,IF(D47&gt;=830701,0,IF(EG47=1,1,IF(MATCH(T47,Sheet2!$D$3:$D$12,1)&lt;=7,1,0))))</f>
        <v>0</v>
      </c>
      <c r="EW47" s="28">
        <f>IF(OR(X47="",X47=" ",X47="　"),0,IF(D47&gt;=830701,0,IF(EH47=1,1,IF(MATCH(X47,Sheet2!$D$3:$D$12,1)&lt;=7,1,0))))</f>
        <v>0</v>
      </c>
      <c r="EX47" s="28">
        <f>IF(OR(AB47="",AB47=" ",AB47="　"),0,IF(D47&gt;=830701,0,IF(EI47=1,1,IF(MATCH(AB47,Sheet2!$D$3:$D$12,1)&lt;=7,1,0))))</f>
        <v>0</v>
      </c>
      <c r="EY47" s="28">
        <f>IF(OR(AF47="",AF47=" ",AF47="　"),0,IF(D47&gt;=830701,0,IF(EJ47=1,1,IF(MATCH(AF47,Sheet2!$D$3:$D$12,1)&lt;=7,1,0))))</f>
        <v>0</v>
      </c>
      <c r="EZ47" s="29">
        <f t="shared" si="238"/>
        <v>2</v>
      </c>
      <c r="FA47" s="29">
        <f t="shared" si="239"/>
        <v>2</v>
      </c>
      <c r="FB47" s="30">
        <f t="shared" si="240"/>
        <v>0</v>
      </c>
      <c r="FC47" s="30">
        <f t="shared" si="241"/>
        <v>0</v>
      </c>
      <c r="FD47" s="30">
        <f t="shared" si="242"/>
        <v>0</v>
      </c>
      <c r="FE47" s="30">
        <f t="shared" si="243"/>
        <v>0</v>
      </c>
      <c r="FF47" s="31"/>
      <c r="FG47" s="27" t="e">
        <f t="shared" si="244"/>
        <v>#VALUE!</v>
      </c>
      <c r="FH47" s="28">
        <f t="shared" si="245"/>
        <v>0</v>
      </c>
      <c r="FI47" s="27" t="e">
        <f t="shared" si="246"/>
        <v>#VALUE!</v>
      </c>
      <c r="FJ47" s="28">
        <f t="shared" si="247"/>
        <v>0</v>
      </c>
      <c r="FK47" s="28">
        <f>IF(OR(T47="",T47=" ",T47="　"),0,IF(D47&gt;=840101,0,IF(EV47=1,1,IF(MATCH(T47,Sheet2!$D$3:$D$12,1)&lt;=8,1,0))))</f>
        <v>0</v>
      </c>
      <c r="FL47" s="28">
        <f>IF(OR(X47="",X47=" ",X47="　"),0,IF(D47&gt;=840101,0,IF(EW47=1,1,IF(MATCH(X47,Sheet2!$D$3:$D$12,1)&lt;=8,1,0))))</f>
        <v>0</v>
      </c>
      <c r="FM47" s="28">
        <f>IF(OR(AB47="",AB47=" ",AB47="　"),0,IF(D47&gt;=840101,0,IF(EX47=1,1,IF(MATCH(AB47,Sheet2!$D$3:$D$12,1)&lt;=8,1,0))))</f>
        <v>0</v>
      </c>
      <c r="FN47" s="28">
        <f>IF(OR(AF47="",AF47=" ",AF47="　"),0,IF(D47&gt;=840101,0,IF(EY47=1,1,IF(MATCH(AF47,Sheet2!$D$3:$D$12,1)&lt;=8,1,0))))</f>
        <v>0</v>
      </c>
      <c r="FO47" s="29">
        <f t="shared" si="248"/>
        <v>1</v>
      </c>
      <c r="FP47" s="29">
        <f t="shared" si="249"/>
        <v>1</v>
      </c>
      <c r="FQ47" s="30">
        <f t="shared" si="250"/>
        <v>0</v>
      </c>
      <c r="FR47" s="30">
        <f t="shared" si="251"/>
        <v>0</v>
      </c>
      <c r="FS47" s="30">
        <f t="shared" si="252"/>
        <v>0</v>
      </c>
      <c r="FT47" s="30">
        <f t="shared" si="253"/>
        <v>0</v>
      </c>
      <c r="FU47" s="31"/>
      <c r="FV47" s="27" t="e">
        <f t="shared" si="254"/>
        <v>#VALUE!</v>
      </c>
      <c r="FW47" s="28">
        <f t="shared" si="255"/>
        <v>0</v>
      </c>
      <c r="FX47" s="27" t="e">
        <f t="shared" si="256"/>
        <v>#VALUE!</v>
      </c>
      <c r="FY47" s="28">
        <f t="shared" si="257"/>
        <v>0</v>
      </c>
      <c r="FZ47" s="28">
        <f>IF(OR(T47="",T47=" ",T47="　"),0,IF(D47&gt;=840701,0,IF(FK47=1,1,IF(MATCH(T47,Sheet2!$D$3:$D$12,1)&lt;=9,1,0))))</f>
        <v>0</v>
      </c>
      <c r="GA47" s="28">
        <f>IF(OR(X47="",X47=" ",X47="　"),0,IF(D47&gt;=840701,0,IF(FL47=1,1,IF(MATCH(X47,Sheet2!$D$3:$D$12,1)&lt;=9,1,0))))</f>
        <v>0</v>
      </c>
      <c r="GB47" s="28">
        <f>IF(OR(AB47="",AB47=" ",AB47="　"),0,IF(D47&gt;=840701,0,IF(FM47=1,1,IF(MATCH(AB47,Sheet2!$D$3:$D$12,1)&lt;=9,1,0))))</f>
        <v>0</v>
      </c>
      <c r="GC47" s="28">
        <f>IF(OR(AF47="",AF47=" ",AF47="　"),0,IF(D47&gt;=840701,0,IF(FN47=1,1,IF(MATCH(AF47,Sheet2!$D$3:$D$12,1)&lt;=9,1,0))))</f>
        <v>0</v>
      </c>
      <c r="GD47" s="29">
        <f t="shared" si="258"/>
        <v>1</v>
      </c>
      <c r="GE47" s="29">
        <f t="shared" si="259"/>
        <v>1</v>
      </c>
      <c r="GF47" s="30">
        <f t="shared" si="260"/>
        <v>0</v>
      </c>
      <c r="GG47" s="30">
        <f t="shared" si="261"/>
        <v>0</v>
      </c>
      <c r="GH47" s="30">
        <f t="shared" si="262"/>
        <v>0</v>
      </c>
      <c r="GI47" s="30">
        <f t="shared" si="263"/>
        <v>0</v>
      </c>
      <c r="GJ47" s="31"/>
      <c r="GK47" s="27" t="e">
        <f t="shared" si="264"/>
        <v>#VALUE!</v>
      </c>
      <c r="GL47" s="28">
        <f t="shared" si="265"/>
        <v>0</v>
      </c>
      <c r="GM47" s="27" t="e">
        <f t="shared" si="266"/>
        <v>#VALUE!</v>
      </c>
      <c r="GN47" s="28">
        <f t="shared" si="267"/>
        <v>0</v>
      </c>
      <c r="GO47" s="28">
        <f>IF(OR(T47="",T47=" ",T47="　"),0,IF(D47&gt;=840701,0,IF(FZ47=1,1,IF(MATCH(T47,Sheet2!$D$3:$D$12,1)&lt;=10,1,0))))</f>
        <v>0</v>
      </c>
      <c r="GP47" s="28">
        <f>IF(OR(X47="",X47=" ",X47="　"),0,IF(D47&gt;=840701,0,IF(GA47=1,1,IF(MATCH(X47,Sheet2!$D$3:$D$12,1)&lt;=10,1,0))))</f>
        <v>0</v>
      </c>
      <c r="GQ47" s="28">
        <f>IF(OR(AB47="",AB47=" ",AB47="　"),0,IF(D47&gt;=840701,0,IF(GB47=1,1,IF(MATCH(AB47,Sheet2!$D$3:$D$12,1)&lt;=10,1,0))))</f>
        <v>0</v>
      </c>
      <c r="GR47" s="28">
        <f>IF(OR(AF47="",AF47=" ",AF47="　"),0,IF(D47&gt;=840701,0,IF(GC47=1,1,IF(MATCH(AF47,Sheet2!$D$3:$D$12,1)&lt;=10,1,0))))</f>
        <v>0</v>
      </c>
      <c r="GS47" s="29">
        <f t="shared" si="268"/>
        <v>0</v>
      </c>
      <c r="GT47" s="29">
        <f t="shared" si="269"/>
        <v>0</v>
      </c>
      <c r="GU47" s="30">
        <f t="shared" si="270"/>
        <v>0</v>
      </c>
      <c r="GV47" s="30">
        <f t="shared" si="271"/>
        <v>0</v>
      </c>
      <c r="GW47" s="30">
        <f t="shared" si="272"/>
        <v>0</v>
      </c>
      <c r="GX47" s="30">
        <f t="shared" si="273"/>
        <v>0</v>
      </c>
      <c r="GY47" s="8"/>
      <c r="GZ47" s="39" t="str">
        <f t="shared" si="129"/>
        <v>1911/00/00</v>
      </c>
      <c r="HA47" s="8" t="e">
        <f t="shared" si="130"/>
        <v>#VALUE!</v>
      </c>
      <c r="HB47" s="8" t="str">
        <f t="shared" si="131"/>
        <v>1911/00/00</v>
      </c>
      <c r="HC47" s="8" t="e">
        <f t="shared" si="132"/>
        <v>#VALUE!</v>
      </c>
      <c r="HD47" s="8" t="str">
        <f t="shared" si="133"/>
        <v>1911/00/00</v>
      </c>
      <c r="HE47" s="8" t="e">
        <f t="shared" si="134"/>
        <v>#VALUE!</v>
      </c>
      <c r="HF47" s="8" t="str">
        <f t="shared" si="135"/>
        <v>2013/01/01</v>
      </c>
      <c r="HH47" s="8">
        <f>IF(OR(C47="",C47=" ",C47="　"),0,IF(D47&gt;780630,0,ROUND(VLOOKUP(F47,Sheet2!$A$1:$B$20,2,FALSE)*E47,0)))</f>
        <v>0</v>
      </c>
      <c r="HI47" s="8">
        <f t="shared" si="136"/>
        <v>0</v>
      </c>
      <c r="HJ47" s="8">
        <f t="shared" si="137"/>
        <v>0</v>
      </c>
      <c r="HL47" s="8" t="str">
        <f t="shared" si="138"/>
        <v/>
      </c>
      <c r="HM47" s="8" t="str">
        <f t="shared" si="139"/>
        <v/>
      </c>
      <c r="HN47" s="8" t="str">
        <f t="shared" si="140"/>
        <v/>
      </c>
      <c r="HO47" s="8" t="str">
        <f t="shared" si="141"/>
        <v/>
      </c>
      <c r="HP47" s="8" t="str">
        <f t="shared" si="142"/>
        <v/>
      </c>
      <c r="HQ47" s="8" t="str">
        <f t="shared" si="143"/>
        <v/>
      </c>
      <c r="HR47" s="8" t="str">
        <f t="shared" si="144"/>
        <v/>
      </c>
    </row>
    <row r="48" spans="1:226" ht="60" customHeight="1">
      <c r="A48" s="10">
        <v>43</v>
      </c>
      <c r="B48" s="32"/>
      <c r="C48" s="33"/>
      <c r="D48" s="34"/>
      <c r="E48" s="55"/>
      <c r="F48" s="46"/>
      <c r="G48" s="48">
        <f>IF(OR(C48="",C48=" ",C48="　"),0,IF(D48&gt;780630,0,ROUND(VLOOKUP(F48,Sheet2!$A$1:$B$20,2,FALSE),0)))</f>
        <v>0</v>
      </c>
      <c r="H48" s="49">
        <f t="shared" si="147"/>
        <v>0</v>
      </c>
      <c r="I48" s="24">
        <f t="shared" si="148"/>
        <v>0</v>
      </c>
      <c r="J48" s="25">
        <f t="shared" si="149"/>
        <v>0</v>
      </c>
      <c r="K48" s="35"/>
      <c r="L48" s="133" t="str">
        <f t="shared" si="145"/>
        <v/>
      </c>
      <c r="M48" s="51" t="str">
        <f t="shared" si="150"/>
        <v/>
      </c>
      <c r="N48" s="56">
        <v>15.5</v>
      </c>
      <c r="O48" s="38"/>
      <c r="P48" s="133" t="str">
        <f t="shared" si="146"/>
        <v/>
      </c>
      <c r="Q48" s="51" t="str">
        <f t="shared" si="151"/>
        <v/>
      </c>
      <c r="R48" s="56">
        <v>15.5</v>
      </c>
      <c r="S48" s="38"/>
      <c r="T48" s="34"/>
      <c r="U48" s="51" t="str">
        <f t="shared" si="152"/>
        <v/>
      </c>
      <c r="V48" s="56">
        <v>15.5</v>
      </c>
      <c r="W48" s="38"/>
      <c r="X48" s="34"/>
      <c r="Y48" s="51" t="str">
        <f t="shared" si="153"/>
        <v/>
      </c>
      <c r="Z48" s="56">
        <v>15.5</v>
      </c>
      <c r="AA48" s="35"/>
      <c r="AB48" s="34"/>
      <c r="AC48" s="51" t="str">
        <f t="shared" si="154"/>
        <v/>
      </c>
      <c r="AD48" s="56">
        <v>15.5</v>
      </c>
      <c r="AE48" s="38"/>
      <c r="AF48" s="34"/>
      <c r="AG48" s="51" t="str">
        <f t="shared" si="155"/>
        <v/>
      </c>
      <c r="AH48" s="56">
        <v>15.5</v>
      </c>
      <c r="AI48" s="37">
        <f t="shared" si="156"/>
        <v>0</v>
      </c>
      <c r="AJ48" s="47">
        <f t="shared" si="157"/>
        <v>0</v>
      </c>
      <c r="AK48" s="26">
        <f t="shared" si="158"/>
        <v>0</v>
      </c>
      <c r="AL48" s="53">
        <f t="shared" si="159"/>
        <v>0</v>
      </c>
      <c r="AM48" s="36"/>
      <c r="AN48" s="54"/>
      <c r="AO48" s="8" t="e">
        <f>VLOOKUP(LEFT(C48,1),Sheet2!$L$3:$M$28,2,FALSE)&amp;MID(C48,2,9)</f>
        <v>#N/A</v>
      </c>
      <c r="AP48" s="8" t="e">
        <f t="shared" si="160"/>
        <v>#N/A</v>
      </c>
      <c r="AQ48" s="8" t="e">
        <f t="shared" si="161"/>
        <v>#N/A</v>
      </c>
      <c r="AR48" s="27">
        <f t="shared" si="162"/>
        <v>0</v>
      </c>
      <c r="AS48" s="28">
        <f t="shared" si="163"/>
        <v>0</v>
      </c>
      <c r="AT48" s="27">
        <f t="shared" si="164"/>
        <v>0</v>
      </c>
      <c r="AU48" s="28">
        <f t="shared" si="165"/>
        <v>0</v>
      </c>
      <c r="AV48" s="28">
        <f t="shared" si="166"/>
        <v>0</v>
      </c>
      <c r="AW48" s="28">
        <f t="shared" si="167"/>
        <v>0</v>
      </c>
      <c r="AX48" s="28">
        <f t="shared" si="168"/>
        <v>0</v>
      </c>
      <c r="AY48" s="28">
        <f t="shared" si="169"/>
        <v>0</v>
      </c>
      <c r="AZ48" s="29" t="str">
        <f t="shared" si="170"/>
        <v/>
      </c>
      <c r="BA48" s="29"/>
      <c r="BB48" s="30">
        <f t="shared" si="171"/>
        <v>0</v>
      </c>
      <c r="BC48" s="30">
        <f t="shared" si="172"/>
        <v>0</v>
      </c>
      <c r="BD48" s="31">
        <f t="shared" si="173"/>
        <v>0</v>
      </c>
      <c r="BE48" s="8"/>
      <c r="BF48" s="27" t="e">
        <f t="shared" si="174"/>
        <v>#VALUE!</v>
      </c>
      <c r="BG48" s="28">
        <f t="shared" si="175"/>
        <v>0</v>
      </c>
      <c r="BH48" s="27" t="e">
        <f t="shared" si="176"/>
        <v>#VALUE!</v>
      </c>
      <c r="BI48" s="28">
        <f t="shared" si="177"/>
        <v>0</v>
      </c>
      <c r="BJ48" s="28">
        <f>IF(OR(T48="",T48=" ",T48="　"),0,IF(D48&gt;=800701,0,IF(MATCH(T48,Sheet2!$D$3:$D$12,1)&lt;=1,1,0)))</f>
        <v>0</v>
      </c>
      <c r="BK48" s="28">
        <f>IF(OR(X48="",X48=" ",X48="　"),0,IF(D48&gt;=800701,0,IF(MATCH(X48,Sheet2!$D$3:$D$12,1)&lt;=1,1,0)))</f>
        <v>0</v>
      </c>
      <c r="BL48" s="28">
        <f>IF(OR(AB48="",AB48=" ",AB48="　"),0,IF(D48&gt;=800701,0,IF(MATCH(AB48,Sheet2!$D$3:$D$12,1)&lt;=1,1,0)))</f>
        <v>0</v>
      </c>
      <c r="BM48" s="28">
        <f>IF(OR(AF48="",AF48=" ",AF48="　"),0,IF(D48&gt;=800701,0,IF(MATCH(AF48,Sheet2!$D$3:$D$12,1)&lt;=1,1,0)))</f>
        <v>0</v>
      </c>
      <c r="BN48" s="29">
        <f t="shared" si="178"/>
        <v>5</v>
      </c>
      <c r="BO48" s="29">
        <f t="shared" si="179"/>
        <v>3</v>
      </c>
      <c r="BP48" s="30">
        <f t="shared" si="180"/>
        <v>0</v>
      </c>
      <c r="BQ48" s="30">
        <f t="shared" si="181"/>
        <v>0</v>
      </c>
      <c r="BR48" s="30">
        <f t="shared" si="182"/>
        <v>0</v>
      </c>
      <c r="BS48" s="30">
        <f t="shared" si="183"/>
        <v>0</v>
      </c>
      <c r="BT48" s="30"/>
      <c r="BU48" s="27" t="e">
        <f t="shared" si="184"/>
        <v>#VALUE!</v>
      </c>
      <c r="BV48" s="28">
        <f t="shared" si="185"/>
        <v>0</v>
      </c>
      <c r="BW48" s="27" t="e">
        <f t="shared" si="186"/>
        <v>#VALUE!</v>
      </c>
      <c r="BX48" s="28">
        <f t="shared" si="187"/>
        <v>0</v>
      </c>
      <c r="BY48" s="28">
        <f>IF(OR(T48="",T48=" ",T48="　"),0,IF(D48&gt;=810101,0,IF(BJ48=1,1,IF(MATCH(T48,Sheet2!$D$3:$D$12,1)&lt;=2,1,0))))</f>
        <v>0</v>
      </c>
      <c r="BZ48" s="28">
        <f>IF(OR(X48="",X48=" ",X48="　"),0,IF(D48&gt;=810101,0,IF(BK48=1,1,IF(MATCH(X48,Sheet2!$D$3:$D$12,1)&lt;=2,1,0))))</f>
        <v>0</v>
      </c>
      <c r="CA48" s="28">
        <f>IF(OR(AB48="",AB48=" ",AB48="　"),0,IF(D48&gt;=810101,0,IF(BL48=1,1,IF(MATCH(AB48,Sheet2!$D$3:$D$12,1)&lt;=2,1,0))))</f>
        <v>0</v>
      </c>
      <c r="CB48" s="28">
        <f>IF(OR(AF48="",AF48=" ",AF48="　"),0,IF(D48&gt;=810101,0,IF(BM48=1,1,IF(MATCH(AF48,Sheet2!$D$3:$D$12,1)&lt;=2,1,0))))</f>
        <v>0</v>
      </c>
      <c r="CC48" s="29">
        <f t="shared" si="188"/>
        <v>4</v>
      </c>
      <c r="CD48" s="29">
        <f t="shared" si="189"/>
        <v>3</v>
      </c>
      <c r="CE48" s="30">
        <f t="shared" si="190"/>
        <v>0</v>
      </c>
      <c r="CF48" s="30">
        <f t="shared" si="191"/>
        <v>0</v>
      </c>
      <c r="CG48" s="30">
        <f t="shared" si="192"/>
        <v>0</v>
      </c>
      <c r="CH48" s="30">
        <f t="shared" si="193"/>
        <v>0</v>
      </c>
      <c r="CI48" s="30"/>
      <c r="CJ48" s="27" t="e">
        <f t="shared" si="194"/>
        <v>#VALUE!</v>
      </c>
      <c r="CK48" s="28">
        <f t="shared" si="195"/>
        <v>0</v>
      </c>
      <c r="CL48" s="27" t="e">
        <f t="shared" si="196"/>
        <v>#VALUE!</v>
      </c>
      <c r="CM48" s="28">
        <f t="shared" si="197"/>
        <v>0</v>
      </c>
      <c r="CN48" s="28">
        <f>IF(OR(T48="",T48=" ",T48="　"),0,IF(D48&gt;=810701,0,IF(BY48=1,1,IF(MATCH(T48,Sheet2!$D$3:$D$12,1)&lt;=3,1,0))))</f>
        <v>0</v>
      </c>
      <c r="CO48" s="28">
        <f>IF(OR(X48="",X48=" ",X48="　"),0,IF(D48&gt;=810701,0,IF(BZ48=1,1,IF(MATCH(X48,Sheet2!$D$3:$D$12,1)&lt;=3,1,0))))</f>
        <v>0</v>
      </c>
      <c r="CP48" s="28">
        <f>IF(OR(AB48="",AB48=" ",AB48="　"),0,IF(D48&gt;=810701,0,IF(CA48=1,1,IF(MATCH(AB48,Sheet2!$D$3:$D$12,1)&lt;=3,1,0))))</f>
        <v>0</v>
      </c>
      <c r="CQ48" s="28">
        <f>IF(OR(AF48="",AF48=" ",AF48="　"),0,IF(D48&gt;=810701,0,IF(CB48=1,1,IF(MATCH(AF48,Sheet2!$D$3:$D$12,1)&lt;=3,1,0))))</f>
        <v>0</v>
      </c>
      <c r="CR48" s="29">
        <f t="shared" si="198"/>
        <v>4</v>
      </c>
      <c r="CS48" s="29">
        <f t="shared" si="199"/>
        <v>3</v>
      </c>
      <c r="CT48" s="30">
        <f t="shared" si="200"/>
        <v>0</v>
      </c>
      <c r="CU48" s="30">
        <f t="shared" si="201"/>
        <v>0</v>
      </c>
      <c r="CV48" s="30">
        <f t="shared" si="202"/>
        <v>0</v>
      </c>
      <c r="CW48" s="30">
        <f t="shared" si="203"/>
        <v>0</v>
      </c>
      <c r="CX48" s="31"/>
      <c r="CY48" s="27" t="e">
        <f t="shared" si="204"/>
        <v>#VALUE!</v>
      </c>
      <c r="CZ48" s="28">
        <f t="shared" si="205"/>
        <v>0</v>
      </c>
      <c r="DA48" s="27" t="e">
        <f t="shared" si="206"/>
        <v>#VALUE!</v>
      </c>
      <c r="DB48" s="28">
        <f t="shared" si="207"/>
        <v>0</v>
      </c>
      <c r="DC48" s="28">
        <f>IF(OR(T48="",T48=" ",T48="　"),0,IF(D48&gt;=820101,0,IF(CN48=1,1,IF(MATCH(T48,Sheet2!$D$3:$D$12,1)&lt;=4,1,0))))</f>
        <v>0</v>
      </c>
      <c r="DD48" s="28">
        <f>IF(OR(X48="",X48=" ",X48="　"),0,IF(D48&gt;=820101,0,IF(CO48=1,1,IF(MATCH(X48,Sheet2!$D$3:$D$12,1)&lt;=4,1,0))))</f>
        <v>0</v>
      </c>
      <c r="DE48" s="28">
        <f>IF(OR(AB48="",AB48=" ",AB48="　"),0,IF(D48&gt;=820101,0,IF(CP48=1,1,IF(MATCH(AB48,Sheet2!$D$3:$D$12,1)&lt;=4,1,0))))</f>
        <v>0</v>
      </c>
      <c r="DF48" s="28">
        <f>IF(OR(AF48="",AF48=" ",AF48="　"),0,IF(D48&gt;=820101,0,IF(CQ48=1,1,IF(MATCH(AF48,Sheet2!$D$3:$D$12,1)&lt;=4,1,0))))</f>
        <v>0</v>
      </c>
      <c r="DG48" s="29">
        <f t="shared" si="208"/>
        <v>3</v>
      </c>
      <c r="DH48" s="29">
        <f t="shared" si="209"/>
        <v>3</v>
      </c>
      <c r="DI48" s="30">
        <f t="shared" si="210"/>
        <v>0</v>
      </c>
      <c r="DJ48" s="30">
        <f t="shared" si="211"/>
        <v>0</v>
      </c>
      <c r="DK48" s="30">
        <f t="shared" si="212"/>
        <v>0</v>
      </c>
      <c r="DL48" s="30">
        <f t="shared" si="213"/>
        <v>0</v>
      </c>
      <c r="DM48" s="31"/>
      <c r="DN48" s="27" t="e">
        <f t="shared" si="214"/>
        <v>#VALUE!</v>
      </c>
      <c r="DO48" s="28">
        <f t="shared" si="215"/>
        <v>0</v>
      </c>
      <c r="DP48" s="27" t="e">
        <f t="shared" si="216"/>
        <v>#VALUE!</v>
      </c>
      <c r="DQ48" s="28">
        <f t="shared" si="217"/>
        <v>0</v>
      </c>
      <c r="DR48" s="28">
        <f>IF(OR(T48="",T48=" ",T48="　"),0,IF(D48&gt;=820701,0,IF(DC48=1,1,IF(MATCH(T48,Sheet2!$D$3:$D$12,1)&lt;=5,1,0))))</f>
        <v>0</v>
      </c>
      <c r="DS48" s="28">
        <f>IF(OR(X48="",X48=" ",X48="　"),0,IF(D48&gt;=820701,0,IF(DD48=1,1,IF(MATCH(X48,Sheet2!$D$3:$D$12,1)&lt;=5,1,0))))</f>
        <v>0</v>
      </c>
      <c r="DT48" s="28">
        <f>IF(OR(AB48="",AB48=" ",AB48="　"),0,IF(D48&gt;=820701,0,IF(DE48=1,1,IF(MATCH(AB48,Sheet2!$D$3:$D$12,1)&lt;=5,1,0))))</f>
        <v>0</v>
      </c>
      <c r="DU48" s="28">
        <f>IF(OR(AF48="",AF48=" ",AF48="　"),0,IF(D48&gt;=820701,0,IF(DF48=1,1,IF(MATCH(AF48,Sheet2!$D$3:$D$12,1)&lt;=5,1,0))))</f>
        <v>0</v>
      </c>
      <c r="DV48" s="29">
        <f t="shared" si="218"/>
        <v>3</v>
      </c>
      <c r="DW48" s="29">
        <f t="shared" si="219"/>
        <v>3</v>
      </c>
      <c r="DX48" s="30">
        <f t="shared" si="220"/>
        <v>0</v>
      </c>
      <c r="DY48" s="30">
        <f t="shared" si="221"/>
        <v>0</v>
      </c>
      <c r="DZ48" s="30">
        <f t="shared" si="222"/>
        <v>0</v>
      </c>
      <c r="EA48" s="30">
        <f t="shared" si="223"/>
        <v>0</v>
      </c>
      <c r="EB48" s="31"/>
      <c r="EC48" s="27" t="e">
        <f t="shared" si="224"/>
        <v>#VALUE!</v>
      </c>
      <c r="ED48" s="28">
        <f t="shared" si="225"/>
        <v>0</v>
      </c>
      <c r="EE48" s="27" t="e">
        <f t="shared" si="226"/>
        <v>#VALUE!</v>
      </c>
      <c r="EF48" s="28">
        <f t="shared" si="227"/>
        <v>0</v>
      </c>
      <c r="EG48" s="28">
        <f>IF(OR(T48="",T48=" ",T48="　"),0,IF(D48&gt;=830101,0,IF(DR48=1,1,IF(MATCH(T48,Sheet2!$D$3:$D$12,1)&lt;=6,1,0))))</f>
        <v>0</v>
      </c>
      <c r="EH48" s="28">
        <f>IF(OR(X48="",X48=" ",X48="　"),0,IF(D48&gt;=830101,0,IF(DS48=1,1,IF(MATCH(X48,Sheet2!$D$3:$D$12,1)&lt;=6,1,0))))</f>
        <v>0</v>
      </c>
      <c r="EI48" s="28">
        <f>IF(OR(AB48="",AB48=" ",AB48="　"),0,IF(D48&gt;=830101,0,IF(DT48=1,1,IF(MATCH(AB48,Sheet2!$D$3:$D$12,1)&lt;=6,1,0))))</f>
        <v>0</v>
      </c>
      <c r="EJ48" s="28">
        <f>IF(OR(AF48="",AF48=" ",AF48="　"),0,IF(D48&gt;=830101,0,IF(DU48=1,1,IF(MATCH(AF48,Sheet2!$D$3:$D$12,1)&lt;=6,1,0))))</f>
        <v>0</v>
      </c>
      <c r="EK48" s="29">
        <f t="shared" si="228"/>
        <v>2</v>
      </c>
      <c r="EL48" s="29">
        <f t="shared" si="229"/>
        <v>2</v>
      </c>
      <c r="EM48" s="30">
        <f t="shared" si="230"/>
        <v>0</v>
      </c>
      <c r="EN48" s="30">
        <f t="shared" si="231"/>
        <v>0</v>
      </c>
      <c r="EO48" s="30">
        <f t="shared" si="232"/>
        <v>0</v>
      </c>
      <c r="EP48" s="30">
        <f t="shared" si="233"/>
        <v>0</v>
      </c>
      <c r="EQ48" s="31"/>
      <c r="ER48" s="27" t="e">
        <f t="shared" si="234"/>
        <v>#VALUE!</v>
      </c>
      <c r="ES48" s="28">
        <f t="shared" si="235"/>
        <v>0</v>
      </c>
      <c r="ET48" s="27" t="e">
        <f t="shared" si="236"/>
        <v>#VALUE!</v>
      </c>
      <c r="EU48" s="28">
        <f t="shared" si="237"/>
        <v>0</v>
      </c>
      <c r="EV48" s="28">
        <f>IF(OR(T48="",T48=" ",T48="　"),0,IF(D48&gt;=830701,0,IF(EG48=1,1,IF(MATCH(T48,Sheet2!$D$3:$D$12,1)&lt;=7,1,0))))</f>
        <v>0</v>
      </c>
      <c r="EW48" s="28">
        <f>IF(OR(X48="",X48=" ",X48="　"),0,IF(D48&gt;=830701,0,IF(EH48=1,1,IF(MATCH(X48,Sheet2!$D$3:$D$12,1)&lt;=7,1,0))))</f>
        <v>0</v>
      </c>
      <c r="EX48" s="28">
        <f>IF(OR(AB48="",AB48=" ",AB48="　"),0,IF(D48&gt;=830701,0,IF(EI48=1,1,IF(MATCH(AB48,Sheet2!$D$3:$D$12,1)&lt;=7,1,0))))</f>
        <v>0</v>
      </c>
      <c r="EY48" s="28">
        <f>IF(OR(AF48="",AF48=" ",AF48="　"),0,IF(D48&gt;=830701,0,IF(EJ48=1,1,IF(MATCH(AF48,Sheet2!$D$3:$D$12,1)&lt;=7,1,0))))</f>
        <v>0</v>
      </c>
      <c r="EZ48" s="29">
        <f t="shared" si="238"/>
        <v>2</v>
      </c>
      <c r="FA48" s="29">
        <f t="shared" si="239"/>
        <v>2</v>
      </c>
      <c r="FB48" s="30">
        <f t="shared" si="240"/>
        <v>0</v>
      </c>
      <c r="FC48" s="30">
        <f t="shared" si="241"/>
        <v>0</v>
      </c>
      <c r="FD48" s="30">
        <f t="shared" si="242"/>
        <v>0</v>
      </c>
      <c r="FE48" s="30">
        <f t="shared" si="243"/>
        <v>0</v>
      </c>
      <c r="FF48" s="31"/>
      <c r="FG48" s="27" t="e">
        <f t="shared" si="244"/>
        <v>#VALUE!</v>
      </c>
      <c r="FH48" s="28">
        <f t="shared" si="245"/>
        <v>0</v>
      </c>
      <c r="FI48" s="27" t="e">
        <f t="shared" si="246"/>
        <v>#VALUE!</v>
      </c>
      <c r="FJ48" s="28">
        <f t="shared" si="247"/>
        <v>0</v>
      </c>
      <c r="FK48" s="28">
        <f>IF(OR(T48="",T48=" ",T48="　"),0,IF(D48&gt;=840101,0,IF(EV48=1,1,IF(MATCH(T48,Sheet2!$D$3:$D$12,1)&lt;=8,1,0))))</f>
        <v>0</v>
      </c>
      <c r="FL48" s="28">
        <f>IF(OR(X48="",X48=" ",X48="　"),0,IF(D48&gt;=840101,0,IF(EW48=1,1,IF(MATCH(X48,Sheet2!$D$3:$D$12,1)&lt;=8,1,0))))</f>
        <v>0</v>
      </c>
      <c r="FM48" s="28">
        <f>IF(OR(AB48="",AB48=" ",AB48="　"),0,IF(D48&gt;=840101,0,IF(EX48=1,1,IF(MATCH(AB48,Sheet2!$D$3:$D$12,1)&lt;=8,1,0))))</f>
        <v>0</v>
      </c>
      <c r="FN48" s="28">
        <f>IF(OR(AF48="",AF48=" ",AF48="　"),0,IF(D48&gt;=840101,0,IF(EY48=1,1,IF(MATCH(AF48,Sheet2!$D$3:$D$12,1)&lt;=8,1,0))))</f>
        <v>0</v>
      </c>
      <c r="FO48" s="29">
        <f t="shared" si="248"/>
        <v>1</v>
      </c>
      <c r="FP48" s="29">
        <f t="shared" si="249"/>
        <v>1</v>
      </c>
      <c r="FQ48" s="30">
        <f t="shared" si="250"/>
        <v>0</v>
      </c>
      <c r="FR48" s="30">
        <f t="shared" si="251"/>
        <v>0</v>
      </c>
      <c r="FS48" s="30">
        <f t="shared" si="252"/>
        <v>0</v>
      </c>
      <c r="FT48" s="30">
        <f t="shared" si="253"/>
        <v>0</v>
      </c>
      <c r="FU48" s="31"/>
      <c r="FV48" s="27" t="e">
        <f t="shared" si="254"/>
        <v>#VALUE!</v>
      </c>
      <c r="FW48" s="28">
        <f t="shared" si="255"/>
        <v>0</v>
      </c>
      <c r="FX48" s="27" t="e">
        <f t="shared" si="256"/>
        <v>#VALUE!</v>
      </c>
      <c r="FY48" s="28">
        <f t="shared" si="257"/>
        <v>0</v>
      </c>
      <c r="FZ48" s="28">
        <f>IF(OR(T48="",T48=" ",T48="　"),0,IF(D48&gt;=840701,0,IF(FK48=1,1,IF(MATCH(T48,Sheet2!$D$3:$D$12,1)&lt;=9,1,0))))</f>
        <v>0</v>
      </c>
      <c r="GA48" s="28">
        <f>IF(OR(X48="",X48=" ",X48="　"),0,IF(D48&gt;=840701,0,IF(FL48=1,1,IF(MATCH(X48,Sheet2!$D$3:$D$12,1)&lt;=9,1,0))))</f>
        <v>0</v>
      </c>
      <c r="GB48" s="28">
        <f>IF(OR(AB48="",AB48=" ",AB48="　"),0,IF(D48&gt;=840701,0,IF(FM48=1,1,IF(MATCH(AB48,Sheet2!$D$3:$D$12,1)&lt;=9,1,0))))</f>
        <v>0</v>
      </c>
      <c r="GC48" s="28">
        <f>IF(OR(AF48="",AF48=" ",AF48="　"),0,IF(D48&gt;=840701,0,IF(FN48=1,1,IF(MATCH(AF48,Sheet2!$D$3:$D$12,1)&lt;=9,1,0))))</f>
        <v>0</v>
      </c>
      <c r="GD48" s="29">
        <f t="shared" si="258"/>
        <v>1</v>
      </c>
      <c r="GE48" s="29">
        <f t="shared" si="259"/>
        <v>1</v>
      </c>
      <c r="GF48" s="30">
        <f t="shared" si="260"/>
        <v>0</v>
      </c>
      <c r="GG48" s="30">
        <f t="shared" si="261"/>
        <v>0</v>
      </c>
      <c r="GH48" s="30">
        <f t="shared" si="262"/>
        <v>0</v>
      </c>
      <c r="GI48" s="30">
        <f t="shared" si="263"/>
        <v>0</v>
      </c>
      <c r="GJ48" s="31"/>
      <c r="GK48" s="27" t="e">
        <f t="shared" si="264"/>
        <v>#VALUE!</v>
      </c>
      <c r="GL48" s="28">
        <f t="shared" si="265"/>
        <v>0</v>
      </c>
      <c r="GM48" s="27" t="e">
        <f t="shared" si="266"/>
        <v>#VALUE!</v>
      </c>
      <c r="GN48" s="28">
        <f t="shared" si="267"/>
        <v>0</v>
      </c>
      <c r="GO48" s="28">
        <f>IF(OR(T48="",T48=" ",T48="　"),0,IF(D48&gt;=840701,0,IF(FZ48=1,1,IF(MATCH(T48,Sheet2!$D$3:$D$12,1)&lt;=10,1,0))))</f>
        <v>0</v>
      </c>
      <c r="GP48" s="28">
        <f>IF(OR(X48="",X48=" ",X48="　"),0,IF(D48&gt;=840701,0,IF(GA48=1,1,IF(MATCH(X48,Sheet2!$D$3:$D$12,1)&lt;=10,1,0))))</f>
        <v>0</v>
      </c>
      <c r="GQ48" s="28">
        <f>IF(OR(AB48="",AB48=" ",AB48="　"),0,IF(D48&gt;=840701,0,IF(GB48=1,1,IF(MATCH(AB48,Sheet2!$D$3:$D$12,1)&lt;=10,1,0))))</f>
        <v>0</v>
      </c>
      <c r="GR48" s="28">
        <f>IF(OR(AF48="",AF48=" ",AF48="　"),0,IF(D48&gt;=840701,0,IF(GC48=1,1,IF(MATCH(AF48,Sheet2!$D$3:$D$12,1)&lt;=10,1,0))))</f>
        <v>0</v>
      </c>
      <c r="GS48" s="29">
        <f t="shared" si="268"/>
        <v>0</v>
      </c>
      <c r="GT48" s="29">
        <f t="shared" si="269"/>
        <v>0</v>
      </c>
      <c r="GU48" s="30">
        <f t="shared" si="270"/>
        <v>0</v>
      </c>
      <c r="GV48" s="30">
        <f t="shared" si="271"/>
        <v>0</v>
      </c>
      <c r="GW48" s="30">
        <f t="shared" si="272"/>
        <v>0</v>
      </c>
      <c r="GX48" s="30">
        <f t="shared" si="273"/>
        <v>0</v>
      </c>
      <c r="GY48" s="8"/>
      <c r="GZ48" s="39" t="str">
        <f t="shared" si="129"/>
        <v>1911/00/00</v>
      </c>
      <c r="HA48" s="8" t="e">
        <f t="shared" si="130"/>
        <v>#VALUE!</v>
      </c>
      <c r="HB48" s="8" t="str">
        <f t="shared" si="131"/>
        <v>1911/00/00</v>
      </c>
      <c r="HC48" s="8" t="e">
        <f t="shared" si="132"/>
        <v>#VALUE!</v>
      </c>
      <c r="HD48" s="8" t="str">
        <f t="shared" si="133"/>
        <v>1911/00/00</v>
      </c>
      <c r="HE48" s="8" t="e">
        <f t="shared" si="134"/>
        <v>#VALUE!</v>
      </c>
      <c r="HF48" s="8" t="str">
        <f t="shared" si="135"/>
        <v>2013/01/01</v>
      </c>
      <c r="HH48" s="8">
        <f>IF(OR(C48="",C48=" ",C48="　"),0,IF(D48&gt;780630,0,ROUND(VLOOKUP(F48,Sheet2!$A$1:$B$20,2,FALSE)*E48,0)))</f>
        <v>0</v>
      </c>
      <c r="HI48" s="8">
        <f t="shared" si="136"/>
        <v>0</v>
      </c>
      <c r="HJ48" s="8">
        <f t="shared" si="137"/>
        <v>0</v>
      </c>
      <c r="HL48" s="8" t="str">
        <f t="shared" si="138"/>
        <v/>
      </c>
      <c r="HM48" s="8" t="str">
        <f t="shared" si="139"/>
        <v/>
      </c>
      <c r="HN48" s="8" t="str">
        <f t="shared" si="140"/>
        <v/>
      </c>
      <c r="HO48" s="8" t="str">
        <f t="shared" si="141"/>
        <v/>
      </c>
      <c r="HP48" s="8" t="str">
        <f t="shared" si="142"/>
        <v/>
      </c>
      <c r="HQ48" s="8" t="str">
        <f t="shared" si="143"/>
        <v/>
      </c>
      <c r="HR48" s="8" t="str">
        <f t="shared" si="144"/>
        <v/>
      </c>
    </row>
    <row r="49" spans="1:226" ht="60" customHeight="1">
      <c r="A49" s="10">
        <v>44</v>
      </c>
      <c r="B49" s="32"/>
      <c r="C49" s="33"/>
      <c r="D49" s="34"/>
      <c r="E49" s="55"/>
      <c r="F49" s="46"/>
      <c r="G49" s="48">
        <f>IF(OR(C49="",C49=" ",C49="　"),0,IF(D49&gt;780630,0,ROUND(VLOOKUP(F49,Sheet2!$A$1:$B$20,2,FALSE),0)))</f>
        <v>0</v>
      </c>
      <c r="H49" s="49">
        <f t="shared" si="147"/>
        <v>0</v>
      </c>
      <c r="I49" s="24">
        <f t="shared" si="148"/>
        <v>0</v>
      </c>
      <c r="J49" s="25">
        <f t="shared" si="149"/>
        <v>0</v>
      </c>
      <c r="K49" s="35"/>
      <c r="L49" s="133" t="str">
        <f t="shared" si="145"/>
        <v/>
      </c>
      <c r="M49" s="51" t="str">
        <f t="shared" si="150"/>
        <v/>
      </c>
      <c r="N49" s="56">
        <v>15.5</v>
      </c>
      <c r="O49" s="38"/>
      <c r="P49" s="133" t="str">
        <f t="shared" si="146"/>
        <v/>
      </c>
      <c r="Q49" s="51" t="str">
        <f t="shared" si="151"/>
        <v/>
      </c>
      <c r="R49" s="56">
        <v>15.5</v>
      </c>
      <c r="S49" s="38"/>
      <c r="T49" s="34"/>
      <c r="U49" s="51" t="str">
        <f t="shared" si="152"/>
        <v/>
      </c>
      <c r="V49" s="56">
        <v>15.5</v>
      </c>
      <c r="W49" s="38"/>
      <c r="X49" s="34"/>
      <c r="Y49" s="51" t="str">
        <f t="shared" si="153"/>
        <v/>
      </c>
      <c r="Z49" s="56">
        <v>15.5</v>
      </c>
      <c r="AA49" s="35"/>
      <c r="AB49" s="34"/>
      <c r="AC49" s="51" t="str">
        <f t="shared" si="154"/>
        <v/>
      </c>
      <c r="AD49" s="56">
        <v>15.5</v>
      </c>
      <c r="AE49" s="38"/>
      <c r="AF49" s="34"/>
      <c r="AG49" s="51" t="str">
        <f t="shared" si="155"/>
        <v/>
      </c>
      <c r="AH49" s="56">
        <v>15.5</v>
      </c>
      <c r="AI49" s="37">
        <f t="shared" si="156"/>
        <v>0</v>
      </c>
      <c r="AJ49" s="47">
        <f t="shared" si="157"/>
        <v>0</v>
      </c>
      <c r="AK49" s="26">
        <f t="shared" si="158"/>
        <v>0</v>
      </c>
      <c r="AL49" s="53">
        <f t="shared" si="159"/>
        <v>0</v>
      </c>
      <c r="AM49" s="36"/>
      <c r="AN49" s="54"/>
      <c r="AO49" s="8" t="e">
        <f>VLOOKUP(LEFT(C49,1),Sheet2!$L$3:$M$28,2,FALSE)&amp;MID(C49,2,9)</f>
        <v>#N/A</v>
      </c>
      <c r="AP49" s="8" t="e">
        <f t="shared" si="160"/>
        <v>#N/A</v>
      </c>
      <c r="AQ49" s="8" t="e">
        <f t="shared" si="161"/>
        <v>#N/A</v>
      </c>
      <c r="AR49" s="27">
        <f t="shared" si="162"/>
        <v>0</v>
      </c>
      <c r="AS49" s="28">
        <f t="shared" si="163"/>
        <v>0</v>
      </c>
      <c r="AT49" s="27">
        <f t="shared" si="164"/>
        <v>0</v>
      </c>
      <c r="AU49" s="28">
        <f t="shared" si="165"/>
        <v>0</v>
      </c>
      <c r="AV49" s="28">
        <f t="shared" si="166"/>
        <v>0</v>
      </c>
      <c r="AW49" s="28">
        <f t="shared" si="167"/>
        <v>0</v>
      </c>
      <c r="AX49" s="28">
        <f t="shared" si="168"/>
        <v>0</v>
      </c>
      <c r="AY49" s="28">
        <f t="shared" si="169"/>
        <v>0</v>
      </c>
      <c r="AZ49" s="29" t="str">
        <f t="shared" si="170"/>
        <v/>
      </c>
      <c r="BA49" s="29"/>
      <c r="BB49" s="30">
        <f t="shared" si="171"/>
        <v>0</v>
      </c>
      <c r="BC49" s="30">
        <f t="shared" si="172"/>
        <v>0</v>
      </c>
      <c r="BD49" s="31">
        <f t="shared" si="173"/>
        <v>0</v>
      </c>
      <c r="BE49" s="8"/>
      <c r="BF49" s="27" t="e">
        <f t="shared" si="174"/>
        <v>#VALUE!</v>
      </c>
      <c r="BG49" s="28">
        <f t="shared" si="175"/>
        <v>0</v>
      </c>
      <c r="BH49" s="27" t="e">
        <f t="shared" si="176"/>
        <v>#VALUE!</v>
      </c>
      <c r="BI49" s="28">
        <f t="shared" si="177"/>
        <v>0</v>
      </c>
      <c r="BJ49" s="28">
        <f>IF(OR(T49="",T49=" ",T49="　"),0,IF(D49&gt;=800701,0,IF(MATCH(T49,Sheet2!$D$3:$D$12,1)&lt;=1,1,0)))</f>
        <v>0</v>
      </c>
      <c r="BK49" s="28">
        <f>IF(OR(X49="",X49=" ",X49="　"),0,IF(D49&gt;=800701,0,IF(MATCH(X49,Sheet2!$D$3:$D$12,1)&lt;=1,1,0)))</f>
        <v>0</v>
      </c>
      <c r="BL49" s="28">
        <f>IF(OR(AB49="",AB49=" ",AB49="　"),0,IF(D49&gt;=800701,0,IF(MATCH(AB49,Sheet2!$D$3:$D$12,1)&lt;=1,1,0)))</f>
        <v>0</v>
      </c>
      <c r="BM49" s="28">
        <f>IF(OR(AF49="",AF49=" ",AF49="　"),0,IF(D49&gt;=800701,0,IF(MATCH(AF49,Sheet2!$D$3:$D$12,1)&lt;=1,1,0)))</f>
        <v>0</v>
      </c>
      <c r="BN49" s="29">
        <f t="shared" si="178"/>
        <v>5</v>
      </c>
      <c r="BO49" s="29">
        <f t="shared" si="179"/>
        <v>3</v>
      </c>
      <c r="BP49" s="30">
        <f t="shared" si="180"/>
        <v>0</v>
      </c>
      <c r="BQ49" s="30">
        <f t="shared" si="181"/>
        <v>0</v>
      </c>
      <c r="BR49" s="30">
        <f t="shared" si="182"/>
        <v>0</v>
      </c>
      <c r="BS49" s="30">
        <f t="shared" si="183"/>
        <v>0</v>
      </c>
      <c r="BT49" s="30"/>
      <c r="BU49" s="27" t="e">
        <f t="shared" si="184"/>
        <v>#VALUE!</v>
      </c>
      <c r="BV49" s="28">
        <f t="shared" si="185"/>
        <v>0</v>
      </c>
      <c r="BW49" s="27" t="e">
        <f t="shared" si="186"/>
        <v>#VALUE!</v>
      </c>
      <c r="BX49" s="28">
        <f t="shared" si="187"/>
        <v>0</v>
      </c>
      <c r="BY49" s="28">
        <f>IF(OR(T49="",T49=" ",T49="　"),0,IF(D49&gt;=810101,0,IF(BJ49=1,1,IF(MATCH(T49,Sheet2!$D$3:$D$12,1)&lt;=2,1,0))))</f>
        <v>0</v>
      </c>
      <c r="BZ49" s="28">
        <f>IF(OR(X49="",X49=" ",X49="　"),0,IF(D49&gt;=810101,0,IF(BK49=1,1,IF(MATCH(X49,Sheet2!$D$3:$D$12,1)&lt;=2,1,0))))</f>
        <v>0</v>
      </c>
      <c r="CA49" s="28">
        <f>IF(OR(AB49="",AB49=" ",AB49="　"),0,IF(D49&gt;=810101,0,IF(BL49=1,1,IF(MATCH(AB49,Sheet2!$D$3:$D$12,1)&lt;=2,1,0))))</f>
        <v>0</v>
      </c>
      <c r="CB49" s="28">
        <f>IF(OR(AF49="",AF49=" ",AF49="　"),0,IF(D49&gt;=810101,0,IF(BM49=1,1,IF(MATCH(AF49,Sheet2!$D$3:$D$12,1)&lt;=2,1,0))))</f>
        <v>0</v>
      </c>
      <c r="CC49" s="29">
        <f t="shared" si="188"/>
        <v>4</v>
      </c>
      <c r="CD49" s="29">
        <f t="shared" si="189"/>
        <v>3</v>
      </c>
      <c r="CE49" s="30">
        <f t="shared" si="190"/>
        <v>0</v>
      </c>
      <c r="CF49" s="30">
        <f t="shared" si="191"/>
        <v>0</v>
      </c>
      <c r="CG49" s="30">
        <f t="shared" si="192"/>
        <v>0</v>
      </c>
      <c r="CH49" s="30">
        <f t="shared" si="193"/>
        <v>0</v>
      </c>
      <c r="CI49" s="30"/>
      <c r="CJ49" s="27" t="e">
        <f t="shared" si="194"/>
        <v>#VALUE!</v>
      </c>
      <c r="CK49" s="28">
        <f t="shared" si="195"/>
        <v>0</v>
      </c>
      <c r="CL49" s="27" t="e">
        <f t="shared" si="196"/>
        <v>#VALUE!</v>
      </c>
      <c r="CM49" s="28">
        <f t="shared" si="197"/>
        <v>0</v>
      </c>
      <c r="CN49" s="28">
        <f>IF(OR(T49="",T49=" ",T49="　"),0,IF(D49&gt;=810701,0,IF(BY49=1,1,IF(MATCH(T49,Sheet2!$D$3:$D$12,1)&lt;=3,1,0))))</f>
        <v>0</v>
      </c>
      <c r="CO49" s="28">
        <f>IF(OR(X49="",X49=" ",X49="　"),0,IF(D49&gt;=810701,0,IF(BZ49=1,1,IF(MATCH(X49,Sheet2!$D$3:$D$12,1)&lt;=3,1,0))))</f>
        <v>0</v>
      </c>
      <c r="CP49" s="28">
        <f>IF(OR(AB49="",AB49=" ",AB49="　"),0,IF(D49&gt;=810701,0,IF(CA49=1,1,IF(MATCH(AB49,Sheet2!$D$3:$D$12,1)&lt;=3,1,0))))</f>
        <v>0</v>
      </c>
      <c r="CQ49" s="28">
        <f>IF(OR(AF49="",AF49=" ",AF49="　"),0,IF(D49&gt;=810701,0,IF(CB49=1,1,IF(MATCH(AF49,Sheet2!$D$3:$D$12,1)&lt;=3,1,0))))</f>
        <v>0</v>
      </c>
      <c r="CR49" s="29">
        <f t="shared" si="198"/>
        <v>4</v>
      </c>
      <c r="CS49" s="29">
        <f t="shared" si="199"/>
        <v>3</v>
      </c>
      <c r="CT49" s="30">
        <f t="shared" si="200"/>
        <v>0</v>
      </c>
      <c r="CU49" s="30">
        <f t="shared" si="201"/>
        <v>0</v>
      </c>
      <c r="CV49" s="30">
        <f t="shared" si="202"/>
        <v>0</v>
      </c>
      <c r="CW49" s="30">
        <f t="shared" si="203"/>
        <v>0</v>
      </c>
      <c r="CX49" s="31"/>
      <c r="CY49" s="27" t="e">
        <f t="shared" si="204"/>
        <v>#VALUE!</v>
      </c>
      <c r="CZ49" s="28">
        <f t="shared" si="205"/>
        <v>0</v>
      </c>
      <c r="DA49" s="27" t="e">
        <f t="shared" si="206"/>
        <v>#VALUE!</v>
      </c>
      <c r="DB49" s="28">
        <f t="shared" si="207"/>
        <v>0</v>
      </c>
      <c r="DC49" s="28">
        <f>IF(OR(T49="",T49=" ",T49="　"),0,IF(D49&gt;=820101,0,IF(CN49=1,1,IF(MATCH(T49,Sheet2!$D$3:$D$12,1)&lt;=4,1,0))))</f>
        <v>0</v>
      </c>
      <c r="DD49" s="28">
        <f>IF(OR(X49="",X49=" ",X49="　"),0,IF(D49&gt;=820101,0,IF(CO49=1,1,IF(MATCH(X49,Sheet2!$D$3:$D$12,1)&lt;=4,1,0))))</f>
        <v>0</v>
      </c>
      <c r="DE49" s="28">
        <f>IF(OR(AB49="",AB49=" ",AB49="　"),0,IF(D49&gt;=820101,0,IF(CP49=1,1,IF(MATCH(AB49,Sheet2!$D$3:$D$12,1)&lt;=4,1,0))))</f>
        <v>0</v>
      </c>
      <c r="DF49" s="28">
        <f>IF(OR(AF49="",AF49=" ",AF49="　"),0,IF(D49&gt;=820101,0,IF(CQ49=1,1,IF(MATCH(AF49,Sheet2!$D$3:$D$12,1)&lt;=4,1,0))))</f>
        <v>0</v>
      </c>
      <c r="DG49" s="29">
        <f t="shared" si="208"/>
        <v>3</v>
      </c>
      <c r="DH49" s="29">
        <f t="shared" si="209"/>
        <v>3</v>
      </c>
      <c r="DI49" s="30">
        <f t="shared" si="210"/>
        <v>0</v>
      </c>
      <c r="DJ49" s="30">
        <f t="shared" si="211"/>
        <v>0</v>
      </c>
      <c r="DK49" s="30">
        <f t="shared" si="212"/>
        <v>0</v>
      </c>
      <c r="DL49" s="30">
        <f t="shared" si="213"/>
        <v>0</v>
      </c>
      <c r="DM49" s="31"/>
      <c r="DN49" s="27" t="e">
        <f t="shared" si="214"/>
        <v>#VALUE!</v>
      </c>
      <c r="DO49" s="28">
        <f t="shared" si="215"/>
        <v>0</v>
      </c>
      <c r="DP49" s="27" t="e">
        <f t="shared" si="216"/>
        <v>#VALUE!</v>
      </c>
      <c r="DQ49" s="28">
        <f t="shared" si="217"/>
        <v>0</v>
      </c>
      <c r="DR49" s="28">
        <f>IF(OR(T49="",T49=" ",T49="　"),0,IF(D49&gt;=820701,0,IF(DC49=1,1,IF(MATCH(T49,Sheet2!$D$3:$D$12,1)&lt;=5,1,0))))</f>
        <v>0</v>
      </c>
      <c r="DS49" s="28">
        <f>IF(OR(X49="",X49=" ",X49="　"),0,IF(D49&gt;=820701,0,IF(DD49=1,1,IF(MATCH(X49,Sheet2!$D$3:$D$12,1)&lt;=5,1,0))))</f>
        <v>0</v>
      </c>
      <c r="DT49" s="28">
        <f>IF(OR(AB49="",AB49=" ",AB49="　"),0,IF(D49&gt;=820701,0,IF(DE49=1,1,IF(MATCH(AB49,Sheet2!$D$3:$D$12,1)&lt;=5,1,0))))</f>
        <v>0</v>
      </c>
      <c r="DU49" s="28">
        <f>IF(OR(AF49="",AF49=" ",AF49="　"),0,IF(D49&gt;=820701,0,IF(DF49=1,1,IF(MATCH(AF49,Sheet2!$D$3:$D$12,1)&lt;=5,1,0))))</f>
        <v>0</v>
      </c>
      <c r="DV49" s="29">
        <f t="shared" si="218"/>
        <v>3</v>
      </c>
      <c r="DW49" s="29">
        <f t="shared" si="219"/>
        <v>3</v>
      </c>
      <c r="DX49" s="30">
        <f t="shared" si="220"/>
        <v>0</v>
      </c>
      <c r="DY49" s="30">
        <f t="shared" si="221"/>
        <v>0</v>
      </c>
      <c r="DZ49" s="30">
        <f t="shared" si="222"/>
        <v>0</v>
      </c>
      <c r="EA49" s="30">
        <f t="shared" si="223"/>
        <v>0</v>
      </c>
      <c r="EB49" s="31"/>
      <c r="EC49" s="27" t="e">
        <f t="shared" si="224"/>
        <v>#VALUE!</v>
      </c>
      <c r="ED49" s="28">
        <f t="shared" si="225"/>
        <v>0</v>
      </c>
      <c r="EE49" s="27" t="e">
        <f t="shared" si="226"/>
        <v>#VALUE!</v>
      </c>
      <c r="EF49" s="28">
        <f t="shared" si="227"/>
        <v>0</v>
      </c>
      <c r="EG49" s="28">
        <f>IF(OR(T49="",T49=" ",T49="　"),0,IF(D49&gt;=830101,0,IF(DR49=1,1,IF(MATCH(T49,Sheet2!$D$3:$D$12,1)&lt;=6,1,0))))</f>
        <v>0</v>
      </c>
      <c r="EH49" s="28">
        <f>IF(OR(X49="",X49=" ",X49="　"),0,IF(D49&gt;=830101,0,IF(DS49=1,1,IF(MATCH(X49,Sheet2!$D$3:$D$12,1)&lt;=6,1,0))))</f>
        <v>0</v>
      </c>
      <c r="EI49" s="28">
        <f>IF(OR(AB49="",AB49=" ",AB49="　"),0,IF(D49&gt;=830101,0,IF(DT49=1,1,IF(MATCH(AB49,Sheet2!$D$3:$D$12,1)&lt;=6,1,0))))</f>
        <v>0</v>
      </c>
      <c r="EJ49" s="28">
        <f>IF(OR(AF49="",AF49=" ",AF49="　"),0,IF(D49&gt;=830101,0,IF(DU49=1,1,IF(MATCH(AF49,Sheet2!$D$3:$D$12,1)&lt;=6,1,0))))</f>
        <v>0</v>
      </c>
      <c r="EK49" s="29">
        <f t="shared" si="228"/>
        <v>2</v>
      </c>
      <c r="EL49" s="29">
        <f t="shared" si="229"/>
        <v>2</v>
      </c>
      <c r="EM49" s="30">
        <f t="shared" si="230"/>
        <v>0</v>
      </c>
      <c r="EN49" s="30">
        <f t="shared" si="231"/>
        <v>0</v>
      </c>
      <c r="EO49" s="30">
        <f t="shared" si="232"/>
        <v>0</v>
      </c>
      <c r="EP49" s="30">
        <f t="shared" si="233"/>
        <v>0</v>
      </c>
      <c r="EQ49" s="31"/>
      <c r="ER49" s="27" t="e">
        <f t="shared" si="234"/>
        <v>#VALUE!</v>
      </c>
      <c r="ES49" s="28">
        <f t="shared" si="235"/>
        <v>0</v>
      </c>
      <c r="ET49" s="27" t="e">
        <f t="shared" si="236"/>
        <v>#VALUE!</v>
      </c>
      <c r="EU49" s="28">
        <f t="shared" si="237"/>
        <v>0</v>
      </c>
      <c r="EV49" s="28">
        <f>IF(OR(T49="",T49=" ",T49="　"),0,IF(D49&gt;=830701,0,IF(EG49=1,1,IF(MATCH(T49,Sheet2!$D$3:$D$12,1)&lt;=7,1,0))))</f>
        <v>0</v>
      </c>
      <c r="EW49" s="28">
        <f>IF(OR(X49="",X49=" ",X49="　"),0,IF(D49&gt;=830701,0,IF(EH49=1,1,IF(MATCH(X49,Sheet2!$D$3:$D$12,1)&lt;=7,1,0))))</f>
        <v>0</v>
      </c>
      <c r="EX49" s="28">
        <f>IF(OR(AB49="",AB49=" ",AB49="　"),0,IF(D49&gt;=830701,0,IF(EI49=1,1,IF(MATCH(AB49,Sheet2!$D$3:$D$12,1)&lt;=7,1,0))))</f>
        <v>0</v>
      </c>
      <c r="EY49" s="28">
        <f>IF(OR(AF49="",AF49=" ",AF49="　"),0,IF(D49&gt;=830701,0,IF(EJ49=1,1,IF(MATCH(AF49,Sheet2!$D$3:$D$12,1)&lt;=7,1,0))))</f>
        <v>0</v>
      </c>
      <c r="EZ49" s="29">
        <f t="shared" si="238"/>
        <v>2</v>
      </c>
      <c r="FA49" s="29">
        <f t="shared" si="239"/>
        <v>2</v>
      </c>
      <c r="FB49" s="30">
        <f t="shared" si="240"/>
        <v>0</v>
      </c>
      <c r="FC49" s="30">
        <f t="shared" si="241"/>
        <v>0</v>
      </c>
      <c r="FD49" s="30">
        <f t="shared" si="242"/>
        <v>0</v>
      </c>
      <c r="FE49" s="30">
        <f t="shared" si="243"/>
        <v>0</v>
      </c>
      <c r="FF49" s="31"/>
      <c r="FG49" s="27" t="e">
        <f t="shared" si="244"/>
        <v>#VALUE!</v>
      </c>
      <c r="FH49" s="28">
        <f t="shared" si="245"/>
        <v>0</v>
      </c>
      <c r="FI49" s="27" t="e">
        <f t="shared" si="246"/>
        <v>#VALUE!</v>
      </c>
      <c r="FJ49" s="28">
        <f t="shared" si="247"/>
        <v>0</v>
      </c>
      <c r="FK49" s="28">
        <f>IF(OR(T49="",T49=" ",T49="　"),0,IF(D49&gt;=840101,0,IF(EV49=1,1,IF(MATCH(T49,Sheet2!$D$3:$D$12,1)&lt;=8,1,0))))</f>
        <v>0</v>
      </c>
      <c r="FL49" s="28">
        <f>IF(OR(X49="",X49=" ",X49="　"),0,IF(D49&gt;=840101,0,IF(EW49=1,1,IF(MATCH(X49,Sheet2!$D$3:$D$12,1)&lt;=8,1,0))))</f>
        <v>0</v>
      </c>
      <c r="FM49" s="28">
        <f>IF(OR(AB49="",AB49=" ",AB49="　"),0,IF(D49&gt;=840101,0,IF(EX49=1,1,IF(MATCH(AB49,Sheet2!$D$3:$D$12,1)&lt;=8,1,0))))</f>
        <v>0</v>
      </c>
      <c r="FN49" s="28">
        <f>IF(OR(AF49="",AF49=" ",AF49="　"),0,IF(D49&gt;=840101,0,IF(EY49=1,1,IF(MATCH(AF49,Sheet2!$D$3:$D$12,1)&lt;=8,1,0))))</f>
        <v>0</v>
      </c>
      <c r="FO49" s="29">
        <f t="shared" si="248"/>
        <v>1</v>
      </c>
      <c r="FP49" s="29">
        <f t="shared" si="249"/>
        <v>1</v>
      </c>
      <c r="FQ49" s="30">
        <f t="shared" si="250"/>
        <v>0</v>
      </c>
      <c r="FR49" s="30">
        <f t="shared" si="251"/>
        <v>0</v>
      </c>
      <c r="FS49" s="30">
        <f t="shared" si="252"/>
        <v>0</v>
      </c>
      <c r="FT49" s="30">
        <f t="shared" si="253"/>
        <v>0</v>
      </c>
      <c r="FU49" s="31"/>
      <c r="FV49" s="27" t="e">
        <f t="shared" si="254"/>
        <v>#VALUE!</v>
      </c>
      <c r="FW49" s="28">
        <f t="shared" si="255"/>
        <v>0</v>
      </c>
      <c r="FX49" s="27" t="e">
        <f t="shared" si="256"/>
        <v>#VALUE!</v>
      </c>
      <c r="FY49" s="28">
        <f t="shared" si="257"/>
        <v>0</v>
      </c>
      <c r="FZ49" s="28">
        <f>IF(OR(T49="",T49=" ",T49="　"),0,IF(D49&gt;=840701,0,IF(FK49=1,1,IF(MATCH(T49,Sheet2!$D$3:$D$12,1)&lt;=9,1,0))))</f>
        <v>0</v>
      </c>
      <c r="GA49" s="28">
        <f>IF(OR(X49="",X49=" ",X49="　"),0,IF(D49&gt;=840701,0,IF(FL49=1,1,IF(MATCH(X49,Sheet2!$D$3:$D$12,1)&lt;=9,1,0))))</f>
        <v>0</v>
      </c>
      <c r="GB49" s="28">
        <f>IF(OR(AB49="",AB49=" ",AB49="　"),0,IF(D49&gt;=840701,0,IF(FM49=1,1,IF(MATCH(AB49,Sheet2!$D$3:$D$12,1)&lt;=9,1,0))))</f>
        <v>0</v>
      </c>
      <c r="GC49" s="28">
        <f>IF(OR(AF49="",AF49=" ",AF49="　"),0,IF(D49&gt;=840701,0,IF(FN49=1,1,IF(MATCH(AF49,Sheet2!$D$3:$D$12,1)&lt;=9,1,0))))</f>
        <v>0</v>
      </c>
      <c r="GD49" s="29">
        <f t="shared" si="258"/>
        <v>1</v>
      </c>
      <c r="GE49" s="29">
        <f t="shared" si="259"/>
        <v>1</v>
      </c>
      <c r="GF49" s="30">
        <f t="shared" si="260"/>
        <v>0</v>
      </c>
      <c r="GG49" s="30">
        <f t="shared" si="261"/>
        <v>0</v>
      </c>
      <c r="GH49" s="30">
        <f t="shared" si="262"/>
        <v>0</v>
      </c>
      <c r="GI49" s="30">
        <f t="shared" si="263"/>
        <v>0</v>
      </c>
      <c r="GJ49" s="31"/>
      <c r="GK49" s="27" t="e">
        <f t="shared" si="264"/>
        <v>#VALUE!</v>
      </c>
      <c r="GL49" s="28">
        <f t="shared" si="265"/>
        <v>0</v>
      </c>
      <c r="GM49" s="27" t="e">
        <f t="shared" si="266"/>
        <v>#VALUE!</v>
      </c>
      <c r="GN49" s="28">
        <f t="shared" si="267"/>
        <v>0</v>
      </c>
      <c r="GO49" s="28">
        <f>IF(OR(T49="",T49=" ",T49="　"),0,IF(D49&gt;=840701,0,IF(FZ49=1,1,IF(MATCH(T49,Sheet2!$D$3:$D$12,1)&lt;=10,1,0))))</f>
        <v>0</v>
      </c>
      <c r="GP49" s="28">
        <f>IF(OR(X49="",X49=" ",X49="　"),0,IF(D49&gt;=840701,0,IF(GA49=1,1,IF(MATCH(X49,Sheet2!$D$3:$D$12,1)&lt;=10,1,0))))</f>
        <v>0</v>
      </c>
      <c r="GQ49" s="28">
        <f>IF(OR(AB49="",AB49=" ",AB49="　"),0,IF(D49&gt;=840701,0,IF(GB49=1,1,IF(MATCH(AB49,Sheet2!$D$3:$D$12,1)&lt;=10,1,0))))</f>
        <v>0</v>
      </c>
      <c r="GR49" s="28">
        <f>IF(OR(AF49="",AF49=" ",AF49="　"),0,IF(D49&gt;=840701,0,IF(GC49=1,1,IF(MATCH(AF49,Sheet2!$D$3:$D$12,1)&lt;=10,1,0))))</f>
        <v>0</v>
      </c>
      <c r="GS49" s="29">
        <f t="shared" si="268"/>
        <v>0</v>
      </c>
      <c r="GT49" s="29">
        <f t="shared" si="269"/>
        <v>0</v>
      </c>
      <c r="GU49" s="30">
        <f t="shared" si="270"/>
        <v>0</v>
      </c>
      <c r="GV49" s="30">
        <f t="shared" si="271"/>
        <v>0</v>
      </c>
      <c r="GW49" s="30">
        <f t="shared" si="272"/>
        <v>0</v>
      </c>
      <c r="GX49" s="30">
        <f t="shared" si="273"/>
        <v>0</v>
      </c>
      <c r="GY49" s="8"/>
      <c r="GZ49" s="39" t="str">
        <f t="shared" si="129"/>
        <v>1911/00/00</v>
      </c>
      <c r="HA49" s="8" t="e">
        <f t="shared" si="130"/>
        <v>#VALUE!</v>
      </c>
      <c r="HB49" s="8" t="str">
        <f t="shared" si="131"/>
        <v>1911/00/00</v>
      </c>
      <c r="HC49" s="8" t="e">
        <f t="shared" si="132"/>
        <v>#VALUE!</v>
      </c>
      <c r="HD49" s="8" t="str">
        <f t="shared" si="133"/>
        <v>1911/00/00</v>
      </c>
      <c r="HE49" s="8" t="e">
        <f t="shared" si="134"/>
        <v>#VALUE!</v>
      </c>
      <c r="HF49" s="8" t="str">
        <f t="shared" si="135"/>
        <v>2013/01/01</v>
      </c>
      <c r="HH49" s="8">
        <f>IF(OR(C49="",C49=" ",C49="　"),0,IF(D49&gt;780630,0,ROUND(VLOOKUP(F49,Sheet2!$A$1:$B$20,2,FALSE)*E49,0)))</f>
        <v>0</v>
      </c>
      <c r="HI49" s="8">
        <f t="shared" si="136"/>
        <v>0</v>
      </c>
      <c r="HJ49" s="8">
        <f t="shared" si="137"/>
        <v>0</v>
      </c>
      <c r="HL49" s="8" t="str">
        <f t="shared" si="138"/>
        <v/>
      </c>
      <c r="HM49" s="8" t="str">
        <f t="shared" si="139"/>
        <v/>
      </c>
      <c r="HN49" s="8" t="str">
        <f t="shared" si="140"/>
        <v/>
      </c>
      <c r="HO49" s="8" t="str">
        <f t="shared" si="141"/>
        <v/>
      </c>
      <c r="HP49" s="8" t="str">
        <f t="shared" si="142"/>
        <v/>
      </c>
      <c r="HQ49" s="8" t="str">
        <f t="shared" si="143"/>
        <v/>
      </c>
      <c r="HR49" s="8" t="str">
        <f t="shared" si="144"/>
        <v/>
      </c>
    </row>
    <row r="50" spans="1:226" ht="60" customHeight="1">
      <c r="A50" s="10">
        <v>45</v>
      </c>
      <c r="B50" s="32"/>
      <c r="C50" s="33"/>
      <c r="D50" s="34"/>
      <c r="E50" s="55"/>
      <c r="F50" s="46"/>
      <c r="G50" s="48">
        <f>IF(OR(C50="",C50=" ",C50="　"),0,IF(D50&gt;780630,0,ROUND(VLOOKUP(F50,Sheet2!$A$1:$B$20,2,FALSE),0)))</f>
        <v>0</v>
      </c>
      <c r="H50" s="49">
        <f t="shared" si="147"/>
        <v>0</v>
      </c>
      <c r="I50" s="24">
        <f t="shared" si="148"/>
        <v>0</v>
      </c>
      <c r="J50" s="25">
        <f t="shared" si="149"/>
        <v>0</v>
      </c>
      <c r="K50" s="35"/>
      <c r="L50" s="133" t="str">
        <f t="shared" si="145"/>
        <v/>
      </c>
      <c r="M50" s="51" t="str">
        <f t="shared" si="150"/>
        <v/>
      </c>
      <c r="N50" s="56">
        <v>15.5</v>
      </c>
      <c r="O50" s="38"/>
      <c r="P50" s="133" t="str">
        <f t="shared" si="146"/>
        <v/>
      </c>
      <c r="Q50" s="51" t="str">
        <f t="shared" si="151"/>
        <v/>
      </c>
      <c r="R50" s="56">
        <v>15.5</v>
      </c>
      <c r="S50" s="38"/>
      <c r="T50" s="34"/>
      <c r="U50" s="51" t="str">
        <f t="shared" si="152"/>
        <v/>
      </c>
      <c r="V50" s="56">
        <v>15.5</v>
      </c>
      <c r="W50" s="38"/>
      <c r="X50" s="34"/>
      <c r="Y50" s="51" t="str">
        <f t="shared" si="153"/>
        <v/>
      </c>
      <c r="Z50" s="56">
        <v>15.5</v>
      </c>
      <c r="AA50" s="35"/>
      <c r="AB50" s="34"/>
      <c r="AC50" s="51" t="str">
        <f t="shared" si="154"/>
        <v/>
      </c>
      <c r="AD50" s="56">
        <v>15.5</v>
      </c>
      <c r="AE50" s="38"/>
      <c r="AF50" s="34"/>
      <c r="AG50" s="51" t="str">
        <f t="shared" si="155"/>
        <v/>
      </c>
      <c r="AH50" s="56">
        <v>15.5</v>
      </c>
      <c r="AI50" s="37">
        <f t="shared" si="156"/>
        <v>0</v>
      </c>
      <c r="AJ50" s="47">
        <f t="shared" si="157"/>
        <v>0</v>
      </c>
      <c r="AK50" s="26">
        <f t="shared" si="158"/>
        <v>0</v>
      </c>
      <c r="AL50" s="53">
        <f t="shared" si="159"/>
        <v>0</v>
      </c>
      <c r="AM50" s="36"/>
      <c r="AN50" s="54"/>
      <c r="AO50" s="8" t="e">
        <f>VLOOKUP(LEFT(C50,1),Sheet2!$L$3:$M$28,2,FALSE)&amp;MID(C50,2,9)</f>
        <v>#N/A</v>
      </c>
      <c r="AP50" s="8" t="e">
        <f t="shared" si="160"/>
        <v>#N/A</v>
      </c>
      <c r="AQ50" s="8" t="e">
        <f t="shared" si="161"/>
        <v>#N/A</v>
      </c>
      <c r="AR50" s="27">
        <f t="shared" si="162"/>
        <v>0</v>
      </c>
      <c r="AS50" s="28">
        <f t="shared" si="163"/>
        <v>0</v>
      </c>
      <c r="AT50" s="27">
        <f t="shared" si="164"/>
        <v>0</v>
      </c>
      <c r="AU50" s="28">
        <f t="shared" si="165"/>
        <v>0</v>
      </c>
      <c r="AV50" s="28">
        <f t="shared" si="166"/>
        <v>0</v>
      </c>
      <c r="AW50" s="28">
        <f t="shared" si="167"/>
        <v>0</v>
      </c>
      <c r="AX50" s="28">
        <f t="shared" si="168"/>
        <v>0</v>
      </c>
      <c r="AY50" s="28">
        <f t="shared" si="169"/>
        <v>0</v>
      </c>
      <c r="AZ50" s="29" t="str">
        <f t="shared" si="170"/>
        <v/>
      </c>
      <c r="BA50" s="29"/>
      <c r="BB50" s="30">
        <f t="shared" si="171"/>
        <v>0</v>
      </c>
      <c r="BC50" s="30">
        <f t="shared" si="172"/>
        <v>0</v>
      </c>
      <c r="BD50" s="31">
        <f t="shared" si="173"/>
        <v>0</v>
      </c>
      <c r="BE50" s="8"/>
      <c r="BF50" s="27" t="e">
        <f t="shared" si="174"/>
        <v>#VALUE!</v>
      </c>
      <c r="BG50" s="28">
        <f t="shared" si="175"/>
        <v>0</v>
      </c>
      <c r="BH50" s="27" t="e">
        <f t="shared" si="176"/>
        <v>#VALUE!</v>
      </c>
      <c r="BI50" s="28">
        <f t="shared" si="177"/>
        <v>0</v>
      </c>
      <c r="BJ50" s="28">
        <f>IF(OR(T50="",T50=" ",T50="　"),0,IF(D50&gt;=800701,0,IF(MATCH(T50,Sheet2!$D$3:$D$12,1)&lt;=1,1,0)))</f>
        <v>0</v>
      </c>
      <c r="BK50" s="28">
        <f>IF(OR(X50="",X50=" ",X50="　"),0,IF(D50&gt;=800701,0,IF(MATCH(X50,Sheet2!$D$3:$D$12,1)&lt;=1,1,0)))</f>
        <v>0</v>
      </c>
      <c r="BL50" s="28">
        <f>IF(OR(AB50="",AB50=" ",AB50="　"),0,IF(D50&gt;=800701,0,IF(MATCH(AB50,Sheet2!$D$3:$D$12,1)&lt;=1,1,0)))</f>
        <v>0</v>
      </c>
      <c r="BM50" s="28">
        <f>IF(OR(AF50="",AF50=" ",AF50="　"),0,IF(D50&gt;=800701,0,IF(MATCH(AF50,Sheet2!$D$3:$D$12,1)&lt;=1,1,0)))</f>
        <v>0</v>
      </c>
      <c r="BN50" s="29">
        <f t="shared" si="178"/>
        <v>5</v>
      </c>
      <c r="BO50" s="29">
        <f t="shared" si="179"/>
        <v>3</v>
      </c>
      <c r="BP50" s="30">
        <f t="shared" si="180"/>
        <v>0</v>
      </c>
      <c r="BQ50" s="30">
        <f t="shared" si="181"/>
        <v>0</v>
      </c>
      <c r="BR50" s="30">
        <f t="shared" si="182"/>
        <v>0</v>
      </c>
      <c r="BS50" s="30">
        <f t="shared" si="183"/>
        <v>0</v>
      </c>
      <c r="BT50" s="30"/>
      <c r="BU50" s="27" t="e">
        <f t="shared" si="184"/>
        <v>#VALUE!</v>
      </c>
      <c r="BV50" s="28">
        <f t="shared" si="185"/>
        <v>0</v>
      </c>
      <c r="BW50" s="27" t="e">
        <f t="shared" si="186"/>
        <v>#VALUE!</v>
      </c>
      <c r="BX50" s="28">
        <f t="shared" si="187"/>
        <v>0</v>
      </c>
      <c r="BY50" s="28">
        <f>IF(OR(T50="",T50=" ",T50="　"),0,IF(D50&gt;=810101,0,IF(BJ50=1,1,IF(MATCH(T50,Sheet2!$D$3:$D$12,1)&lt;=2,1,0))))</f>
        <v>0</v>
      </c>
      <c r="BZ50" s="28">
        <f>IF(OR(X50="",X50=" ",X50="　"),0,IF(D50&gt;=810101,0,IF(BK50=1,1,IF(MATCH(X50,Sheet2!$D$3:$D$12,1)&lt;=2,1,0))))</f>
        <v>0</v>
      </c>
      <c r="CA50" s="28">
        <f>IF(OR(AB50="",AB50=" ",AB50="　"),0,IF(D50&gt;=810101,0,IF(BL50=1,1,IF(MATCH(AB50,Sheet2!$D$3:$D$12,1)&lt;=2,1,0))))</f>
        <v>0</v>
      </c>
      <c r="CB50" s="28">
        <f>IF(OR(AF50="",AF50=" ",AF50="　"),0,IF(D50&gt;=810101,0,IF(BM50=1,1,IF(MATCH(AF50,Sheet2!$D$3:$D$12,1)&lt;=2,1,0))))</f>
        <v>0</v>
      </c>
      <c r="CC50" s="29">
        <f t="shared" si="188"/>
        <v>4</v>
      </c>
      <c r="CD50" s="29">
        <f t="shared" si="189"/>
        <v>3</v>
      </c>
      <c r="CE50" s="30">
        <f t="shared" si="190"/>
        <v>0</v>
      </c>
      <c r="CF50" s="30">
        <f t="shared" si="191"/>
        <v>0</v>
      </c>
      <c r="CG50" s="30">
        <f t="shared" si="192"/>
        <v>0</v>
      </c>
      <c r="CH50" s="30">
        <f t="shared" si="193"/>
        <v>0</v>
      </c>
      <c r="CI50" s="30"/>
      <c r="CJ50" s="27" t="e">
        <f t="shared" si="194"/>
        <v>#VALUE!</v>
      </c>
      <c r="CK50" s="28">
        <f t="shared" si="195"/>
        <v>0</v>
      </c>
      <c r="CL50" s="27" t="e">
        <f t="shared" si="196"/>
        <v>#VALUE!</v>
      </c>
      <c r="CM50" s="28">
        <f t="shared" si="197"/>
        <v>0</v>
      </c>
      <c r="CN50" s="28">
        <f>IF(OR(T50="",T50=" ",T50="　"),0,IF(D50&gt;=810701,0,IF(BY50=1,1,IF(MATCH(T50,Sheet2!$D$3:$D$12,1)&lt;=3,1,0))))</f>
        <v>0</v>
      </c>
      <c r="CO50" s="28">
        <f>IF(OR(X50="",X50=" ",X50="　"),0,IF(D50&gt;=810701,0,IF(BZ50=1,1,IF(MATCH(X50,Sheet2!$D$3:$D$12,1)&lt;=3,1,0))))</f>
        <v>0</v>
      </c>
      <c r="CP50" s="28">
        <f>IF(OR(AB50="",AB50=" ",AB50="　"),0,IF(D50&gt;=810701,0,IF(CA50=1,1,IF(MATCH(AB50,Sheet2!$D$3:$D$12,1)&lt;=3,1,0))))</f>
        <v>0</v>
      </c>
      <c r="CQ50" s="28">
        <f>IF(OR(AF50="",AF50=" ",AF50="　"),0,IF(D50&gt;=810701,0,IF(CB50=1,1,IF(MATCH(AF50,Sheet2!$D$3:$D$12,1)&lt;=3,1,0))))</f>
        <v>0</v>
      </c>
      <c r="CR50" s="29">
        <f t="shared" si="198"/>
        <v>4</v>
      </c>
      <c r="CS50" s="29">
        <f t="shared" si="199"/>
        <v>3</v>
      </c>
      <c r="CT50" s="30">
        <f t="shared" si="200"/>
        <v>0</v>
      </c>
      <c r="CU50" s="30">
        <f t="shared" si="201"/>
        <v>0</v>
      </c>
      <c r="CV50" s="30">
        <f t="shared" si="202"/>
        <v>0</v>
      </c>
      <c r="CW50" s="30">
        <f t="shared" si="203"/>
        <v>0</v>
      </c>
      <c r="CX50" s="31"/>
      <c r="CY50" s="27" t="e">
        <f t="shared" si="204"/>
        <v>#VALUE!</v>
      </c>
      <c r="CZ50" s="28">
        <f t="shared" si="205"/>
        <v>0</v>
      </c>
      <c r="DA50" s="27" t="e">
        <f t="shared" si="206"/>
        <v>#VALUE!</v>
      </c>
      <c r="DB50" s="28">
        <f t="shared" si="207"/>
        <v>0</v>
      </c>
      <c r="DC50" s="28">
        <f>IF(OR(T50="",T50=" ",T50="　"),0,IF(D50&gt;=820101,0,IF(CN50=1,1,IF(MATCH(T50,Sheet2!$D$3:$D$12,1)&lt;=4,1,0))))</f>
        <v>0</v>
      </c>
      <c r="DD50" s="28">
        <f>IF(OR(X50="",X50=" ",X50="　"),0,IF(D50&gt;=820101,0,IF(CO50=1,1,IF(MATCH(X50,Sheet2!$D$3:$D$12,1)&lt;=4,1,0))))</f>
        <v>0</v>
      </c>
      <c r="DE50" s="28">
        <f>IF(OR(AB50="",AB50=" ",AB50="　"),0,IF(D50&gt;=820101,0,IF(CP50=1,1,IF(MATCH(AB50,Sheet2!$D$3:$D$12,1)&lt;=4,1,0))))</f>
        <v>0</v>
      </c>
      <c r="DF50" s="28">
        <f>IF(OR(AF50="",AF50=" ",AF50="　"),0,IF(D50&gt;=820101,0,IF(CQ50=1,1,IF(MATCH(AF50,Sheet2!$D$3:$D$12,1)&lt;=4,1,0))))</f>
        <v>0</v>
      </c>
      <c r="DG50" s="29">
        <f t="shared" si="208"/>
        <v>3</v>
      </c>
      <c r="DH50" s="29">
        <f t="shared" si="209"/>
        <v>3</v>
      </c>
      <c r="DI50" s="30">
        <f t="shared" si="210"/>
        <v>0</v>
      </c>
      <c r="DJ50" s="30">
        <f t="shared" si="211"/>
        <v>0</v>
      </c>
      <c r="DK50" s="30">
        <f t="shared" si="212"/>
        <v>0</v>
      </c>
      <c r="DL50" s="30">
        <f t="shared" si="213"/>
        <v>0</v>
      </c>
      <c r="DM50" s="31"/>
      <c r="DN50" s="27" t="e">
        <f t="shared" si="214"/>
        <v>#VALUE!</v>
      </c>
      <c r="DO50" s="28">
        <f t="shared" si="215"/>
        <v>0</v>
      </c>
      <c r="DP50" s="27" t="e">
        <f t="shared" si="216"/>
        <v>#VALUE!</v>
      </c>
      <c r="DQ50" s="28">
        <f t="shared" si="217"/>
        <v>0</v>
      </c>
      <c r="DR50" s="28">
        <f>IF(OR(T50="",T50=" ",T50="　"),0,IF(D50&gt;=820701,0,IF(DC50=1,1,IF(MATCH(T50,Sheet2!$D$3:$D$12,1)&lt;=5,1,0))))</f>
        <v>0</v>
      </c>
      <c r="DS50" s="28">
        <f>IF(OR(X50="",X50=" ",X50="　"),0,IF(D50&gt;=820701,0,IF(DD50=1,1,IF(MATCH(X50,Sheet2!$D$3:$D$12,1)&lt;=5,1,0))))</f>
        <v>0</v>
      </c>
      <c r="DT50" s="28">
        <f>IF(OR(AB50="",AB50=" ",AB50="　"),0,IF(D50&gt;=820701,0,IF(DE50=1,1,IF(MATCH(AB50,Sheet2!$D$3:$D$12,1)&lt;=5,1,0))))</f>
        <v>0</v>
      </c>
      <c r="DU50" s="28">
        <f>IF(OR(AF50="",AF50=" ",AF50="　"),0,IF(D50&gt;=820701,0,IF(DF50=1,1,IF(MATCH(AF50,Sheet2!$D$3:$D$12,1)&lt;=5,1,0))))</f>
        <v>0</v>
      </c>
      <c r="DV50" s="29">
        <f t="shared" si="218"/>
        <v>3</v>
      </c>
      <c r="DW50" s="29">
        <f t="shared" si="219"/>
        <v>3</v>
      </c>
      <c r="DX50" s="30">
        <f t="shared" si="220"/>
        <v>0</v>
      </c>
      <c r="DY50" s="30">
        <f t="shared" si="221"/>
        <v>0</v>
      </c>
      <c r="DZ50" s="30">
        <f t="shared" si="222"/>
        <v>0</v>
      </c>
      <c r="EA50" s="30">
        <f t="shared" si="223"/>
        <v>0</v>
      </c>
      <c r="EB50" s="31"/>
      <c r="EC50" s="27" t="e">
        <f t="shared" si="224"/>
        <v>#VALUE!</v>
      </c>
      <c r="ED50" s="28">
        <f t="shared" si="225"/>
        <v>0</v>
      </c>
      <c r="EE50" s="27" t="e">
        <f t="shared" si="226"/>
        <v>#VALUE!</v>
      </c>
      <c r="EF50" s="28">
        <f t="shared" si="227"/>
        <v>0</v>
      </c>
      <c r="EG50" s="28">
        <f>IF(OR(T50="",T50=" ",T50="　"),0,IF(D50&gt;=830101,0,IF(DR50=1,1,IF(MATCH(T50,Sheet2!$D$3:$D$12,1)&lt;=6,1,0))))</f>
        <v>0</v>
      </c>
      <c r="EH50" s="28">
        <f>IF(OR(X50="",X50=" ",X50="　"),0,IF(D50&gt;=830101,0,IF(DS50=1,1,IF(MATCH(X50,Sheet2!$D$3:$D$12,1)&lt;=6,1,0))))</f>
        <v>0</v>
      </c>
      <c r="EI50" s="28">
        <f>IF(OR(AB50="",AB50=" ",AB50="　"),0,IF(D50&gt;=830101,0,IF(DT50=1,1,IF(MATCH(AB50,Sheet2!$D$3:$D$12,1)&lt;=6,1,0))))</f>
        <v>0</v>
      </c>
      <c r="EJ50" s="28">
        <f>IF(OR(AF50="",AF50=" ",AF50="　"),0,IF(D50&gt;=830101,0,IF(DU50=1,1,IF(MATCH(AF50,Sheet2!$D$3:$D$12,1)&lt;=6,1,0))))</f>
        <v>0</v>
      </c>
      <c r="EK50" s="29">
        <f t="shared" si="228"/>
        <v>2</v>
      </c>
      <c r="EL50" s="29">
        <f t="shared" si="229"/>
        <v>2</v>
      </c>
      <c r="EM50" s="30">
        <f t="shared" si="230"/>
        <v>0</v>
      </c>
      <c r="EN50" s="30">
        <f t="shared" si="231"/>
        <v>0</v>
      </c>
      <c r="EO50" s="30">
        <f t="shared" si="232"/>
        <v>0</v>
      </c>
      <c r="EP50" s="30">
        <f t="shared" si="233"/>
        <v>0</v>
      </c>
      <c r="EQ50" s="31"/>
      <c r="ER50" s="27" t="e">
        <f t="shared" si="234"/>
        <v>#VALUE!</v>
      </c>
      <c r="ES50" s="28">
        <f t="shared" si="235"/>
        <v>0</v>
      </c>
      <c r="ET50" s="27" t="e">
        <f t="shared" si="236"/>
        <v>#VALUE!</v>
      </c>
      <c r="EU50" s="28">
        <f t="shared" si="237"/>
        <v>0</v>
      </c>
      <c r="EV50" s="28">
        <f>IF(OR(T50="",T50=" ",T50="　"),0,IF(D50&gt;=830701,0,IF(EG50=1,1,IF(MATCH(T50,Sheet2!$D$3:$D$12,1)&lt;=7,1,0))))</f>
        <v>0</v>
      </c>
      <c r="EW50" s="28">
        <f>IF(OR(X50="",X50=" ",X50="　"),0,IF(D50&gt;=830701,0,IF(EH50=1,1,IF(MATCH(X50,Sheet2!$D$3:$D$12,1)&lt;=7,1,0))))</f>
        <v>0</v>
      </c>
      <c r="EX50" s="28">
        <f>IF(OR(AB50="",AB50=" ",AB50="　"),0,IF(D50&gt;=830701,0,IF(EI50=1,1,IF(MATCH(AB50,Sheet2!$D$3:$D$12,1)&lt;=7,1,0))))</f>
        <v>0</v>
      </c>
      <c r="EY50" s="28">
        <f>IF(OR(AF50="",AF50=" ",AF50="　"),0,IF(D50&gt;=830701,0,IF(EJ50=1,1,IF(MATCH(AF50,Sheet2!$D$3:$D$12,1)&lt;=7,1,0))))</f>
        <v>0</v>
      </c>
      <c r="EZ50" s="29">
        <f t="shared" si="238"/>
        <v>2</v>
      </c>
      <c r="FA50" s="29">
        <f t="shared" si="239"/>
        <v>2</v>
      </c>
      <c r="FB50" s="30">
        <f t="shared" si="240"/>
        <v>0</v>
      </c>
      <c r="FC50" s="30">
        <f t="shared" si="241"/>
        <v>0</v>
      </c>
      <c r="FD50" s="30">
        <f t="shared" si="242"/>
        <v>0</v>
      </c>
      <c r="FE50" s="30">
        <f t="shared" si="243"/>
        <v>0</v>
      </c>
      <c r="FF50" s="31"/>
      <c r="FG50" s="27" t="e">
        <f t="shared" si="244"/>
        <v>#VALUE!</v>
      </c>
      <c r="FH50" s="28">
        <f t="shared" si="245"/>
        <v>0</v>
      </c>
      <c r="FI50" s="27" t="e">
        <f t="shared" si="246"/>
        <v>#VALUE!</v>
      </c>
      <c r="FJ50" s="28">
        <f t="shared" si="247"/>
        <v>0</v>
      </c>
      <c r="FK50" s="28">
        <f>IF(OR(T50="",T50=" ",T50="　"),0,IF(D50&gt;=840101,0,IF(EV50=1,1,IF(MATCH(T50,Sheet2!$D$3:$D$12,1)&lt;=8,1,0))))</f>
        <v>0</v>
      </c>
      <c r="FL50" s="28">
        <f>IF(OR(X50="",X50=" ",X50="　"),0,IF(D50&gt;=840101,0,IF(EW50=1,1,IF(MATCH(X50,Sheet2!$D$3:$D$12,1)&lt;=8,1,0))))</f>
        <v>0</v>
      </c>
      <c r="FM50" s="28">
        <f>IF(OR(AB50="",AB50=" ",AB50="　"),0,IF(D50&gt;=840101,0,IF(EX50=1,1,IF(MATCH(AB50,Sheet2!$D$3:$D$12,1)&lt;=8,1,0))))</f>
        <v>0</v>
      </c>
      <c r="FN50" s="28">
        <f>IF(OR(AF50="",AF50=" ",AF50="　"),0,IF(D50&gt;=840101,0,IF(EY50=1,1,IF(MATCH(AF50,Sheet2!$D$3:$D$12,1)&lt;=8,1,0))))</f>
        <v>0</v>
      </c>
      <c r="FO50" s="29">
        <f t="shared" si="248"/>
        <v>1</v>
      </c>
      <c r="FP50" s="29">
        <f t="shared" si="249"/>
        <v>1</v>
      </c>
      <c r="FQ50" s="30">
        <f t="shared" si="250"/>
        <v>0</v>
      </c>
      <c r="FR50" s="30">
        <f t="shared" si="251"/>
        <v>0</v>
      </c>
      <c r="FS50" s="30">
        <f t="shared" si="252"/>
        <v>0</v>
      </c>
      <c r="FT50" s="30">
        <f t="shared" si="253"/>
        <v>0</v>
      </c>
      <c r="FU50" s="31"/>
      <c r="FV50" s="27" t="e">
        <f t="shared" si="254"/>
        <v>#VALUE!</v>
      </c>
      <c r="FW50" s="28">
        <f t="shared" si="255"/>
        <v>0</v>
      </c>
      <c r="FX50" s="27" t="e">
        <f t="shared" si="256"/>
        <v>#VALUE!</v>
      </c>
      <c r="FY50" s="28">
        <f t="shared" si="257"/>
        <v>0</v>
      </c>
      <c r="FZ50" s="28">
        <f>IF(OR(T50="",T50=" ",T50="　"),0,IF(D50&gt;=840701,0,IF(FK50=1,1,IF(MATCH(T50,Sheet2!$D$3:$D$12,1)&lt;=9,1,0))))</f>
        <v>0</v>
      </c>
      <c r="GA50" s="28">
        <f>IF(OR(X50="",X50=" ",X50="　"),0,IF(D50&gt;=840701,0,IF(FL50=1,1,IF(MATCH(X50,Sheet2!$D$3:$D$12,1)&lt;=9,1,0))))</f>
        <v>0</v>
      </c>
      <c r="GB50" s="28">
        <f>IF(OR(AB50="",AB50=" ",AB50="　"),0,IF(D50&gt;=840701,0,IF(FM50=1,1,IF(MATCH(AB50,Sheet2!$D$3:$D$12,1)&lt;=9,1,0))))</f>
        <v>0</v>
      </c>
      <c r="GC50" s="28">
        <f>IF(OR(AF50="",AF50=" ",AF50="　"),0,IF(D50&gt;=840701,0,IF(FN50=1,1,IF(MATCH(AF50,Sheet2!$D$3:$D$12,1)&lt;=9,1,0))))</f>
        <v>0</v>
      </c>
      <c r="GD50" s="29">
        <f t="shared" si="258"/>
        <v>1</v>
      </c>
      <c r="GE50" s="29">
        <f t="shared" si="259"/>
        <v>1</v>
      </c>
      <c r="GF50" s="30">
        <f t="shared" si="260"/>
        <v>0</v>
      </c>
      <c r="GG50" s="30">
        <f t="shared" si="261"/>
        <v>0</v>
      </c>
      <c r="GH50" s="30">
        <f t="shared" si="262"/>
        <v>0</v>
      </c>
      <c r="GI50" s="30">
        <f t="shared" si="263"/>
        <v>0</v>
      </c>
      <c r="GJ50" s="31"/>
      <c r="GK50" s="27" t="e">
        <f t="shared" si="264"/>
        <v>#VALUE!</v>
      </c>
      <c r="GL50" s="28">
        <f t="shared" si="265"/>
        <v>0</v>
      </c>
      <c r="GM50" s="27" t="e">
        <f t="shared" si="266"/>
        <v>#VALUE!</v>
      </c>
      <c r="GN50" s="28">
        <f t="shared" si="267"/>
        <v>0</v>
      </c>
      <c r="GO50" s="28">
        <f>IF(OR(T50="",T50=" ",T50="　"),0,IF(D50&gt;=840701,0,IF(FZ50=1,1,IF(MATCH(T50,Sheet2!$D$3:$D$12,1)&lt;=10,1,0))))</f>
        <v>0</v>
      </c>
      <c r="GP50" s="28">
        <f>IF(OR(X50="",X50=" ",X50="　"),0,IF(D50&gt;=840701,0,IF(GA50=1,1,IF(MATCH(X50,Sheet2!$D$3:$D$12,1)&lt;=10,1,0))))</f>
        <v>0</v>
      </c>
      <c r="GQ50" s="28">
        <f>IF(OR(AB50="",AB50=" ",AB50="　"),0,IF(D50&gt;=840701,0,IF(GB50=1,1,IF(MATCH(AB50,Sheet2!$D$3:$D$12,1)&lt;=10,1,0))))</f>
        <v>0</v>
      </c>
      <c r="GR50" s="28">
        <f>IF(OR(AF50="",AF50=" ",AF50="　"),0,IF(D50&gt;=840701,0,IF(GC50=1,1,IF(MATCH(AF50,Sheet2!$D$3:$D$12,1)&lt;=10,1,0))))</f>
        <v>0</v>
      </c>
      <c r="GS50" s="29">
        <f t="shared" si="268"/>
        <v>0</v>
      </c>
      <c r="GT50" s="29">
        <f t="shared" si="269"/>
        <v>0</v>
      </c>
      <c r="GU50" s="30">
        <f t="shared" si="270"/>
        <v>0</v>
      </c>
      <c r="GV50" s="30">
        <f t="shared" si="271"/>
        <v>0</v>
      </c>
      <c r="GW50" s="30">
        <f t="shared" si="272"/>
        <v>0</v>
      </c>
      <c r="GX50" s="30">
        <f t="shared" si="273"/>
        <v>0</v>
      </c>
      <c r="GY50" s="8"/>
      <c r="GZ50" s="39" t="str">
        <f t="shared" si="129"/>
        <v>1911/00/00</v>
      </c>
      <c r="HA50" s="8" t="e">
        <f t="shared" si="130"/>
        <v>#VALUE!</v>
      </c>
      <c r="HB50" s="8" t="str">
        <f t="shared" si="131"/>
        <v>1911/00/00</v>
      </c>
      <c r="HC50" s="8" t="e">
        <f t="shared" si="132"/>
        <v>#VALUE!</v>
      </c>
      <c r="HD50" s="8" t="str">
        <f t="shared" si="133"/>
        <v>1911/00/00</v>
      </c>
      <c r="HE50" s="8" t="e">
        <f t="shared" si="134"/>
        <v>#VALUE!</v>
      </c>
      <c r="HF50" s="8" t="str">
        <f t="shared" si="135"/>
        <v>2013/01/01</v>
      </c>
      <c r="HH50" s="8">
        <f>IF(OR(C50="",C50=" ",C50="　"),0,IF(D50&gt;780630,0,ROUND(VLOOKUP(F50,Sheet2!$A$1:$B$20,2,FALSE)*E50,0)))</f>
        <v>0</v>
      </c>
      <c r="HI50" s="8">
        <f t="shared" si="136"/>
        <v>0</v>
      </c>
      <c r="HJ50" s="8">
        <f t="shared" si="137"/>
        <v>0</v>
      </c>
      <c r="HL50" s="8" t="str">
        <f t="shared" si="138"/>
        <v/>
      </c>
      <c r="HM50" s="8" t="str">
        <f t="shared" si="139"/>
        <v/>
      </c>
      <c r="HN50" s="8" t="str">
        <f t="shared" si="140"/>
        <v/>
      </c>
      <c r="HO50" s="8" t="str">
        <f t="shared" si="141"/>
        <v/>
      </c>
      <c r="HP50" s="8" t="str">
        <f t="shared" si="142"/>
        <v/>
      </c>
      <c r="HQ50" s="8" t="str">
        <f t="shared" si="143"/>
        <v/>
      </c>
      <c r="HR50" s="8" t="str">
        <f t="shared" si="144"/>
        <v/>
      </c>
    </row>
    <row r="51" spans="1:226" ht="60" customHeight="1">
      <c r="A51" s="10">
        <v>46</v>
      </c>
      <c r="B51" s="32"/>
      <c r="C51" s="33"/>
      <c r="D51" s="34"/>
      <c r="E51" s="55"/>
      <c r="F51" s="46"/>
      <c r="G51" s="48">
        <f>IF(OR(C51="",C51=" ",C51="　"),0,IF(D51&gt;780630,0,ROUND(VLOOKUP(F51,Sheet2!$A$1:$B$20,2,FALSE),0)))</f>
        <v>0</v>
      </c>
      <c r="H51" s="49">
        <f t="shared" si="147"/>
        <v>0</v>
      </c>
      <c r="I51" s="24">
        <f t="shared" si="148"/>
        <v>0</v>
      </c>
      <c r="J51" s="25">
        <f t="shared" si="149"/>
        <v>0</v>
      </c>
      <c r="K51" s="35"/>
      <c r="L51" s="133" t="str">
        <f t="shared" si="145"/>
        <v/>
      </c>
      <c r="M51" s="51" t="str">
        <f t="shared" si="150"/>
        <v/>
      </c>
      <c r="N51" s="56">
        <v>15.5</v>
      </c>
      <c r="O51" s="38"/>
      <c r="P51" s="133" t="str">
        <f t="shared" si="146"/>
        <v/>
      </c>
      <c r="Q51" s="51" t="str">
        <f t="shared" si="151"/>
        <v/>
      </c>
      <c r="R51" s="56">
        <v>15.5</v>
      </c>
      <c r="S51" s="38"/>
      <c r="T51" s="34"/>
      <c r="U51" s="51" t="str">
        <f t="shared" si="152"/>
        <v/>
      </c>
      <c r="V51" s="56">
        <v>15.5</v>
      </c>
      <c r="W51" s="38"/>
      <c r="X51" s="34"/>
      <c r="Y51" s="51" t="str">
        <f t="shared" si="153"/>
        <v/>
      </c>
      <c r="Z51" s="56">
        <v>15.5</v>
      </c>
      <c r="AA51" s="35"/>
      <c r="AB51" s="34"/>
      <c r="AC51" s="51" t="str">
        <f t="shared" si="154"/>
        <v/>
      </c>
      <c r="AD51" s="56">
        <v>15.5</v>
      </c>
      <c r="AE51" s="38"/>
      <c r="AF51" s="34"/>
      <c r="AG51" s="51" t="str">
        <f t="shared" si="155"/>
        <v/>
      </c>
      <c r="AH51" s="56">
        <v>15.5</v>
      </c>
      <c r="AI51" s="37">
        <f t="shared" si="156"/>
        <v>0</v>
      </c>
      <c r="AJ51" s="47">
        <f t="shared" si="157"/>
        <v>0</v>
      </c>
      <c r="AK51" s="26">
        <f t="shared" si="158"/>
        <v>0</v>
      </c>
      <c r="AL51" s="53">
        <f t="shared" si="159"/>
        <v>0</v>
      </c>
      <c r="AM51" s="36"/>
      <c r="AN51" s="54"/>
      <c r="AO51" s="8" t="e">
        <f>VLOOKUP(LEFT(C51,1),Sheet2!$L$3:$M$28,2,FALSE)&amp;MID(C51,2,9)</f>
        <v>#N/A</v>
      </c>
      <c r="AP51" s="8" t="e">
        <f t="shared" si="160"/>
        <v>#N/A</v>
      </c>
      <c r="AQ51" s="8" t="e">
        <f t="shared" si="161"/>
        <v>#N/A</v>
      </c>
      <c r="AR51" s="27">
        <f t="shared" si="162"/>
        <v>0</v>
      </c>
      <c r="AS51" s="28">
        <f t="shared" si="163"/>
        <v>0</v>
      </c>
      <c r="AT51" s="27">
        <f t="shared" si="164"/>
        <v>0</v>
      </c>
      <c r="AU51" s="28">
        <f t="shared" si="165"/>
        <v>0</v>
      </c>
      <c r="AV51" s="28">
        <f t="shared" si="166"/>
        <v>0</v>
      </c>
      <c r="AW51" s="28">
        <f t="shared" si="167"/>
        <v>0</v>
      </c>
      <c r="AX51" s="28">
        <f t="shared" si="168"/>
        <v>0</v>
      </c>
      <c r="AY51" s="28">
        <f t="shared" si="169"/>
        <v>0</v>
      </c>
      <c r="AZ51" s="29" t="str">
        <f t="shared" si="170"/>
        <v/>
      </c>
      <c r="BA51" s="29"/>
      <c r="BB51" s="30">
        <f t="shared" si="171"/>
        <v>0</v>
      </c>
      <c r="BC51" s="30">
        <f t="shared" si="172"/>
        <v>0</v>
      </c>
      <c r="BD51" s="31">
        <f t="shared" si="173"/>
        <v>0</v>
      </c>
      <c r="BE51" s="8"/>
      <c r="BF51" s="27" t="e">
        <f t="shared" si="174"/>
        <v>#VALUE!</v>
      </c>
      <c r="BG51" s="28">
        <f t="shared" si="175"/>
        <v>0</v>
      </c>
      <c r="BH51" s="27" t="e">
        <f t="shared" si="176"/>
        <v>#VALUE!</v>
      </c>
      <c r="BI51" s="28">
        <f t="shared" si="177"/>
        <v>0</v>
      </c>
      <c r="BJ51" s="28">
        <f>IF(OR(T51="",T51=" ",T51="　"),0,IF(D51&gt;=800701,0,IF(MATCH(T51,Sheet2!$D$3:$D$12,1)&lt;=1,1,0)))</f>
        <v>0</v>
      </c>
      <c r="BK51" s="28">
        <f>IF(OR(X51="",X51=" ",X51="　"),0,IF(D51&gt;=800701,0,IF(MATCH(X51,Sheet2!$D$3:$D$12,1)&lt;=1,1,0)))</f>
        <v>0</v>
      </c>
      <c r="BL51" s="28">
        <f>IF(OR(AB51="",AB51=" ",AB51="　"),0,IF(D51&gt;=800701,0,IF(MATCH(AB51,Sheet2!$D$3:$D$12,1)&lt;=1,1,0)))</f>
        <v>0</v>
      </c>
      <c r="BM51" s="28">
        <f>IF(OR(AF51="",AF51=" ",AF51="　"),0,IF(D51&gt;=800701,0,IF(MATCH(AF51,Sheet2!$D$3:$D$12,1)&lt;=1,1,0)))</f>
        <v>0</v>
      </c>
      <c r="BN51" s="29">
        <f t="shared" si="178"/>
        <v>5</v>
      </c>
      <c r="BO51" s="29">
        <f t="shared" si="179"/>
        <v>3</v>
      </c>
      <c r="BP51" s="30">
        <f t="shared" si="180"/>
        <v>0</v>
      </c>
      <c r="BQ51" s="30">
        <f t="shared" si="181"/>
        <v>0</v>
      </c>
      <c r="BR51" s="30">
        <f t="shared" si="182"/>
        <v>0</v>
      </c>
      <c r="BS51" s="30">
        <f t="shared" si="183"/>
        <v>0</v>
      </c>
      <c r="BT51" s="30"/>
      <c r="BU51" s="27" t="e">
        <f t="shared" si="184"/>
        <v>#VALUE!</v>
      </c>
      <c r="BV51" s="28">
        <f t="shared" si="185"/>
        <v>0</v>
      </c>
      <c r="BW51" s="27" t="e">
        <f t="shared" si="186"/>
        <v>#VALUE!</v>
      </c>
      <c r="BX51" s="28">
        <f t="shared" si="187"/>
        <v>0</v>
      </c>
      <c r="BY51" s="28">
        <f>IF(OR(T51="",T51=" ",T51="　"),0,IF(D51&gt;=810101,0,IF(BJ51=1,1,IF(MATCH(T51,Sheet2!$D$3:$D$12,1)&lt;=2,1,0))))</f>
        <v>0</v>
      </c>
      <c r="BZ51" s="28">
        <f>IF(OR(X51="",X51=" ",X51="　"),0,IF(D51&gt;=810101,0,IF(BK51=1,1,IF(MATCH(X51,Sheet2!$D$3:$D$12,1)&lt;=2,1,0))))</f>
        <v>0</v>
      </c>
      <c r="CA51" s="28">
        <f>IF(OR(AB51="",AB51=" ",AB51="　"),0,IF(D51&gt;=810101,0,IF(BL51=1,1,IF(MATCH(AB51,Sheet2!$D$3:$D$12,1)&lt;=2,1,0))))</f>
        <v>0</v>
      </c>
      <c r="CB51" s="28">
        <f>IF(OR(AF51="",AF51=" ",AF51="　"),0,IF(D51&gt;=810101,0,IF(BM51=1,1,IF(MATCH(AF51,Sheet2!$D$3:$D$12,1)&lt;=2,1,0))))</f>
        <v>0</v>
      </c>
      <c r="CC51" s="29">
        <f t="shared" si="188"/>
        <v>4</v>
      </c>
      <c r="CD51" s="29">
        <f t="shared" si="189"/>
        <v>3</v>
      </c>
      <c r="CE51" s="30">
        <f t="shared" si="190"/>
        <v>0</v>
      </c>
      <c r="CF51" s="30">
        <f t="shared" si="191"/>
        <v>0</v>
      </c>
      <c r="CG51" s="30">
        <f t="shared" si="192"/>
        <v>0</v>
      </c>
      <c r="CH51" s="30">
        <f t="shared" si="193"/>
        <v>0</v>
      </c>
      <c r="CI51" s="30"/>
      <c r="CJ51" s="27" t="e">
        <f t="shared" si="194"/>
        <v>#VALUE!</v>
      </c>
      <c r="CK51" s="28">
        <f t="shared" si="195"/>
        <v>0</v>
      </c>
      <c r="CL51" s="27" t="e">
        <f t="shared" si="196"/>
        <v>#VALUE!</v>
      </c>
      <c r="CM51" s="28">
        <f t="shared" si="197"/>
        <v>0</v>
      </c>
      <c r="CN51" s="28">
        <f>IF(OR(T51="",T51=" ",T51="　"),0,IF(D51&gt;=810701,0,IF(BY51=1,1,IF(MATCH(T51,Sheet2!$D$3:$D$12,1)&lt;=3,1,0))))</f>
        <v>0</v>
      </c>
      <c r="CO51" s="28">
        <f>IF(OR(X51="",X51=" ",X51="　"),0,IF(D51&gt;=810701,0,IF(BZ51=1,1,IF(MATCH(X51,Sheet2!$D$3:$D$12,1)&lt;=3,1,0))))</f>
        <v>0</v>
      </c>
      <c r="CP51" s="28">
        <f>IF(OR(AB51="",AB51=" ",AB51="　"),0,IF(D51&gt;=810701,0,IF(CA51=1,1,IF(MATCH(AB51,Sheet2!$D$3:$D$12,1)&lt;=3,1,0))))</f>
        <v>0</v>
      </c>
      <c r="CQ51" s="28">
        <f>IF(OR(AF51="",AF51=" ",AF51="　"),0,IF(D51&gt;=810701,0,IF(CB51=1,1,IF(MATCH(AF51,Sheet2!$D$3:$D$12,1)&lt;=3,1,0))))</f>
        <v>0</v>
      </c>
      <c r="CR51" s="29">
        <f t="shared" si="198"/>
        <v>4</v>
      </c>
      <c r="CS51" s="29">
        <f t="shared" si="199"/>
        <v>3</v>
      </c>
      <c r="CT51" s="30">
        <f t="shared" si="200"/>
        <v>0</v>
      </c>
      <c r="CU51" s="30">
        <f t="shared" si="201"/>
        <v>0</v>
      </c>
      <c r="CV51" s="30">
        <f t="shared" si="202"/>
        <v>0</v>
      </c>
      <c r="CW51" s="30">
        <f t="shared" si="203"/>
        <v>0</v>
      </c>
      <c r="CX51" s="31"/>
      <c r="CY51" s="27" t="e">
        <f t="shared" si="204"/>
        <v>#VALUE!</v>
      </c>
      <c r="CZ51" s="28">
        <f t="shared" si="205"/>
        <v>0</v>
      </c>
      <c r="DA51" s="27" t="e">
        <f t="shared" si="206"/>
        <v>#VALUE!</v>
      </c>
      <c r="DB51" s="28">
        <f t="shared" si="207"/>
        <v>0</v>
      </c>
      <c r="DC51" s="28">
        <f>IF(OR(T51="",T51=" ",T51="　"),0,IF(D51&gt;=820101,0,IF(CN51=1,1,IF(MATCH(T51,Sheet2!$D$3:$D$12,1)&lt;=4,1,0))))</f>
        <v>0</v>
      </c>
      <c r="DD51" s="28">
        <f>IF(OR(X51="",X51=" ",X51="　"),0,IF(D51&gt;=820101,0,IF(CO51=1,1,IF(MATCH(X51,Sheet2!$D$3:$D$12,1)&lt;=4,1,0))))</f>
        <v>0</v>
      </c>
      <c r="DE51" s="28">
        <f>IF(OR(AB51="",AB51=" ",AB51="　"),0,IF(D51&gt;=820101,0,IF(CP51=1,1,IF(MATCH(AB51,Sheet2!$D$3:$D$12,1)&lt;=4,1,0))))</f>
        <v>0</v>
      </c>
      <c r="DF51" s="28">
        <f>IF(OR(AF51="",AF51=" ",AF51="　"),0,IF(D51&gt;=820101,0,IF(CQ51=1,1,IF(MATCH(AF51,Sheet2!$D$3:$D$12,1)&lt;=4,1,0))))</f>
        <v>0</v>
      </c>
      <c r="DG51" s="29">
        <f t="shared" si="208"/>
        <v>3</v>
      </c>
      <c r="DH51" s="29">
        <f t="shared" si="209"/>
        <v>3</v>
      </c>
      <c r="DI51" s="30">
        <f t="shared" si="210"/>
        <v>0</v>
      </c>
      <c r="DJ51" s="30">
        <f t="shared" si="211"/>
        <v>0</v>
      </c>
      <c r="DK51" s="30">
        <f t="shared" si="212"/>
        <v>0</v>
      </c>
      <c r="DL51" s="30">
        <f t="shared" si="213"/>
        <v>0</v>
      </c>
      <c r="DM51" s="31"/>
      <c r="DN51" s="27" t="e">
        <f t="shared" si="214"/>
        <v>#VALUE!</v>
      </c>
      <c r="DO51" s="28">
        <f t="shared" si="215"/>
        <v>0</v>
      </c>
      <c r="DP51" s="27" t="e">
        <f t="shared" si="216"/>
        <v>#VALUE!</v>
      </c>
      <c r="DQ51" s="28">
        <f t="shared" si="217"/>
        <v>0</v>
      </c>
      <c r="DR51" s="28">
        <f>IF(OR(T51="",T51=" ",T51="　"),0,IF(D51&gt;=820701,0,IF(DC51=1,1,IF(MATCH(T51,Sheet2!$D$3:$D$12,1)&lt;=5,1,0))))</f>
        <v>0</v>
      </c>
      <c r="DS51" s="28">
        <f>IF(OR(X51="",X51=" ",X51="　"),0,IF(D51&gt;=820701,0,IF(DD51=1,1,IF(MATCH(X51,Sheet2!$D$3:$D$12,1)&lt;=5,1,0))))</f>
        <v>0</v>
      </c>
      <c r="DT51" s="28">
        <f>IF(OR(AB51="",AB51=" ",AB51="　"),0,IF(D51&gt;=820701,0,IF(DE51=1,1,IF(MATCH(AB51,Sheet2!$D$3:$D$12,1)&lt;=5,1,0))))</f>
        <v>0</v>
      </c>
      <c r="DU51" s="28">
        <f>IF(OR(AF51="",AF51=" ",AF51="　"),0,IF(D51&gt;=820701,0,IF(DF51=1,1,IF(MATCH(AF51,Sheet2!$D$3:$D$12,1)&lt;=5,1,0))))</f>
        <v>0</v>
      </c>
      <c r="DV51" s="29">
        <f t="shared" si="218"/>
        <v>3</v>
      </c>
      <c r="DW51" s="29">
        <f t="shared" si="219"/>
        <v>3</v>
      </c>
      <c r="DX51" s="30">
        <f t="shared" si="220"/>
        <v>0</v>
      </c>
      <c r="DY51" s="30">
        <f t="shared" si="221"/>
        <v>0</v>
      </c>
      <c r="DZ51" s="30">
        <f t="shared" si="222"/>
        <v>0</v>
      </c>
      <c r="EA51" s="30">
        <f t="shared" si="223"/>
        <v>0</v>
      </c>
      <c r="EB51" s="31"/>
      <c r="EC51" s="27" t="e">
        <f t="shared" si="224"/>
        <v>#VALUE!</v>
      </c>
      <c r="ED51" s="28">
        <f t="shared" si="225"/>
        <v>0</v>
      </c>
      <c r="EE51" s="27" t="e">
        <f t="shared" si="226"/>
        <v>#VALUE!</v>
      </c>
      <c r="EF51" s="28">
        <f t="shared" si="227"/>
        <v>0</v>
      </c>
      <c r="EG51" s="28">
        <f>IF(OR(T51="",T51=" ",T51="　"),0,IF(D51&gt;=830101,0,IF(DR51=1,1,IF(MATCH(T51,Sheet2!$D$3:$D$12,1)&lt;=6,1,0))))</f>
        <v>0</v>
      </c>
      <c r="EH51" s="28">
        <f>IF(OR(X51="",X51=" ",X51="　"),0,IF(D51&gt;=830101,0,IF(DS51=1,1,IF(MATCH(X51,Sheet2!$D$3:$D$12,1)&lt;=6,1,0))))</f>
        <v>0</v>
      </c>
      <c r="EI51" s="28">
        <f>IF(OR(AB51="",AB51=" ",AB51="　"),0,IF(D51&gt;=830101,0,IF(DT51=1,1,IF(MATCH(AB51,Sheet2!$D$3:$D$12,1)&lt;=6,1,0))))</f>
        <v>0</v>
      </c>
      <c r="EJ51" s="28">
        <f>IF(OR(AF51="",AF51=" ",AF51="　"),0,IF(D51&gt;=830101,0,IF(DU51=1,1,IF(MATCH(AF51,Sheet2!$D$3:$D$12,1)&lt;=6,1,0))))</f>
        <v>0</v>
      </c>
      <c r="EK51" s="29">
        <f t="shared" si="228"/>
        <v>2</v>
      </c>
      <c r="EL51" s="29">
        <f t="shared" si="229"/>
        <v>2</v>
      </c>
      <c r="EM51" s="30">
        <f t="shared" si="230"/>
        <v>0</v>
      </c>
      <c r="EN51" s="30">
        <f t="shared" si="231"/>
        <v>0</v>
      </c>
      <c r="EO51" s="30">
        <f t="shared" si="232"/>
        <v>0</v>
      </c>
      <c r="EP51" s="30">
        <f t="shared" si="233"/>
        <v>0</v>
      </c>
      <c r="EQ51" s="31"/>
      <c r="ER51" s="27" t="e">
        <f t="shared" si="234"/>
        <v>#VALUE!</v>
      </c>
      <c r="ES51" s="28">
        <f t="shared" si="235"/>
        <v>0</v>
      </c>
      <c r="ET51" s="27" t="e">
        <f t="shared" si="236"/>
        <v>#VALUE!</v>
      </c>
      <c r="EU51" s="28">
        <f t="shared" si="237"/>
        <v>0</v>
      </c>
      <c r="EV51" s="28">
        <f>IF(OR(T51="",T51=" ",T51="　"),0,IF(D51&gt;=830701,0,IF(EG51=1,1,IF(MATCH(T51,Sheet2!$D$3:$D$12,1)&lt;=7,1,0))))</f>
        <v>0</v>
      </c>
      <c r="EW51" s="28">
        <f>IF(OR(X51="",X51=" ",X51="　"),0,IF(D51&gt;=830701,0,IF(EH51=1,1,IF(MATCH(X51,Sheet2!$D$3:$D$12,1)&lt;=7,1,0))))</f>
        <v>0</v>
      </c>
      <c r="EX51" s="28">
        <f>IF(OR(AB51="",AB51=" ",AB51="　"),0,IF(D51&gt;=830701,0,IF(EI51=1,1,IF(MATCH(AB51,Sheet2!$D$3:$D$12,1)&lt;=7,1,0))))</f>
        <v>0</v>
      </c>
      <c r="EY51" s="28">
        <f>IF(OR(AF51="",AF51=" ",AF51="　"),0,IF(D51&gt;=830701,0,IF(EJ51=1,1,IF(MATCH(AF51,Sheet2!$D$3:$D$12,1)&lt;=7,1,0))))</f>
        <v>0</v>
      </c>
      <c r="EZ51" s="29">
        <f t="shared" si="238"/>
        <v>2</v>
      </c>
      <c r="FA51" s="29">
        <f t="shared" si="239"/>
        <v>2</v>
      </c>
      <c r="FB51" s="30">
        <f t="shared" si="240"/>
        <v>0</v>
      </c>
      <c r="FC51" s="30">
        <f t="shared" si="241"/>
        <v>0</v>
      </c>
      <c r="FD51" s="30">
        <f t="shared" si="242"/>
        <v>0</v>
      </c>
      <c r="FE51" s="30">
        <f t="shared" si="243"/>
        <v>0</v>
      </c>
      <c r="FF51" s="31"/>
      <c r="FG51" s="27" t="e">
        <f t="shared" si="244"/>
        <v>#VALUE!</v>
      </c>
      <c r="FH51" s="28">
        <f t="shared" si="245"/>
        <v>0</v>
      </c>
      <c r="FI51" s="27" t="e">
        <f t="shared" si="246"/>
        <v>#VALUE!</v>
      </c>
      <c r="FJ51" s="28">
        <f t="shared" si="247"/>
        <v>0</v>
      </c>
      <c r="FK51" s="28">
        <f>IF(OR(T51="",T51=" ",T51="　"),0,IF(D51&gt;=840101,0,IF(EV51=1,1,IF(MATCH(T51,Sheet2!$D$3:$D$12,1)&lt;=8,1,0))))</f>
        <v>0</v>
      </c>
      <c r="FL51" s="28">
        <f>IF(OR(X51="",X51=" ",X51="　"),0,IF(D51&gt;=840101,0,IF(EW51=1,1,IF(MATCH(X51,Sheet2!$D$3:$D$12,1)&lt;=8,1,0))))</f>
        <v>0</v>
      </c>
      <c r="FM51" s="28">
        <f>IF(OR(AB51="",AB51=" ",AB51="　"),0,IF(D51&gt;=840101,0,IF(EX51=1,1,IF(MATCH(AB51,Sheet2!$D$3:$D$12,1)&lt;=8,1,0))))</f>
        <v>0</v>
      </c>
      <c r="FN51" s="28">
        <f>IF(OR(AF51="",AF51=" ",AF51="　"),0,IF(D51&gt;=840101,0,IF(EY51=1,1,IF(MATCH(AF51,Sheet2!$D$3:$D$12,1)&lt;=8,1,0))))</f>
        <v>0</v>
      </c>
      <c r="FO51" s="29">
        <f t="shared" si="248"/>
        <v>1</v>
      </c>
      <c r="FP51" s="29">
        <f t="shared" si="249"/>
        <v>1</v>
      </c>
      <c r="FQ51" s="30">
        <f t="shared" si="250"/>
        <v>0</v>
      </c>
      <c r="FR51" s="30">
        <f t="shared" si="251"/>
        <v>0</v>
      </c>
      <c r="FS51" s="30">
        <f t="shared" si="252"/>
        <v>0</v>
      </c>
      <c r="FT51" s="30">
        <f t="shared" si="253"/>
        <v>0</v>
      </c>
      <c r="FU51" s="31"/>
      <c r="FV51" s="27" t="e">
        <f t="shared" si="254"/>
        <v>#VALUE!</v>
      </c>
      <c r="FW51" s="28">
        <f t="shared" si="255"/>
        <v>0</v>
      </c>
      <c r="FX51" s="27" t="e">
        <f t="shared" si="256"/>
        <v>#VALUE!</v>
      </c>
      <c r="FY51" s="28">
        <f t="shared" si="257"/>
        <v>0</v>
      </c>
      <c r="FZ51" s="28">
        <f>IF(OR(T51="",T51=" ",T51="　"),0,IF(D51&gt;=840701,0,IF(FK51=1,1,IF(MATCH(T51,Sheet2!$D$3:$D$12,1)&lt;=9,1,0))))</f>
        <v>0</v>
      </c>
      <c r="GA51" s="28">
        <f>IF(OR(X51="",X51=" ",X51="　"),0,IF(D51&gt;=840701,0,IF(FL51=1,1,IF(MATCH(X51,Sheet2!$D$3:$D$12,1)&lt;=9,1,0))))</f>
        <v>0</v>
      </c>
      <c r="GB51" s="28">
        <f>IF(OR(AB51="",AB51=" ",AB51="　"),0,IF(D51&gt;=840701,0,IF(FM51=1,1,IF(MATCH(AB51,Sheet2!$D$3:$D$12,1)&lt;=9,1,0))))</f>
        <v>0</v>
      </c>
      <c r="GC51" s="28">
        <f>IF(OR(AF51="",AF51=" ",AF51="　"),0,IF(D51&gt;=840701,0,IF(FN51=1,1,IF(MATCH(AF51,Sheet2!$D$3:$D$12,1)&lt;=9,1,0))))</f>
        <v>0</v>
      </c>
      <c r="GD51" s="29">
        <f t="shared" si="258"/>
        <v>1</v>
      </c>
      <c r="GE51" s="29">
        <f t="shared" si="259"/>
        <v>1</v>
      </c>
      <c r="GF51" s="30">
        <f t="shared" si="260"/>
        <v>0</v>
      </c>
      <c r="GG51" s="30">
        <f t="shared" si="261"/>
        <v>0</v>
      </c>
      <c r="GH51" s="30">
        <f t="shared" si="262"/>
        <v>0</v>
      </c>
      <c r="GI51" s="30">
        <f t="shared" si="263"/>
        <v>0</v>
      </c>
      <c r="GJ51" s="31"/>
      <c r="GK51" s="27" t="e">
        <f t="shared" si="264"/>
        <v>#VALUE!</v>
      </c>
      <c r="GL51" s="28">
        <f t="shared" si="265"/>
        <v>0</v>
      </c>
      <c r="GM51" s="27" t="e">
        <f t="shared" si="266"/>
        <v>#VALUE!</v>
      </c>
      <c r="GN51" s="28">
        <f t="shared" si="267"/>
        <v>0</v>
      </c>
      <c r="GO51" s="28">
        <f>IF(OR(T51="",T51=" ",T51="　"),0,IF(D51&gt;=840701,0,IF(FZ51=1,1,IF(MATCH(T51,Sheet2!$D$3:$D$12,1)&lt;=10,1,0))))</f>
        <v>0</v>
      </c>
      <c r="GP51" s="28">
        <f>IF(OR(X51="",X51=" ",X51="　"),0,IF(D51&gt;=840701,0,IF(GA51=1,1,IF(MATCH(X51,Sheet2!$D$3:$D$12,1)&lt;=10,1,0))))</f>
        <v>0</v>
      </c>
      <c r="GQ51" s="28">
        <f>IF(OR(AB51="",AB51=" ",AB51="　"),0,IF(D51&gt;=840701,0,IF(GB51=1,1,IF(MATCH(AB51,Sheet2!$D$3:$D$12,1)&lt;=10,1,0))))</f>
        <v>0</v>
      </c>
      <c r="GR51" s="28">
        <f>IF(OR(AF51="",AF51=" ",AF51="　"),0,IF(D51&gt;=840701,0,IF(GC51=1,1,IF(MATCH(AF51,Sheet2!$D$3:$D$12,1)&lt;=10,1,0))))</f>
        <v>0</v>
      </c>
      <c r="GS51" s="29">
        <f t="shared" si="268"/>
        <v>0</v>
      </c>
      <c r="GT51" s="29">
        <f t="shared" si="269"/>
        <v>0</v>
      </c>
      <c r="GU51" s="30">
        <f t="shared" si="270"/>
        <v>0</v>
      </c>
      <c r="GV51" s="30">
        <f t="shared" si="271"/>
        <v>0</v>
      </c>
      <c r="GW51" s="30">
        <f t="shared" si="272"/>
        <v>0</v>
      </c>
      <c r="GX51" s="30">
        <f t="shared" si="273"/>
        <v>0</v>
      </c>
      <c r="GY51" s="8"/>
      <c r="GZ51" s="39" t="str">
        <f t="shared" si="129"/>
        <v>1911/00/00</v>
      </c>
      <c r="HA51" s="8" t="e">
        <f t="shared" si="130"/>
        <v>#VALUE!</v>
      </c>
      <c r="HB51" s="8" t="str">
        <f t="shared" si="131"/>
        <v>1911/00/00</v>
      </c>
      <c r="HC51" s="8" t="e">
        <f t="shared" si="132"/>
        <v>#VALUE!</v>
      </c>
      <c r="HD51" s="8" t="str">
        <f t="shared" si="133"/>
        <v>1911/00/00</v>
      </c>
      <c r="HE51" s="8" t="e">
        <f t="shared" si="134"/>
        <v>#VALUE!</v>
      </c>
      <c r="HF51" s="8" t="str">
        <f t="shared" si="135"/>
        <v>2013/01/01</v>
      </c>
      <c r="HH51" s="8">
        <f>IF(OR(C51="",C51=" ",C51="　"),0,IF(D51&gt;780630,0,ROUND(VLOOKUP(F51,Sheet2!$A$1:$B$20,2,FALSE)*E51,0)))</f>
        <v>0</v>
      </c>
      <c r="HI51" s="8">
        <f t="shared" si="136"/>
        <v>0</v>
      </c>
      <c r="HJ51" s="8">
        <f t="shared" si="137"/>
        <v>0</v>
      </c>
      <c r="HL51" s="8" t="str">
        <f t="shared" si="138"/>
        <v/>
      </c>
      <c r="HM51" s="8" t="str">
        <f t="shared" si="139"/>
        <v/>
      </c>
      <c r="HN51" s="8" t="str">
        <f t="shared" si="140"/>
        <v/>
      </c>
      <c r="HO51" s="8" t="str">
        <f t="shared" si="141"/>
        <v/>
      </c>
      <c r="HP51" s="8" t="str">
        <f t="shared" si="142"/>
        <v/>
      </c>
      <c r="HQ51" s="8" t="str">
        <f t="shared" si="143"/>
        <v/>
      </c>
      <c r="HR51" s="8" t="str">
        <f t="shared" si="144"/>
        <v/>
      </c>
    </row>
    <row r="52" spans="1:226" ht="60" customHeight="1">
      <c r="A52" s="10">
        <v>47</v>
      </c>
      <c r="B52" s="32"/>
      <c r="C52" s="33"/>
      <c r="D52" s="34"/>
      <c r="E52" s="55"/>
      <c r="F52" s="46"/>
      <c r="G52" s="48">
        <f>IF(OR(C52="",C52=" ",C52="　"),0,IF(D52&gt;780630,0,ROUND(VLOOKUP(F52,Sheet2!$A$1:$B$20,2,FALSE),0)))</f>
        <v>0</v>
      </c>
      <c r="H52" s="49">
        <f t="shared" si="147"/>
        <v>0</v>
      </c>
      <c r="I52" s="24">
        <f t="shared" si="148"/>
        <v>0</v>
      </c>
      <c r="J52" s="25">
        <f t="shared" si="149"/>
        <v>0</v>
      </c>
      <c r="K52" s="35"/>
      <c r="L52" s="133" t="str">
        <f t="shared" si="145"/>
        <v/>
      </c>
      <c r="M52" s="51" t="str">
        <f t="shared" si="150"/>
        <v/>
      </c>
      <c r="N52" s="56">
        <v>15.5</v>
      </c>
      <c r="O52" s="38"/>
      <c r="P52" s="133" t="str">
        <f t="shared" si="146"/>
        <v/>
      </c>
      <c r="Q52" s="51" t="str">
        <f t="shared" si="151"/>
        <v/>
      </c>
      <c r="R52" s="56">
        <v>15.5</v>
      </c>
      <c r="S52" s="38"/>
      <c r="T52" s="34"/>
      <c r="U52" s="51" t="str">
        <f t="shared" si="152"/>
        <v/>
      </c>
      <c r="V52" s="56">
        <v>15.5</v>
      </c>
      <c r="W52" s="38"/>
      <c r="X52" s="34"/>
      <c r="Y52" s="51" t="str">
        <f t="shared" si="153"/>
        <v/>
      </c>
      <c r="Z52" s="56">
        <v>15.5</v>
      </c>
      <c r="AA52" s="35"/>
      <c r="AB52" s="34"/>
      <c r="AC52" s="51" t="str">
        <f t="shared" si="154"/>
        <v/>
      </c>
      <c r="AD52" s="56">
        <v>15.5</v>
      </c>
      <c r="AE52" s="38"/>
      <c r="AF52" s="34"/>
      <c r="AG52" s="51" t="str">
        <f t="shared" si="155"/>
        <v/>
      </c>
      <c r="AH52" s="56">
        <v>15.5</v>
      </c>
      <c r="AI52" s="37">
        <f t="shared" si="156"/>
        <v>0</v>
      </c>
      <c r="AJ52" s="47">
        <f t="shared" si="157"/>
        <v>0</v>
      </c>
      <c r="AK52" s="26">
        <f t="shared" si="158"/>
        <v>0</v>
      </c>
      <c r="AL52" s="53">
        <f t="shared" si="159"/>
        <v>0</v>
      </c>
      <c r="AM52" s="36"/>
      <c r="AN52" s="54"/>
      <c r="AO52" s="8" t="e">
        <f>VLOOKUP(LEFT(C52,1),Sheet2!$L$3:$M$28,2,FALSE)&amp;MID(C52,2,9)</f>
        <v>#N/A</v>
      </c>
      <c r="AP52" s="8" t="e">
        <f t="shared" si="160"/>
        <v>#N/A</v>
      </c>
      <c r="AQ52" s="8" t="e">
        <f t="shared" si="161"/>
        <v>#N/A</v>
      </c>
      <c r="AR52" s="27">
        <f t="shared" si="162"/>
        <v>0</v>
      </c>
      <c r="AS52" s="28">
        <f t="shared" si="163"/>
        <v>0</v>
      </c>
      <c r="AT52" s="27">
        <f t="shared" si="164"/>
        <v>0</v>
      </c>
      <c r="AU52" s="28">
        <f t="shared" si="165"/>
        <v>0</v>
      </c>
      <c r="AV52" s="28">
        <f t="shared" si="166"/>
        <v>0</v>
      </c>
      <c r="AW52" s="28">
        <f t="shared" si="167"/>
        <v>0</v>
      </c>
      <c r="AX52" s="28">
        <f t="shared" si="168"/>
        <v>0</v>
      </c>
      <c r="AY52" s="28">
        <f t="shared" si="169"/>
        <v>0</v>
      </c>
      <c r="AZ52" s="29" t="str">
        <f t="shared" si="170"/>
        <v/>
      </c>
      <c r="BA52" s="29"/>
      <c r="BB52" s="30">
        <f t="shared" si="171"/>
        <v>0</v>
      </c>
      <c r="BC52" s="30">
        <f t="shared" si="172"/>
        <v>0</v>
      </c>
      <c r="BD52" s="31">
        <f t="shared" si="173"/>
        <v>0</v>
      </c>
      <c r="BE52" s="8"/>
      <c r="BF52" s="27" t="e">
        <f t="shared" si="174"/>
        <v>#VALUE!</v>
      </c>
      <c r="BG52" s="28">
        <f t="shared" si="175"/>
        <v>0</v>
      </c>
      <c r="BH52" s="27" t="e">
        <f t="shared" si="176"/>
        <v>#VALUE!</v>
      </c>
      <c r="BI52" s="28">
        <f t="shared" si="177"/>
        <v>0</v>
      </c>
      <c r="BJ52" s="28">
        <f>IF(OR(T52="",T52=" ",T52="　"),0,IF(D52&gt;=800701,0,IF(MATCH(T52,Sheet2!$D$3:$D$12,1)&lt;=1,1,0)))</f>
        <v>0</v>
      </c>
      <c r="BK52" s="28">
        <f>IF(OR(X52="",X52=" ",X52="　"),0,IF(D52&gt;=800701,0,IF(MATCH(X52,Sheet2!$D$3:$D$12,1)&lt;=1,1,0)))</f>
        <v>0</v>
      </c>
      <c r="BL52" s="28">
        <f>IF(OR(AB52="",AB52=" ",AB52="　"),0,IF(D52&gt;=800701,0,IF(MATCH(AB52,Sheet2!$D$3:$D$12,1)&lt;=1,1,0)))</f>
        <v>0</v>
      </c>
      <c r="BM52" s="28">
        <f>IF(OR(AF52="",AF52=" ",AF52="　"),0,IF(D52&gt;=800701,0,IF(MATCH(AF52,Sheet2!$D$3:$D$12,1)&lt;=1,1,0)))</f>
        <v>0</v>
      </c>
      <c r="BN52" s="29">
        <f t="shared" si="178"/>
        <v>5</v>
      </c>
      <c r="BO52" s="29">
        <f t="shared" si="179"/>
        <v>3</v>
      </c>
      <c r="BP52" s="30">
        <f t="shared" si="180"/>
        <v>0</v>
      </c>
      <c r="BQ52" s="30">
        <f t="shared" si="181"/>
        <v>0</v>
      </c>
      <c r="BR52" s="30">
        <f t="shared" si="182"/>
        <v>0</v>
      </c>
      <c r="BS52" s="30">
        <f t="shared" si="183"/>
        <v>0</v>
      </c>
      <c r="BT52" s="30"/>
      <c r="BU52" s="27" t="e">
        <f t="shared" si="184"/>
        <v>#VALUE!</v>
      </c>
      <c r="BV52" s="28">
        <f t="shared" si="185"/>
        <v>0</v>
      </c>
      <c r="BW52" s="27" t="e">
        <f t="shared" si="186"/>
        <v>#VALUE!</v>
      </c>
      <c r="BX52" s="28">
        <f t="shared" si="187"/>
        <v>0</v>
      </c>
      <c r="BY52" s="28">
        <f>IF(OR(T52="",T52=" ",T52="　"),0,IF(D52&gt;=810101,0,IF(BJ52=1,1,IF(MATCH(T52,Sheet2!$D$3:$D$12,1)&lt;=2,1,0))))</f>
        <v>0</v>
      </c>
      <c r="BZ52" s="28">
        <f>IF(OR(X52="",X52=" ",X52="　"),0,IF(D52&gt;=810101,0,IF(BK52=1,1,IF(MATCH(X52,Sheet2!$D$3:$D$12,1)&lt;=2,1,0))))</f>
        <v>0</v>
      </c>
      <c r="CA52" s="28">
        <f>IF(OR(AB52="",AB52=" ",AB52="　"),0,IF(D52&gt;=810101,0,IF(BL52=1,1,IF(MATCH(AB52,Sheet2!$D$3:$D$12,1)&lt;=2,1,0))))</f>
        <v>0</v>
      </c>
      <c r="CB52" s="28">
        <f>IF(OR(AF52="",AF52=" ",AF52="　"),0,IF(D52&gt;=810101,0,IF(BM52=1,1,IF(MATCH(AF52,Sheet2!$D$3:$D$12,1)&lt;=2,1,0))))</f>
        <v>0</v>
      </c>
      <c r="CC52" s="29">
        <f t="shared" si="188"/>
        <v>4</v>
      </c>
      <c r="CD52" s="29">
        <f t="shared" si="189"/>
        <v>3</v>
      </c>
      <c r="CE52" s="30">
        <f t="shared" si="190"/>
        <v>0</v>
      </c>
      <c r="CF52" s="30">
        <f t="shared" si="191"/>
        <v>0</v>
      </c>
      <c r="CG52" s="30">
        <f t="shared" si="192"/>
        <v>0</v>
      </c>
      <c r="CH52" s="30">
        <f t="shared" si="193"/>
        <v>0</v>
      </c>
      <c r="CI52" s="30"/>
      <c r="CJ52" s="27" t="e">
        <f t="shared" si="194"/>
        <v>#VALUE!</v>
      </c>
      <c r="CK52" s="28">
        <f t="shared" si="195"/>
        <v>0</v>
      </c>
      <c r="CL52" s="27" t="e">
        <f t="shared" si="196"/>
        <v>#VALUE!</v>
      </c>
      <c r="CM52" s="28">
        <f t="shared" si="197"/>
        <v>0</v>
      </c>
      <c r="CN52" s="28">
        <f>IF(OR(T52="",T52=" ",T52="　"),0,IF(D52&gt;=810701,0,IF(BY52=1,1,IF(MATCH(T52,Sheet2!$D$3:$D$12,1)&lt;=3,1,0))))</f>
        <v>0</v>
      </c>
      <c r="CO52" s="28">
        <f>IF(OR(X52="",X52=" ",X52="　"),0,IF(D52&gt;=810701,0,IF(BZ52=1,1,IF(MATCH(X52,Sheet2!$D$3:$D$12,1)&lt;=3,1,0))))</f>
        <v>0</v>
      </c>
      <c r="CP52" s="28">
        <f>IF(OR(AB52="",AB52=" ",AB52="　"),0,IF(D52&gt;=810701,0,IF(CA52=1,1,IF(MATCH(AB52,Sheet2!$D$3:$D$12,1)&lt;=3,1,0))))</f>
        <v>0</v>
      </c>
      <c r="CQ52" s="28">
        <f>IF(OR(AF52="",AF52=" ",AF52="　"),0,IF(D52&gt;=810701,0,IF(CB52=1,1,IF(MATCH(AF52,Sheet2!$D$3:$D$12,1)&lt;=3,1,0))))</f>
        <v>0</v>
      </c>
      <c r="CR52" s="29">
        <f t="shared" si="198"/>
        <v>4</v>
      </c>
      <c r="CS52" s="29">
        <f t="shared" si="199"/>
        <v>3</v>
      </c>
      <c r="CT52" s="30">
        <f t="shared" si="200"/>
        <v>0</v>
      </c>
      <c r="CU52" s="30">
        <f t="shared" si="201"/>
        <v>0</v>
      </c>
      <c r="CV52" s="30">
        <f t="shared" si="202"/>
        <v>0</v>
      </c>
      <c r="CW52" s="30">
        <f t="shared" si="203"/>
        <v>0</v>
      </c>
      <c r="CX52" s="31"/>
      <c r="CY52" s="27" t="e">
        <f t="shared" si="204"/>
        <v>#VALUE!</v>
      </c>
      <c r="CZ52" s="28">
        <f t="shared" si="205"/>
        <v>0</v>
      </c>
      <c r="DA52" s="27" t="e">
        <f t="shared" si="206"/>
        <v>#VALUE!</v>
      </c>
      <c r="DB52" s="28">
        <f t="shared" si="207"/>
        <v>0</v>
      </c>
      <c r="DC52" s="28">
        <f>IF(OR(T52="",T52=" ",T52="　"),0,IF(D52&gt;=820101,0,IF(CN52=1,1,IF(MATCH(T52,Sheet2!$D$3:$D$12,1)&lt;=4,1,0))))</f>
        <v>0</v>
      </c>
      <c r="DD52" s="28">
        <f>IF(OR(X52="",X52=" ",X52="　"),0,IF(D52&gt;=820101,0,IF(CO52=1,1,IF(MATCH(X52,Sheet2!$D$3:$D$12,1)&lt;=4,1,0))))</f>
        <v>0</v>
      </c>
      <c r="DE52" s="28">
        <f>IF(OR(AB52="",AB52=" ",AB52="　"),0,IF(D52&gt;=820101,0,IF(CP52=1,1,IF(MATCH(AB52,Sheet2!$D$3:$D$12,1)&lt;=4,1,0))))</f>
        <v>0</v>
      </c>
      <c r="DF52" s="28">
        <f>IF(OR(AF52="",AF52=" ",AF52="　"),0,IF(D52&gt;=820101,0,IF(CQ52=1,1,IF(MATCH(AF52,Sheet2!$D$3:$D$12,1)&lt;=4,1,0))))</f>
        <v>0</v>
      </c>
      <c r="DG52" s="29">
        <f t="shared" si="208"/>
        <v>3</v>
      </c>
      <c r="DH52" s="29">
        <f t="shared" si="209"/>
        <v>3</v>
      </c>
      <c r="DI52" s="30">
        <f t="shared" si="210"/>
        <v>0</v>
      </c>
      <c r="DJ52" s="30">
        <f t="shared" si="211"/>
        <v>0</v>
      </c>
      <c r="DK52" s="30">
        <f t="shared" si="212"/>
        <v>0</v>
      </c>
      <c r="DL52" s="30">
        <f t="shared" si="213"/>
        <v>0</v>
      </c>
      <c r="DM52" s="31"/>
      <c r="DN52" s="27" t="e">
        <f t="shared" si="214"/>
        <v>#VALUE!</v>
      </c>
      <c r="DO52" s="28">
        <f t="shared" si="215"/>
        <v>0</v>
      </c>
      <c r="DP52" s="27" t="e">
        <f t="shared" si="216"/>
        <v>#VALUE!</v>
      </c>
      <c r="DQ52" s="28">
        <f t="shared" si="217"/>
        <v>0</v>
      </c>
      <c r="DR52" s="28">
        <f>IF(OR(T52="",T52=" ",T52="　"),0,IF(D52&gt;=820701,0,IF(DC52=1,1,IF(MATCH(T52,Sheet2!$D$3:$D$12,1)&lt;=5,1,0))))</f>
        <v>0</v>
      </c>
      <c r="DS52" s="28">
        <f>IF(OR(X52="",X52=" ",X52="　"),0,IF(D52&gt;=820701,0,IF(DD52=1,1,IF(MATCH(X52,Sheet2!$D$3:$D$12,1)&lt;=5,1,0))))</f>
        <v>0</v>
      </c>
      <c r="DT52" s="28">
        <f>IF(OR(AB52="",AB52=" ",AB52="　"),0,IF(D52&gt;=820701,0,IF(DE52=1,1,IF(MATCH(AB52,Sheet2!$D$3:$D$12,1)&lt;=5,1,0))))</f>
        <v>0</v>
      </c>
      <c r="DU52" s="28">
        <f>IF(OR(AF52="",AF52=" ",AF52="　"),0,IF(D52&gt;=820701,0,IF(DF52=1,1,IF(MATCH(AF52,Sheet2!$D$3:$D$12,1)&lt;=5,1,0))))</f>
        <v>0</v>
      </c>
      <c r="DV52" s="29">
        <f t="shared" si="218"/>
        <v>3</v>
      </c>
      <c r="DW52" s="29">
        <f t="shared" si="219"/>
        <v>3</v>
      </c>
      <c r="DX52" s="30">
        <f t="shared" si="220"/>
        <v>0</v>
      </c>
      <c r="DY52" s="30">
        <f t="shared" si="221"/>
        <v>0</v>
      </c>
      <c r="DZ52" s="30">
        <f t="shared" si="222"/>
        <v>0</v>
      </c>
      <c r="EA52" s="30">
        <f t="shared" si="223"/>
        <v>0</v>
      </c>
      <c r="EB52" s="31"/>
      <c r="EC52" s="27" t="e">
        <f t="shared" si="224"/>
        <v>#VALUE!</v>
      </c>
      <c r="ED52" s="28">
        <f t="shared" si="225"/>
        <v>0</v>
      </c>
      <c r="EE52" s="27" t="e">
        <f t="shared" si="226"/>
        <v>#VALUE!</v>
      </c>
      <c r="EF52" s="28">
        <f t="shared" si="227"/>
        <v>0</v>
      </c>
      <c r="EG52" s="28">
        <f>IF(OR(T52="",T52=" ",T52="　"),0,IF(D52&gt;=830101,0,IF(DR52=1,1,IF(MATCH(T52,Sheet2!$D$3:$D$12,1)&lt;=6,1,0))))</f>
        <v>0</v>
      </c>
      <c r="EH52" s="28">
        <f>IF(OR(X52="",X52=" ",X52="　"),0,IF(D52&gt;=830101,0,IF(DS52=1,1,IF(MATCH(X52,Sheet2!$D$3:$D$12,1)&lt;=6,1,0))))</f>
        <v>0</v>
      </c>
      <c r="EI52" s="28">
        <f>IF(OR(AB52="",AB52=" ",AB52="　"),0,IF(D52&gt;=830101,0,IF(DT52=1,1,IF(MATCH(AB52,Sheet2!$D$3:$D$12,1)&lt;=6,1,0))))</f>
        <v>0</v>
      </c>
      <c r="EJ52" s="28">
        <f>IF(OR(AF52="",AF52=" ",AF52="　"),0,IF(D52&gt;=830101,0,IF(DU52=1,1,IF(MATCH(AF52,Sheet2!$D$3:$D$12,1)&lt;=6,1,0))))</f>
        <v>0</v>
      </c>
      <c r="EK52" s="29">
        <f t="shared" si="228"/>
        <v>2</v>
      </c>
      <c r="EL52" s="29">
        <f t="shared" si="229"/>
        <v>2</v>
      </c>
      <c r="EM52" s="30">
        <f t="shared" si="230"/>
        <v>0</v>
      </c>
      <c r="EN52" s="30">
        <f t="shared" si="231"/>
        <v>0</v>
      </c>
      <c r="EO52" s="30">
        <f t="shared" si="232"/>
        <v>0</v>
      </c>
      <c r="EP52" s="30">
        <f t="shared" si="233"/>
        <v>0</v>
      </c>
      <c r="EQ52" s="31"/>
      <c r="ER52" s="27" t="e">
        <f t="shared" si="234"/>
        <v>#VALUE!</v>
      </c>
      <c r="ES52" s="28">
        <f t="shared" si="235"/>
        <v>0</v>
      </c>
      <c r="ET52" s="27" t="e">
        <f t="shared" si="236"/>
        <v>#VALUE!</v>
      </c>
      <c r="EU52" s="28">
        <f t="shared" si="237"/>
        <v>0</v>
      </c>
      <c r="EV52" s="28">
        <f>IF(OR(T52="",T52=" ",T52="　"),0,IF(D52&gt;=830701,0,IF(EG52=1,1,IF(MATCH(T52,Sheet2!$D$3:$D$12,1)&lt;=7,1,0))))</f>
        <v>0</v>
      </c>
      <c r="EW52" s="28">
        <f>IF(OR(X52="",X52=" ",X52="　"),0,IF(D52&gt;=830701,0,IF(EH52=1,1,IF(MATCH(X52,Sheet2!$D$3:$D$12,1)&lt;=7,1,0))))</f>
        <v>0</v>
      </c>
      <c r="EX52" s="28">
        <f>IF(OR(AB52="",AB52=" ",AB52="　"),0,IF(D52&gt;=830701,0,IF(EI52=1,1,IF(MATCH(AB52,Sheet2!$D$3:$D$12,1)&lt;=7,1,0))))</f>
        <v>0</v>
      </c>
      <c r="EY52" s="28">
        <f>IF(OR(AF52="",AF52=" ",AF52="　"),0,IF(D52&gt;=830701,0,IF(EJ52=1,1,IF(MATCH(AF52,Sheet2!$D$3:$D$12,1)&lt;=7,1,0))))</f>
        <v>0</v>
      </c>
      <c r="EZ52" s="29">
        <f t="shared" si="238"/>
        <v>2</v>
      </c>
      <c r="FA52" s="29">
        <f t="shared" si="239"/>
        <v>2</v>
      </c>
      <c r="FB52" s="30">
        <f t="shared" si="240"/>
        <v>0</v>
      </c>
      <c r="FC52" s="30">
        <f t="shared" si="241"/>
        <v>0</v>
      </c>
      <c r="FD52" s="30">
        <f t="shared" si="242"/>
        <v>0</v>
      </c>
      <c r="FE52" s="30">
        <f t="shared" si="243"/>
        <v>0</v>
      </c>
      <c r="FF52" s="31"/>
      <c r="FG52" s="27" t="e">
        <f t="shared" si="244"/>
        <v>#VALUE!</v>
      </c>
      <c r="FH52" s="28">
        <f t="shared" si="245"/>
        <v>0</v>
      </c>
      <c r="FI52" s="27" t="e">
        <f t="shared" si="246"/>
        <v>#VALUE!</v>
      </c>
      <c r="FJ52" s="28">
        <f t="shared" si="247"/>
        <v>0</v>
      </c>
      <c r="FK52" s="28">
        <f>IF(OR(T52="",T52=" ",T52="　"),0,IF(D52&gt;=840101,0,IF(EV52=1,1,IF(MATCH(T52,Sheet2!$D$3:$D$12,1)&lt;=8,1,0))))</f>
        <v>0</v>
      </c>
      <c r="FL52" s="28">
        <f>IF(OR(X52="",X52=" ",X52="　"),0,IF(D52&gt;=840101,0,IF(EW52=1,1,IF(MATCH(X52,Sheet2!$D$3:$D$12,1)&lt;=8,1,0))))</f>
        <v>0</v>
      </c>
      <c r="FM52" s="28">
        <f>IF(OR(AB52="",AB52=" ",AB52="　"),0,IF(D52&gt;=840101,0,IF(EX52=1,1,IF(MATCH(AB52,Sheet2!$D$3:$D$12,1)&lt;=8,1,0))))</f>
        <v>0</v>
      </c>
      <c r="FN52" s="28">
        <f>IF(OR(AF52="",AF52=" ",AF52="　"),0,IF(D52&gt;=840101,0,IF(EY52=1,1,IF(MATCH(AF52,Sheet2!$D$3:$D$12,1)&lt;=8,1,0))))</f>
        <v>0</v>
      </c>
      <c r="FO52" s="29">
        <f t="shared" si="248"/>
        <v>1</v>
      </c>
      <c r="FP52" s="29">
        <f t="shared" si="249"/>
        <v>1</v>
      </c>
      <c r="FQ52" s="30">
        <f t="shared" si="250"/>
        <v>0</v>
      </c>
      <c r="FR52" s="30">
        <f t="shared" si="251"/>
        <v>0</v>
      </c>
      <c r="FS52" s="30">
        <f t="shared" si="252"/>
        <v>0</v>
      </c>
      <c r="FT52" s="30">
        <f t="shared" si="253"/>
        <v>0</v>
      </c>
      <c r="FU52" s="31"/>
      <c r="FV52" s="27" t="e">
        <f t="shared" si="254"/>
        <v>#VALUE!</v>
      </c>
      <c r="FW52" s="28">
        <f t="shared" si="255"/>
        <v>0</v>
      </c>
      <c r="FX52" s="27" t="e">
        <f t="shared" si="256"/>
        <v>#VALUE!</v>
      </c>
      <c r="FY52" s="28">
        <f t="shared" si="257"/>
        <v>0</v>
      </c>
      <c r="FZ52" s="28">
        <f>IF(OR(T52="",T52=" ",T52="　"),0,IF(D52&gt;=840701,0,IF(FK52=1,1,IF(MATCH(T52,Sheet2!$D$3:$D$12,1)&lt;=9,1,0))))</f>
        <v>0</v>
      </c>
      <c r="GA52" s="28">
        <f>IF(OR(X52="",X52=" ",X52="　"),0,IF(D52&gt;=840701,0,IF(FL52=1,1,IF(MATCH(X52,Sheet2!$D$3:$D$12,1)&lt;=9,1,0))))</f>
        <v>0</v>
      </c>
      <c r="GB52" s="28">
        <f>IF(OR(AB52="",AB52=" ",AB52="　"),0,IF(D52&gt;=840701,0,IF(FM52=1,1,IF(MATCH(AB52,Sheet2!$D$3:$D$12,1)&lt;=9,1,0))))</f>
        <v>0</v>
      </c>
      <c r="GC52" s="28">
        <f>IF(OR(AF52="",AF52=" ",AF52="　"),0,IF(D52&gt;=840701,0,IF(FN52=1,1,IF(MATCH(AF52,Sheet2!$D$3:$D$12,1)&lt;=9,1,0))))</f>
        <v>0</v>
      </c>
      <c r="GD52" s="29">
        <f t="shared" si="258"/>
        <v>1</v>
      </c>
      <c r="GE52" s="29">
        <f t="shared" si="259"/>
        <v>1</v>
      </c>
      <c r="GF52" s="30">
        <f t="shared" si="260"/>
        <v>0</v>
      </c>
      <c r="GG52" s="30">
        <f t="shared" si="261"/>
        <v>0</v>
      </c>
      <c r="GH52" s="30">
        <f t="shared" si="262"/>
        <v>0</v>
      </c>
      <c r="GI52" s="30">
        <f t="shared" si="263"/>
        <v>0</v>
      </c>
      <c r="GJ52" s="31"/>
      <c r="GK52" s="27" t="e">
        <f t="shared" si="264"/>
        <v>#VALUE!</v>
      </c>
      <c r="GL52" s="28">
        <f t="shared" si="265"/>
        <v>0</v>
      </c>
      <c r="GM52" s="27" t="e">
        <f t="shared" si="266"/>
        <v>#VALUE!</v>
      </c>
      <c r="GN52" s="28">
        <f t="shared" si="267"/>
        <v>0</v>
      </c>
      <c r="GO52" s="28">
        <f>IF(OR(T52="",T52=" ",T52="　"),0,IF(D52&gt;=840701,0,IF(FZ52=1,1,IF(MATCH(T52,Sheet2!$D$3:$D$12,1)&lt;=10,1,0))))</f>
        <v>0</v>
      </c>
      <c r="GP52" s="28">
        <f>IF(OR(X52="",X52=" ",X52="　"),0,IF(D52&gt;=840701,0,IF(GA52=1,1,IF(MATCH(X52,Sheet2!$D$3:$D$12,1)&lt;=10,1,0))))</f>
        <v>0</v>
      </c>
      <c r="GQ52" s="28">
        <f>IF(OR(AB52="",AB52=" ",AB52="　"),0,IF(D52&gt;=840701,0,IF(GB52=1,1,IF(MATCH(AB52,Sheet2!$D$3:$D$12,1)&lt;=10,1,0))))</f>
        <v>0</v>
      </c>
      <c r="GR52" s="28">
        <f>IF(OR(AF52="",AF52=" ",AF52="　"),0,IF(D52&gt;=840701,0,IF(GC52=1,1,IF(MATCH(AF52,Sheet2!$D$3:$D$12,1)&lt;=10,1,0))))</f>
        <v>0</v>
      </c>
      <c r="GS52" s="29">
        <f t="shared" si="268"/>
        <v>0</v>
      </c>
      <c r="GT52" s="29">
        <f t="shared" si="269"/>
        <v>0</v>
      </c>
      <c r="GU52" s="30">
        <f t="shared" si="270"/>
        <v>0</v>
      </c>
      <c r="GV52" s="30">
        <f t="shared" si="271"/>
        <v>0</v>
      </c>
      <c r="GW52" s="30">
        <f t="shared" si="272"/>
        <v>0</v>
      </c>
      <c r="GX52" s="30">
        <f t="shared" si="273"/>
        <v>0</v>
      </c>
      <c r="GY52" s="8"/>
      <c r="GZ52" s="39" t="str">
        <f t="shared" si="129"/>
        <v>1911/00/00</v>
      </c>
      <c r="HA52" s="8" t="e">
        <f t="shared" si="130"/>
        <v>#VALUE!</v>
      </c>
      <c r="HB52" s="8" t="str">
        <f t="shared" si="131"/>
        <v>1911/00/00</v>
      </c>
      <c r="HC52" s="8" t="e">
        <f t="shared" si="132"/>
        <v>#VALUE!</v>
      </c>
      <c r="HD52" s="8" t="str">
        <f t="shared" si="133"/>
        <v>1911/00/00</v>
      </c>
      <c r="HE52" s="8" t="e">
        <f t="shared" si="134"/>
        <v>#VALUE!</v>
      </c>
      <c r="HF52" s="8" t="str">
        <f t="shared" si="135"/>
        <v>2013/01/01</v>
      </c>
      <c r="HH52" s="8">
        <f>IF(OR(C52="",C52=" ",C52="　"),0,IF(D52&gt;780630,0,ROUND(VLOOKUP(F52,Sheet2!$A$1:$B$20,2,FALSE)*E52,0)))</f>
        <v>0</v>
      </c>
      <c r="HI52" s="8">
        <f t="shared" si="136"/>
        <v>0</v>
      </c>
      <c r="HJ52" s="8">
        <f t="shared" si="137"/>
        <v>0</v>
      </c>
      <c r="HL52" s="8" t="str">
        <f t="shared" si="138"/>
        <v/>
      </c>
      <c r="HM52" s="8" t="str">
        <f t="shared" si="139"/>
        <v/>
      </c>
      <c r="HN52" s="8" t="str">
        <f t="shared" si="140"/>
        <v/>
      </c>
      <c r="HO52" s="8" t="str">
        <f t="shared" si="141"/>
        <v/>
      </c>
      <c r="HP52" s="8" t="str">
        <f t="shared" si="142"/>
        <v/>
      </c>
      <c r="HQ52" s="8" t="str">
        <f t="shared" si="143"/>
        <v/>
      </c>
      <c r="HR52" s="8" t="str">
        <f t="shared" si="144"/>
        <v/>
      </c>
    </row>
    <row r="53" spans="1:226" ht="60" customHeight="1">
      <c r="A53" s="10">
        <v>48</v>
      </c>
      <c r="B53" s="32"/>
      <c r="C53" s="33"/>
      <c r="D53" s="34"/>
      <c r="E53" s="55"/>
      <c r="F53" s="46"/>
      <c r="G53" s="48">
        <f>IF(OR(C53="",C53=" ",C53="　"),0,IF(D53&gt;780630,0,ROUND(VLOOKUP(F53,Sheet2!$A$1:$B$20,2,FALSE),0)))</f>
        <v>0</v>
      </c>
      <c r="H53" s="49">
        <f t="shared" si="147"/>
        <v>0</v>
      </c>
      <c r="I53" s="24">
        <f t="shared" si="148"/>
        <v>0</v>
      </c>
      <c r="J53" s="25">
        <f t="shared" si="149"/>
        <v>0</v>
      </c>
      <c r="K53" s="35"/>
      <c r="L53" s="133" t="str">
        <f t="shared" si="145"/>
        <v/>
      </c>
      <c r="M53" s="51" t="str">
        <f t="shared" si="150"/>
        <v/>
      </c>
      <c r="N53" s="56">
        <v>15.5</v>
      </c>
      <c r="O53" s="38"/>
      <c r="P53" s="133" t="str">
        <f t="shared" si="146"/>
        <v/>
      </c>
      <c r="Q53" s="51" t="str">
        <f t="shared" si="151"/>
        <v/>
      </c>
      <c r="R53" s="56">
        <v>15.5</v>
      </c>
      <c r="S53" s="38"/>
      <c r="T53" s="34"/>
      <c r="U53" s="51" t="str">
        <f t="shared" si="152"/>
        <v/>
      </c>
      <c r="V53" s="56">
        <v>15.5</v>
      </c>
      <c r="W53" s="38"/>
      <c r="X53" s="34"/>
      <c r="Y53" s="51" t="str">
        <f t="shared" si="153"/>
        <v/>
      </c>
      <c r="Z53" s="56">
        <v>15.5</v>
      </c>
      <c r="AA53" s="35"/>
      <c r="AB53" s="34"/>
      <c r="AC53" s="51" t="str">
        <f t="shared" si="154"/>
        <v/>
      </c>
      <c r="AD53" s="56">
        <v>15.5</v>
      </c>
      <c r="AE53" s="38"/>
      <c r="AF53" s="34"/>
      <c r="AG53" s="51" t="str">
        <f t="shared" si="155"/>
        <v/>
      </c>
      <c r="AH53" s="56">
        <v>15.5</v>
      </c>
      <c r="AI53" s="37">
        <f t="shared" si="156"/>
        <v>0</v>
      </c>
      <c r="AJ53" s="47">
        <f t="shared" si="157"/>
        <v>0</v>
      </c>
      <c r="AK53" s="26">
        <f t="shared" si="158"/>
        <v>0</v>
      </c>
      <c r="AL53" s="53">
        <f t="shared" si="159"/>
        <v>0</v>
      </c>
      <c r="AM53" s="36"/>
      <c r="AN53" s="54"/>
      <c r="AO53" s="8" t="e">
        <f>VLOOKUP(LEFT(C53,1),Sheet2!$L$3:$M$28,2,FALSE)&amp;MID(C53,2,9)</f>
        <v>#N/A</v>
      </c>
      <c r="AP53" s="8" t="e">
        <f t="shared" si="160"/>
        <v>#N/A</v>
      </c>
      <c r="AQ53" s="8" t="e">
        <f t="shared" si="161"/>
        <v>#N/A</v>
      </c>
      <c r="AR53" s="27">
        <f t="shared" si="162"/>
        <v>0</v>
      </c>
      <c r="AS53" s="28">
        <f t="shared" si="163"/>
        <v>0</v>
      </c>
      <c r="AT53" s="27">
        <f t="shared" si="164"/>
        <v>0</v>
      </c>
      <c r="AU53" s="28">
        <f t="shared" si="165"/>
        <v>0</v>
      </c>
      <c r="AV53" s="28">
        <f t="shared" si="166"/>
        <v>0</v>
      </c>
      <c r="AW53" s="28">
        <f t="shared" si="167"/>
        <v>0</v>
      </c>
      <c r="AX53" s="28">
        <f t="shared" si="168"/>
        <v>0</v>
      </c>
      <c r="AY53" s="28">
        <f t="shared" si="169"/>
        <v>0</v>
      </c>
      <c r="AZ53" s="29" t="str">
        <f t="shared" si="170"/>
        <v/>
      </c>
      <c r="BA53" s="29"/>
      <c r="BB53" s="30">
        <f t="shared" si="171"/>
        <v>0</v>
      </c>
      <c r="BC53" s="30">
        <f t="shared" si="172"/>
        <v>0</v>
      </c>
      <c r="BD53" s="31">
        <f t="shared" si="173"/>
        <v>0</v>
      </c>
      <c r="BE53" s="8"/>
      <c r="BF53" s="27" t="e">
        <f t="shared" si="174"/>
        <v>#VALUE!</v>
      </c>
      <c r="BG53" s="28">
        <f t="shared" si="175"/>
        <v>0</v>
      </c>
      <c r="BH53" s="27" t="e">
        <f t="shared" si="176"/>
        <v>#VALUE!</v>
      </c>
      <c r="BI53" s="28">
        <f t="shared" si="177"/>
        <v>0</v>
      </c>
      <c r="BJ53" s="28">
        <f>IF(OR(T53="",T53=" ",T53="　"),0,IF(D53&gt;=800701,0,IF(MATCH(T53,Sheet2!$D$3:$D$12,1)&lt;=1,1,0)))</f>
        <v>0</v>
      </c>
      <c r="BK53" s="28">
        <f>IF(OR(X53="",X53=" ",X53="　"),0,IF(D53&gt;=800701,0,IF(MATCH(X53,Sheet2!$D$3:$D$12,1)&lt;=1,1,0)))</f>
        <v>0</v>
      </c>
      <c r="BL53" s="28">
        <f>IF(OR(AB53="",AB53=" ",AB53="　"),0,IF(D53&gt;=800701,0,IF(MATCH(AB53,Sheet2!$D$3:$D$12,1)&lt;=1,1,0)))</f>
        <v>0</v>
      </c>
      <c r="BM53" s="28">
        <f>IF(OR(AF53="",AF53=" ",AF53="　"),0,IF(D53&gt;=800701,0,IF(MATCH(AF53,Sheet2!$D$3:$D$12,1)&lt;=1,1,0)))</f>
        <v>0</v>
      </c>
      <c r="BN53" s="29">
        <f t="shared" si="178"/>
        <v>5</v>
      </c>
      <c r="BO53" s="29">
        <f t="shared" si="179"/>
        <v>3</v>
      </c>
      <c r="BP53" s="30">
        <f t="shared" si="180"/>
        <v>0</v>
      </c>
      <c r="BQ53" s="30">
        <f t="shared" si="181"/>
        <v>0</v>
      </c>
      <c r="BR53" s="30">
        <f t="shared" si="182"/>
        <v>0</v>
      </c>
      <c r="BS53" s="30">
        <f t="shared" si="183"/>
        <v>0</v>
      </c>
      <c r="BT53" s="30"/>
      <c r="BU53" s="27" t="e">
        <f t="shared" si="184"/>
        <v>#VALUE!</v>
      </c>
      <c r="BV53" s="28">
        <f t="shared" si="185"/>
        <v>0</v>
      </c>
      <c r="BW53" s="27" t="e">
        <f t="shared" si="186"/>
        <v>#VALUE!</v>
      </c>
      <c r="BX53" s="28">
        <f t="shared" si="187"/>
        <v>0</v>
      </c>
      <c r="BY53" s="28">
        <f>IF(OR(T53="",T53=" ",T53="　"),0,IF(D53&gt;=810101,0,IF(BJ53=1,1,IF(MATCH(T53,Sheet2!$D$3:$D$12,1)&lt;=2,1,0))))</f>
        <v>0</v>
      </c>
      <c r="BZ53" s="28">
        <f>IF(OR(X53="",X53=" ",X53="　"),0,IF(D53&gt;=810101,0,IF(BK53=1,1,IF(MATCH(X53,Sheet2!$D$3:$D$12,1)&lt;=2,1,0))))</f>
        <v>0</v>
      </c>
      <c r="CA53" s="28">
        <f>IF(OR(AB53="",AB53=" ",AB53="　"),0,IF(D53&gt;=810101,0,IF(BL53=1,1,IF(MATCH(AB53,Sheet2!$D$3:$D$12,1)&lt;=2,1,0))))</f>
        <v>0</v>
      </c>
      <c r="CB53" s="28">
        <f>IF(OR(AF53="",AF53=" ",AF53="　"),0,IF(D53&gt;=810101,0,IF(BM53=1,1,IF(MATCH(AF53,Sheet2!$D$3:$D$12,1)&lt;=2,1,0))))</f>
        <v>0</v>
      </c>
      <c r="CC53" s="29">
        <f t="shared" si="188"/>
        <v>4</v>
      </c>
      <c r="CD53" s="29">
        <f t="shared" si="189"/>
        <v>3</v>
      </c>
      <c r="CE53" s="30">
        <f t="shared" si="190"/>
        <v>0</v>
      </c>
      <c r="CF53" s="30">
        <f t="shared" si="191"/>
        <v>0</v>
      </c>
      <c r="CG53" s="30">
        <f t="shared" si="192"/>
        <v>0</v>
      </c>
      <c r="CH53" s="30">
        <f t="shared" si="193"/>
        <v>0</v>
      </c>
      <c r="CI53" s="30"/>
      <c r="CJ53" s="27" t="e">
        <f t="shared" si="194"/>
        <v>#VALUE!</v>
      </c>
      <c r="CK53" s="28">
        <f t="shared" si="195"/>
        <v>0</v>
      </c>
      <c r="CL53" s="27" t="e">
        <f t="shared" si="196"/>
        <v>#VALUE!</v>
      </c>
      <c r="CM53" s="28">
        <f t="shared" si="197"/>
        <v>0</v>
      </c>
      <c r="CN53" s="28">
        <f>IF(OR(T53="",T53=" ",T53="　"),0,IF(D53&gt;=810701,0,IF(BY53=1,1,IF(MATCH(T53,Sheet2!$D$3:$D$12,1)&lt;=3,1,0))))</f>
        <v>0</v>
      </c>
      <c r="CO53" s="28">
        <f>IF(OR(X53="",X53=" ",X53="　"),0,IF(D53&gt;=810701,0,IF(BZ53=1,1,IF(MATCH(X53,Sheet2!$D$3:$D$12,1)&lt;=3,1,0))))</f>
        <v>0</v>
      </c>
      <c r="CP53" s="28">
        <f>IF(OR(AB53="",AB53=" ",AB53="　"),0,IF(D53&gt;=810701,0,IF(CA53=1,1,IF(MATCH(AB53,Sheet2!$D$3:$D$12,1)&lt;=3,1,0))))</f>
        <v>0</v>
      </c>
      <c r="CQ53" s="28">
        <f>IF(OR(AF53="",AF53=" ",AF53="　"),0,IF(D53&gt;=810701,0,IF(CB53=1,1,IF(MATCH(AF53,Sheet2!$D$3:$D$12,1)&lt;=3,1,0))))</f>
        <v>0</v>
      </c>
      <c r="CR53" s="29">
        <f t="shared" si="198"/>
        <v>4</v>
      </c>
      <c r="CS53" s="29">
        <f t="shared" si="199"/>
        <v>3</v>
      </c>
      <c r="CT53" s="30">
        <f t="shared" si="200"/>
        <v>0</v>
      </c>
      <c r="CU53" s="30">
        <f t="shared" si="201"/>
        <v>0</v>
      </c>
      <c r="CV53" s="30">
        <f t="shared" si="202"/>
        <v>0</v>
      </c>
      <c r="CW53" s="30">
        <f t="shared" si="203"/>
        <v>0</v>
      </c>
      <c r="CX53" s="31"/>
      <c r="CY53" s="27" t="e">
        <f t="shared" si="204"/>
        <v>#VALUE!</v>
      </c>
      <c r="CZ53" s="28">
        <f t="shared" si="205"/>
        <v>0</v>
      </c>
      <c r="DA53" s="27" t="e">
        <f t="shared" si="206"/>
        <v>#VALUE!</v>
      </c>
      <c r="DB53" s="28">
        <f t="shared" si="207"/>
        <v>0</v>
      </c>
      <c r="DC53" s="28">
        <f>IF(OR(T53="",T53=" ",T53="　"),0,IF(D53&gt;=820101,0,IF(CN53=1,1,IF(MATCH(T53,Sheet2!$D$3:$D$12,1)&lt;=4,1,0))))</f>
        <v>0</v>
      </c>
      <c r="DD53" s="28">
        <f>IF(OR(X53="",X53=" ",X53="　"),0,IF(D53&gt;=820101,0,IF(CO53=1,1,IF(MATCH(X53,Sheet2!$D$3:$D$12,1)&lt;=4,1,0))))</f>
        <v>0</v>
      </c>
      <c r="DE53" s="28">
        <f>IF(OR(AB53="",AB53=" ",AB53="　"),0,IF(D53&gt;=820101,0,IF(CP53=1,1,IF(MATCH(AB53,Sheet2!$D$3:$D$12,1)&lt;=4,1,0))))</f>
        <v>0</v>
      </c>
      <c r="DF53" s="28">
        <f>IF(OR(AF53="",AF53=" ",AF53="　"),0,IF(D53&gt;=820101,0,IF(CQ53=1,1,IF(MATCH(AF53,Sheet2!$D$3:$D$12,1)&lt;=4,1,0))))</f>
        <v>0</v>
      </c>
      <c r="DG53" s="29">
        <f t="shared" si="208"/>
        <v>3</v>
      </c>
      <c r="DH53" s="29">
        <f t="shared" si="209"/>
        <v>3</v>
      </c>
      <c r="DI53" s="30">
        <f t="shared" si="210"/>
        <v>0</v>
      </c>
      <c r="DJ53" s="30">
        <f t="shared" si="211"/>
        <v>0</v>
      </c>
      <c r="DK53" s="30">
        <f t="shared" si="212"/>
        <v>0</v>
      </c>
      <c r="DL53" s="30">
        <f t="shared" si="213"/>
        <v>0</v>
      </c>
      <c r="DM53" s="31"/>
      <c r="DN53" s="27" t="e">
        <f t="shared" si="214"/>
        <v>#VALUE!</v>
      </c>
      <c r="DO53" s="28">
        <f t="shared" si="215"/>
        <v>0</v>
      </c>
      <c r="DP53" s="27" t="e">
        <f t="shared" si="216"/>
        <v>#VALUE!</v>
      </c>
      <c r="DQ53" s="28">
        <f t="shared" si="217"/>
        <v>0</v>
      </c>
      <c r="DR53" s="28">
        <f>IF(OR(T53="",T53=" ",T53="　"),0,IF(D53&gt;=820701,0,IF(DC53=1,1,IF(MATCH(T53,Sheet2!$D$3:$D$12,1)&lt;=5,1,0))))</f>
        <v>0</v>
      </c>
      <c r="DS53" s="28">
        <f>IF(OR(X53="",X53=" ",X53="　"),0,IF(D53&gt;=820701,0,IF(DD53=1,1,IF(MATCH(X53,Sheet2!$D$3:$D$12,1)&lt;=5,1,0))))</f>
        <v>0</v>
      </c>
      <c r="DT53" s="28">
        <f>IF(OR(AB53="",AB53=" ",AB53="　"),0,IF(D53&gt;=820701,0,IF(DE53=1,1,IF(MATCH(AB53,Sheet2!$D$3:$D$12,1)&lt;=5,1,0))))</f>
        <v>0</v>
      </c>
      <c r="DU53" s="28">
        <f>IF(OR(AF53="",AF53=" ",AF53="　"),0,IF(D53&gt;=820701,0,IF(DF53=1,1,IF(MATCH(AF53,Sheet2!$D$3:$D$12,1)&lt;=5,1,0))))</f>
        <v>0</v>
      </c>
      <c r="DV53" s="29">
        <f t="shared" si="218"/>
        <v>3</v>
      </c>
      <c r="DW53" s="29">
        <f t="shared" si="219"/>
        <v>3</v>
      </c>
      <c r="DX53" s="30">
        <f t="shared" si="220"/>
        <v>0</v>
      </c>
      <c r="DY53" s="30">
        <f t="shared" si="221"/>
        <v>0</v>
      </c>
      <c r="DZ53" s="30">
        <f t="shared" si="222"/>
        <v>0</v>
      </c>
      <c r="EA53" s="30">
        <f t="shared" si="223"/>
        <v>0</v>
      </c>
      <c r="EB53" s="31"/>
      <c r="EC53" s="27" t="e">
        <f t="shared" si="224"/>
        <v>#VALUE!</v>
      </c>
      <c r="ED53" s="28">
        <f t="shared" si="225"/>
        <v>0</v>
      </c>
      <c r="EE53" s="27" t="e">
        <f t="shared" si="226"/>
        <v>#VALUE!</v>
      </c>
      <c r="EF53" s="28">
        <f t="shared" si="227"/>
        <v>0</v>
      </c>
      <c r="EG53" s="28">
        <f>IF(OR(T53="",T53=" ",T53="　"),0,IF(D53&gt;=830101,0,IF(DR53=1,1,IF(MATCH(T53,Sheet2!$D$3:$D$12,1)&lt;=6,1,0))))</f>
        <v>0</v>
      </c>
      <c r="EH53" s="28">
        <f>IF(OR(X53="",X53=" ",X53="　"),0,IF(D53&gt;=830101,0,IF(DS53=1,1,IF(MATCH(X53,Sheet2!$D$3:$D$12,1)&lt;=6,1,0))))</f>
        <v>0</v>
      </c>
      <c r="EI53" s="28">
        <f>IF(OR(AB53="",AB53=" ",AB53="　"),0,IF(D53&gt;=830101,0,IF(DT53=1,1,IF(MATCH(AB53,Sheet2!$D$3:$D$12,1)&lt;=6,1,0))))</f>
        <v>0</v>
      </c>
      <c r="EJ53" s="28">
        <f>IF(OR(AF53="",AF53=" ",AF53="　"),0,IF(D53&gt;=830101,0,IF(DU53=1,1,IF(MATCH(AF53,Sheet2!$D$3:$D$12,1)&lt;=6,1,0))))</f>
        <v>0</v>
      </c>
      <c r="EK53" s="29">
        <f t="shared" si="228"/>
        <v>2</v>
      </c>
      <c r="EL53" s="29">
        <f t="shared" si="229"/>
        <v>2</v>
      </c>
      <c r="EM53" s="30">
        <f t="shared" si="230"/>
        <v>0</v>
      </c>
      <c r="EN53" s="30">
        <f t="shared" si="231"/>
        <v>0</v>
      </c>
      <c r="EO53" s="30">
        <f t="shared" si="232"/>
        <v>0</v>
      </c>
      <c r="EP53" s="30">
        <f t="shared" si="233"/>
        <v>0</v>
      </c>
      <c r="EQ53" s="31"/>
      <c r="ER53" s="27" t="e">
        <f t="shared" si="234"/>
        <v>#VALUE!</v>
      </c>
      <c r="ES53" s="28">
        <f t="shared" si="235"/>
        <v>0</v>
      </c>
      <c r="ET53" s="27" t="e">
        <f t="shared" si="236"/>
        <v>#VALUE!</v>
      </c>
      <c r="EU53" s="28">
        <f t="shared" si="237"/>
        <v>0</v>
      </c>
      <c r="EV53" s="28">
        <f>IF(OR(T53="",T53=" ",T53="　"),0,IF(D53&gt;=830701,0,IF(EG53=1,1,IF(MATCH(T53,Sheet2!$D$3:$D$12,1)&lt;=7,1,0))))</f>
        <v>0</v>
      </c>
      <c r="EW53" s="28">
        <f>IF(OR(X53="",X53=" ",X53="　"),0,IF(D53&gt;=830701,0,IF(EH53=1,1,IF(MATCH(X53,Sheet2!$D$3:$D$12,1)&lt;=7,1,0))))</f>
        <v>0</v>
      </c>
      <c r="EX53" s="28">
        <f>IF(OR(AB53="",AB53=" ",AB53="　"),0,IF(D53&gt;=830701,0,IF(EI53=1,1,IF(MATCH(AB53,Sheet2!$D$3:$D$12,1)&lt;=7,1,0))))</f>
        <v>0</v>
      </c>
      <c r="EY53" s="28">
        <f>IF(OR(AF53="",AF53=" ",AF53="　"),0,IF(D53&gt;=830701,0,IF(EJ53=1,1,IF(MATCH(AF53,Sheet2!$D$3:$D$12,1)&lt;=7,1,0))))</f>
        <v>0</v>
      </c>
      <c r="EZ53" s="29">
        <f t="shared" si="238"/>
        <v>2</v>
      </c>
      <c r="FA53" s="29">
        <f t="shared" si="239"/>
        <v>2</v>
      </c>
      <c r="FB53" s="30">
        <f t="shared" si="240"/>
        <v>0</v>
      </c>
      <c r="FC53" s="30">
        <f t="shared" si="241"/>
        <v>0</v>
      </c>
      <c r="FD53" s="30">
        <f t="shared" si="242"/>
        <v>0</v>
      </c>
      <c r="FE53" s="30">
        <f t="shared" si="243"/>
        <v>0</v>
      </c>
      <c r="FF53" s="31"/>
      <c r="FG53" s="27" t="e">
        <f t="shared" si="244"/>
        <v>#VALUE!</v>
      </c>
      <c r="FH53" s="28">
        <f t="shared" si="245"/>
        <v>0</v>
      </c>
      <c r="FI53" s="27" t="e">
        <f t="shared" si="246"/>
        <v>#VALUE!</v>
      </c>
      <c r="FJ53" s="28">
        <f t="shared" si="247"/>
        <v>0</v>
      </c>
      <c r="FK53" s="28">
        <f>IF(OR(T53="",T53=" ",T53="　"),0,IF(D53&gt;=840101,0,IF(EV53=1,1,IF(MATCH(T53,Sheet2!$D$3:$D$12,1)&lt;=8,1,0))))</f>
        <v>0</v>
      </c>
      <c r="FL53" s="28">
        <f>IF(OR(X53="",X53=" ",X53="　"),0,IF(D53&gt;=840101,0,IF(EW53=1,1,IF(MATCH(X53,Sheet2!$D$3:$D$12,1)&lt;=8,1,0))))</f>
        <v>0</v>
      </c>
      <c r="FM53" s="28">
        <f>IF(OR(AB53="",AB53=" ",AB53="　"),0,IF(D53&gt;=840101,0,IF(EX53=1,1,IF(MATCH(AB53,Sheet2!$D$3:$D$12,1)&lt;=8,1,0))))</f>
        <v>0</v>
      </c>
      <c r="FN53" s="28">
        <f>IF(OR(AF53="",AF53=" ",AF53="　"),0,IF(D53&gt;=840101,0,IF(EY53=1,1,IF(MATCH(AF53,Sheet2!$D$3:$D$12,1)&lt;=8,1,0))))</f>
        <v>0</v>
      </c>
      <c r="FO53" s="29">
        <f t="shared" si="248"/>
        <v>1</v>
      </c>
      <c r="FP53" s="29">
        <f t="shared" si="249"/>
        <v>1</v>
      </c>
      <c r="FQ53" s="30">
        <f t="shared" si="250"/>
        <v>0</v>
      </c>
      <c r="FR53" s="30">
        <f t="shared" si="251"/>
        <v>0</v>
      </c>
      <c r="FS53" s="30">
        <f t="shared" si="252"/>
        <v>0</v>
      </c>
      <c r="FT53" s="30">
        <f t="shared" si="253"/>
        <v>0</v>
      </c>
      <c r="FU53" s="31"/>
      <c r="FV53" s="27" t="e">
        <f t="shared" si="254"/>
        <v>#VALUE!</v>
      </c>
      <c r="FW53" s="28">
        <f t="shared" si="255"/>
        <v>0</v>
      </c>
      <c r="FX53" s="27" t="e">
        <f t="shared" si="256"/>
        <v>#VALUE!</v>
      </c>
      <c r="FY53" s="28">
        <f t="shared" si="257"/>
        <v>0</v>
      </c>
      <c r="FZ53" s="28">
        <f>IF(OR(T53="",T53=" ",T53="　"),0,IF(D53&gt;=840701,0,IF(FK53=1,1,IF(MATCH(T53,Sheet2!$D$3:$D$12,1)&lt;=9,1,0))))</f>
        <v>0</v>
      </c>
      <c r="GA53" s="28">
        <f>IF(OR(X53="",X53=" ",X53="　"),0,IF(D53&gt;=840701,0,IF(FL53=1,1,IF(MATCH(X53,Sheet2!$D$3:$D$12,1)&lt;=9,1,0))))</f>
        <v>0</v>
      </c>
      <c r="GB53" s="28">
        <f>IF(OR(AB53="",AB53=" ",AB53="　"),0,IF(D53&gt;=840701,0,IF(FM53=1,1,IF(MATCH(AB53,Sheet2!$D$3:$D$12,1)&lt;=9,1,0))))</f>
        <v>0</v>
      </c>
      <c r="GC53" s="28">
        <f>IF(OR(AF53="",AF53=" ",AF53="　"),0,IF(D53&gt;=840701,0,IF(FN53=1,1,IF(MATCH(AF53,Sheet2!$D$3:$D$12,1)&lt;=9,1,0))))</f>
        <v>0</v>
      </c>
      <c r="GD53" s="29">
        <f t="shared" si="258"/>
        <v>1</v>
      </c>
      <c r="GE53" s="29">
        <f t="shared" si="259"/>
        <v>1</v>
      </c>
      <c r="GF53" s="30">
        <f t="shared" si="260"/>
        <v>0</v>
      </c>
      <c r="GG53" s="30">
        <f t="shared" si="261"/>
        <v>0</v>
      </c>
      <c r="GH53" s="30">
        <f t="shared" si="262"/>
        <v>0</v>
      </c>
      <c r="GI53" s="30">
        <f t="shared" si="263"/>
        <v>0</v>
      </c>
      <c r="GJ53" s="31"/>
      <c r="GK53" s="27" t="e">
        <f t="shared" si="264"/>
        <v>#VALUE!</v>
      </c>
      <c r="GL53" s="28">
        <f t="shared" si="265"/>
        <v>0</v>
      </c>
      <c r="GM53" s="27" t="e">
        <f t="shared" si="266"/>
        <v>#VALUE!</v>
      </c>
      <c r="GN53" s="28">
        <f t="shared" si="267"/>
        <v>0</v>
      </c>
      <c r="GO53" s="28">
        <f>IF(OR(T53="",T53=" ",T53="　"),0,IF(D53&gt;=840701,0,IF(FZ53=1,1,IF(MATCH(T53,Sheet2!$D$3:$D$12,1)&lt;=10,1,0))))</f>
        <v>0</v>
      </c>
      <c r="GP53" s="28">
        <f>IF(OR(X53="",X53=" ",X53="　"),0,IF(D53&gt;=840701,0,IF(GA53=1,1,IF(MATCH(X53,Sheet2!$D$3:$D$12,1)&lt;=10,1,0))))</f>
        <v>0</v>
      </c>
      <c r="GQ53" s="28">
        <f>IF(OR(AB53="",AB53=" ",AB53="　"),0,IF(D53&gt;=840701,0,IF(GB53=1,1,IF(MATCH(AB53,Sheet2!$D$3:$D$12,1)&lt;=10,1,0))))</f>
        <v>0</v>
      </c>
      <c r="GR53" s="28">
        <f>IF(OR(AF53="",AF53=" ",AF53="　"),0,IF(D53&gt;=840701,0,IF(GC53=1,1,IF(MATCH(AF53,Sheet2!$D$3:$D$12,1)&lt;=10,1,0))))</f>
        <v>0</v>
      </c>
      <c r="GS53" s="29">
        <f t="shared" si="268"/>
        <v>0</v>
      </c>
      <c r="GT53" s="29">
        <f t="shared" si="269"/>
        <v>0</v>
      </c>
      <c r="GU53" s="30">
        <f t="shared" si="270"/>
        <v>0</v>
      </c>
      <c r="GV53" s="30">
        <f t="shared" si="271"/>
        <v>0</v>
      </c>
      <c r="GW53" s="30">
        <f t="shared" si="272"/>
        <v>0</v>
      </c>
      <c r="GX53" s="30">
        <f t="shared" si="273"/>
        <v>0</v>
      </c>
      <c r="GY53" s="8"/>
      <c r="GZ53" s="39" t="str">
        <f t="shared" si="129"/>
        <v>1911/00/00</v>
      </c>
      <c r="HA53" s="8" t="e">
        <f t="shared" si="130"/>
        <v>#VALUE!</v>
      </c>
      <c r="HB53" s="8" t="str">
        <f t="shared" si="131"/>
        <v>1911/00/00</v>
      </c>
      <c r="HC53" s="8" t="e">
        <f t="shared" si="132"/>
        <v>#VALUE!</v>
      </c>
      <c r="HD53" s="8" t="str">
        <f t="shared" si="133"/>
        <v>1911/00/00</v>
      </c>
      <c r="HE53" s="8" t="e">
        <f t="shared" si="134"/>
        <v>#VALUE!</v>
      </c>
      <c r="HF53" s="8" t="str">
        <f t="shared" si="135"/>
        <v>2013/01/01</v>
      </c>
      <c r="HH53" s="8">
        <f>IF(OR(C53="",C53=" ",C53="　"),0,IF(D53&gt;780630,0,ROUND(VLOOKUP(F53,Sheet2!$A$1:$B$20,2,FALSE)*E53,0)))</f>
        <v>0</v>
      </c>
      <c r="HI53" s="8">
        <f t="shared" si="136"/>
        <v>0</v>
      </c>
      <c r="HJ53" s="8">
        <f t="shared" si="137"/>
        <v>0</v>
      </c>
      <c r="HL53" s="8" t="str">
        <f t="shared" si="138"/>
        <v/>
      </c>
      <c r="HM53" s="8" t="str">
        <f t="shared" si="139"/>
        <v/>
      </c>
      <c r="HN53" s="8" t="str">
        <f t="shared" si="140"/>
        <v/>
      </c>
      <c r="HO53" s="8" t="str">
        <f t="shared" si="141"/>
        <v/>
      </c>
      <c r="HP53" s="8" t="str">
        <f t="shared" si="142"/>
        <v/>
      </c>
      <c r="HQ53" s="8" t="str">
        <f t="shared" si="143"/>
        <v/>
      </c>
      <c r="HR53" s="8" t="str">
        <f t="shared" si="144"/>
        <v/>
      </c>
    </row>
    <row r="54" spans="1:226" ht="60" customHeight="1">
      <c r="A54" s="10">
        <v>49</v>
      </c>
      <c r="B54" s="32"/>
      <c r="C54" s="33"/>
      <c r="D54" s="34"/>
      <c r="E54" s="55"/>
      <c r="F54" s="46"/>
      <c r="G54" s="48">
        <f>IF(OR(C54="",C54=" ",C54="　"),0,IF(D54&gt;780630,0,ROUND(VLOOKUP(F54,Sheet2!$A$1:$B$20,2,FALSE),0)))</f>
        <v>0</v>
      </c>
      <c r="H54" s="49">
        <f t="shared" si="147"/>
        <v>0</v>
      </c>
      <c r="I54" s="24">
        <f t="shared" si="148"/>
        <v>0</v>
      </c>
      <c r="J54" s="25">
        <f t="shared" si="149"/>
        <v>0</v>
      </c>
      <c r="K54" s="35"/>
      <c r="L54" s="133" t="str">
        <f t="shared" si="145"/>
        <v/>
      </c>
      <c r="M54" s="51" t="str">
        <f t="shared" si="150"/>
        <v/>
      </c>
      <c r="N54" s="56">
        <v>15.5</v>
      </c>
      <c r="O54" s="38"/>
      <c r="P54" s="133" t="str">
        <f t="shared" si="146"/>
        <v/>
      </c>
      <c r="Q54" s="51" t="str">
        <f t="shared" si="151"/>
        <v/>
      </c>
      <c r="R54" s="56">
        <v>15.5</v>
      </c>
      <c r="S54" s="38"/>
      <c r="T54" s="34"/>
      <c r="U54" s="51" t="str">
        <f t="shared" si="152"/>
        <v/>
      </c>
      <c r="V54" s="56">
        <v>15.5</v>
      </c>
      <c r="W54" s="38"/>
      <c r="X54" s="34"/>
      <c r="Y54" s="51" t="str">
        <f t="shared" si="153"/>
        <v/>
      </c>
      <c r="Z54" s="56">
        <v>15.5</v>
      </c>
      <c r="AA54" s="35"/>
      <c r="AB54" s="34"/>
      <c r="AC54" s="51" t="str">
        <f t="shared" si="154"/>
        <v/>
      </c>
      <c r="AD54" s="56">
        <v>15.5</v>
      </c>
      <c r="AE54" s="38"/>
      <c r="AF54" s="34"/>
      <c r="AG54" s="51" t="str">
        <f t="shared" si="155"/>
        <v/>
      </c>
      <c r="AH54" s="56">
        <v>15.5</v>
      </c>
      <c r="AI54" s="37">
        <f t="shared" si="156"/>
        <v>0</v>
      </c>
      <c r="AJ54" s="47">
        <f t="shared" si="157"/>
        <v>0</v>
      </c>
      <c r="AK54" s="26">
        <f t="shared" si="158"/>
        <v>0</v>
      </c>
      <c r="AL54" s="53">
        <f t="shared" si="159"/>
        <v>0</v>
      </c>
      <c r="AM54" s="36"/>
      <c r="AN54" s="54"/>
      <c r="AO54" s="8" t="e">
        <f>VLOOKUP(LEFT(C54,1),Sheet2!$L$3:$M$28,2,FALSE)&amp;MID(C54,2,9)</f>
        <v>#N/A</v>
      </c>
      <c r="AP54" s="8" t="e">
        <f t="shared" si="160"/>
        <v>#N/A</v>
      </c>
      <c r="AQ54" s="8" t="e">
        <f t="shared" si="161"/>
        <v>#N/A</v>
      </c>
      <c r="AR54" s="27">
        <f t="shared" si="162"/>
        <v>0</v>
      </c>
      <c r="AS54" s="28">
        <f t="shared" si="163"/>
        <v>0</v>
      </c>
      <c r="AT54" s="27">
        <f t="shared" si="164"/>
        <v>0</v>
      </c>
      <c r="AU54" s="28">
        <f t="shared" si="165"/>
        <v>0</v>
      </c>
      <c r="AV54" s="28">
        <f t="shared" si="166"/>
        <v>0</v>
      </c>
      <c r="AW54" s="28">
        <f t="shared" si="167"/>
        <v>0</v>
      </c>
      <c r="AX54" s="28">
        <f t="shared" si="168"/>
        <v>0</v>
      </c>
      <c r="AY54" s="28">
        <f t="shared" si="169"/>
        <v>0</v>
      </c>
      <c r="AZ54" s="29" t="str">
        <f t="shared" si="170"/>
        <v/>
      </c>
      <c r="BA54" s="29"/>
      <c r="BB54" s="30">
        <f t="shared" si="171"/>
        <v>0</v>
      </c>
      <c r="BC54" s="30">
        <f t="shared" si="172"/>
        <v>0</v>
      </c>
      <c r="BD54" s="31">
        <f t="shared" si="173"/>
        <v>0</v>
      </c>
      <c r="BE54" s="8"/>
      <c r="BF54" s="27" t="e">
        <f t="shared" si="174"/>
        <v>#VALUE!</v>
      </c>
      <c r="BG54" s="28">
        <f t="shared" si="175"/>
        <v>0</v>
      </c>
      <c r="BH54" s="27" t="e">
        <f t="shared" si="176"/>
        <v>#VALUE!</v>
      </c>
      <c r="BI54" s="28">
        <f t="shared" si="177"/>
        <v>0</v>
      </c>
      <c r="BJ54" s="28">
        <f>IF(OR(T54="",T54=" ",T54="　"),0,IF(D54&gt;=800701,0,IF(MATCH(T54,Sheet2!$D$3:$D$12,1)&lt;=1,1,0)))</f>
        <v>0</v>
      </c>
      <c r="BK54" s="28">
        <f>IF(OR(X54="",X54=" ",X54="　"),0,IF(D54&gt;=800701,0,IF(MATCH(X54,Sheet2!$D$3:$D$12,1)&lt;=1,1,0)))</f>
        <v>0</v>
      </c>
      <c r="BL54" s="28">
        <f>IF(OR(AB54="",AB54=" ",AB54="　"),0,IF(D54&gt;=800701,0,IF(MATCH(AB54,Sheet2!$D$3:$D$12,1)&lt;=1,1,0)))</f>
        <v>0</v>
      </c>
      <c r="BM54" s="28">
        <f>IF(OR(AF54="",AF54=" ",AF54="　"),0,IF(D54&gt;=800701,0,IF(MATCH(AF54,Sheet2!$D$3:$D$12,1)&lt;=1,1,0)))</f>
        <v>0</v>
      </c>
      <c r="BN54" s="29">
        <f t="shared" si="178"/>
        <v>5</v>
      </c>
      <c r="BO54" s="29">
        <f t="shared" si="179"/>
        <v>3</v>
      </c>
      <c r="BP54" s="30">
        <f t="shared" si="180"/>
        <v>0</v>
      </c>
      <c r="BQ54" s="30">
        <f t="shared" si="181"/>
        <v>0</v>
      </c>
      <c r="BR54" s="30">
        <f t="shared" si="182"/>
        <v>0</v>
      </c>
      <c r="BS54" s="30">
        <f t="shared" si="183"/>
        <v>0</v>
      </c>
      <c r="BT54" s="30"/>
      <c r="BU54" s="27" t="e">
        <f t="shared" si="184"/>
        <v>#VALUE!</v>
      </c>
      <c r="BV54" s="28">
        <f t="shared" si="185"/>
        <v>0</v>
      </c>
      <c r="BW54" s="27" t="e">
        <f t="shared" si="186"/>
        <v>#VALUE!</v>
      </c>
      <c r="BX54" s="28">
        <f t="shared" si="187"/>
        <v>0</v>
      </c>
      <c r="BY54" s="28">
        <f>IF(OR(T54="",T54=" ",T54="　"),0,IF(D54&gt;=810101,0,IF(BJ54=1,1,IF(MATCH(T54,Sheet2!$D$3:$D$12,1)&lt;=2,1,0))))</f>
        <v>0</v>
      </c>
      <c r="BZ54" s="28">
        <f>IF(OR(X54="",X54=" ",X54="　"),0,IF(D54&gt;=810101,0,IF(BK54=1,1,IF(MATCH(X54,Sheet2!$D$3:$D$12,1)&lt;=2,1,0))))</f>
        <v>0</v>
      </c>
      <c r="CA54" s="28">
        <f>IF(OR(AB54="",AB54=" ",AB54="　"),0,IF(D54&gt;=810101,0,IF(BL54=1,1,IF(MATCH(AB54,Sheet2!$D$3:$D$12,1)&lt;=2,1,0))))</f>
        <v>0</v>
      </c>
      <c r="CB54" s="28">
        <f>IF(OR(AF54="",AF54=" ",AF54="　"),0,IF(D54&gt;=810101,0,IF(BM54=1,1,IF(MATCH(AF54,Sheet2!$D$3:$D$12,1)&lt;=2,1,0))))</f>
        <v>0</v>
      </c>
      <c r="CC54" s="29">
        <f t="shared" si="188"/>
        <v>4</v>
      </c>
      <c r="CD54" s="29">
        <f t="shared" si="189"/>
        <v>3</v>
      </c>
      <c r="CE54" s="30">
        <f t="shared" si="190"/>
        <v>0</v>
      </c>
      <c r="CF54" s="30">
        <f t="shared" si="191"/>
        <v>0</v>
      </c>
      <c r="CG54" s="30">
        <f t="shared" si="192"/>
        <v>0</v>
      </c>
      <c r="CH54" s="30">
        <f t="shared" si="193"/>
        <v>0</v>
      </c>
      <c r="CI54" s="30"/>
      <c r="CJ54" s="27" t="e">
        <f t="shared" si="194"/>
        <v>#VALUE!</v>
      </c>
      <c r="CK54" s="28">
        <f t="shared" si="195"/>
        <v>0</v>
      </c>
      <c r="CL54" s="27" t="e">
        <f t="shared" si="196"/>
        <v>#VALUE!</v>
      </c>
      <c r="CM54" s="28">
        <f t="shared" si="197"/>
        <v>0</v>
      </c>
      <c r="CN54" s="28">
        <f>IF(OR(T54="",T54=" ",T54="　"),0,IF(D54&gt;=810701,0,IF(BY54=1,1,IF(MATCH(T54,Sheet2!$D$3:$D$12,1)&lt;=3,1,0))))</f>
        <v>0</v>
      </c>
      <c r="CO54" s="28">
        <f>IF(OR(X54="",X54=" ",X54="　"),0,IF(D54&gt;=810701,0,IF(BZ54=1,1,IF(MATCH(X54,Sheet2!$D$3:$D$12,1)&lt;=3,1,0))))</f>
        <v>0</v>
      </c>
      <c r="CP54" s="28">
        <f>IF(OR(AB54="",AB54=" ",AB54="　"),0,IF(D54&gt;=810701,0,IF(CA54=1,1,IF(MATCH(AB54,Sheet2!$D$3:$D$12,1)&lt;=3,1,0))))</f>
        <v>0</v>
      </c>
      <c r="CQ54" s="28">
        <f>IF(OR(AF54="",AF54=" ",AF54="　"),0,IF(D54&gt;=810701,0,IF(CB54=1,1,IF(MATCH(AF54,Sheet2!$D$3:$D$12,1)&lt;=3,1,0))))</f>
        <v>0</v>
      </c>
      <c r="CR54" s="29">
        <f t="shared" si="198"/>
        <v>4</v>
      </c>
      <c r="CS54" s="29">
        <f t="shared" si="199"/>
        <v>3</v>
      </c>
      <c r="CT54" s="30">
        <f t="shared" si="200"/>
        <v>0</v>
      </c>
      <c r="CU54" s="30">
        <f t="shared" si="201"/>
        <v>0</v>
      </c>
      <c r="CV54" s="30">
        <f t="shared" si="202"/>
        <v>0</v>
      </c>
      <c r="CW54" s="30">
        <f t="shared" si="203"/>
        <v>0</v>
      </c>
      <c r="CX54" s="31"/>
      <c r="CY54" s="27" t="e">
        <f t="shared" si="204"/>
        <v>#VALUE!</v>
      </c>
      <c r="CZ54" s="28">
        <f t="shared" si="205"/>
        <v>0</v>
      </c>
      <c r="DA54" s="27" t="e">
        <f t="shared" si="206"/>
        <v>#VALUE!</v>
      </c>
      <c r="DB54" s="28">
        <f t="shared" si="207"/>
        <v>0</v>
      </c>
      <c r="DC54" s="28">
        <f>IF(OR(T54="",T54=" ",T54="　"),0,IF(D54&gt;=820101,0,IF(CN54=1,1,IF(MATCH(T54,Sheet2!$D$3:$D$12,1)&lt;=4,1,0))))</f>
        <v>0</v>
      </c>
      <c r="DD54" s="28">
        <f>IF(OR(X54="",X54=" ",X54="　"),0,IF(D54&gt;=820101,0,IF(CO54=1,1,IF(MATCH(X54,Sheet2!$D$3:$D$12,1)&lt;=4,1,0))))</f>
        <v>0</v>
      </c>
      <c r="DE54" s="28">
        <f>IF(OR(AB54="",AB54=" ",AB54="　"),0,IF(D54&gt;=820101,0,IF(CP54=1,1,IF(MATCH(AB54,Sheet2!$D$3:$D$12,1)&lt;=4,1,0))))</f>
        <v>0</v>
      </c>
      <c r="DF54" s="28">
        <f>IF(OR(AF54="",AF54=" ",AF54="　"),0,IF(D54&gt;=820101,0,IF(CQ54=1,1,IF(MATCH(AF54,Sheet2!$D$3:$D$12,1)&lt;=4,1,0))))</f>
        <v>0</v>
      </c>
      <c r="DG54" s="29">
        <f t="shared" si="208"/>
        <v>3</v>
      </c>
      <c r="DH54" s="29">
        <f t="shared" si="209"/>
        <v>3</v>
      </c>
      <c r="DI54" s="30">
        <f t="shared" si="210"/>
        <v>0</v>
      </c>
      <c r="DJ54" s="30">
        <f t="shared" si="211"/>
        <v>0</v>
      </c>
      <c r="DK54" s="30">
        <f t="shared" si="212"/>
        <v>0</v>
      </c>
      <c r="DL54" s="30">
        <f t="shared" si="213"/>
        <v>0</v>
      </c>
      <c r="DM54" s="31"/>
      <c r="DN54" s="27" t="e">
        <f t="shared" si="214"/>
        <v>#VALUE!</v>
      </c>
      <c r="DO54" s="28">
        <f t="shared" si="215"/>
        <v>0</v>
      </c>
      <c r="DP54" s="27" t="e">
        <f t="shared" si="216"/>
        <v>#VALUE!</v>
      </c>
      <c r="DQ54" s="28">
        <f t="shared" si="217"/>
        <v>0</v>
      </c>
      <c r="DR54" s="28">
        <f>IF(OR(T54="",T54=" ",T54="　"),0,IF(D54&gt;=820701,0,IF(DC54=1,1,IF(MATCH(T54,Sheet2!$D$3:$D$12,1)&lt;=5,1,0))))</f>
        <v>0</v>
      </c>
      <c r="DS54" s="28">
        <f>IF(OR(X54="",X54=" ",X54="　"),0,IF(D54&gt;=820701,0,IF(DD54=1,1,IF(MATCH(X54,Sheet2!$D$3:$D$12,1)&lt;=5,1,0))))</f>
        <v>0</v>
      </c>
      <c r="DT54" s="28">
        <f>IF(OR(AB54="",AB54=" ",AB54="　"),0,IF(D54&gt;=820701,0,IF(DE54=1,1,IF(MATCH(AB54,Sheet2!$D$3:$D$12,1)&lt;=5,1,0))))</f>
        <v>0</v>
      </c>
      <c r="DU54" s="28">
        <f>IF(OR(AF54="",AF54=" ",AF54="　"),0,IF(D54&gt;=820701,0,IF(DF54=1,1,IF(MATCH(AF54,Sheet2!$D$3:$D$12,1)&lt;=5,1,0))))</f>
        <v>0</v>
      </c>
      <c r="DV54" s="29">
        <f t="shared" si="218"/>
        <v>3</v>
      </c>
      <c r="DW54" s="29">
        <f t="shared" si="219"/>
        <v>3</v>
      </c>
      <c r="DX54" s="30">
        <f t="shared" si="220"/>
        <v>0</v>
      </c>
      <c r="DY54" s="30">
        <f t="shared" si="221"/>
        <v>0</v>
      </c>
      <c r="DZ54" s="30">
        <f t="shared" si="222"/>
        <v>0</v>
      </c>
      <c r="EA54" s="30">
        <f t="shared" si="223"/>
        <v>0</v>
      </c>
      <c r="EB54" s="31"/>
      <c r="EC54" s="27" t="e">
        <f t="shared" si="224"/>
        <v>#VALUE!</v>
      </c>
      <c r="ED54" s="28">
        <f t="shared" si="225"/>
        <v>0</v>
      </c>
      <c r="EE54" s="27" t="e">
        <f t="shared" si="226"/>
        <v>#VALUE!</v>
      </c>
      <c r="EF54" s="28">
        <f t="shared" si="227"/>
        <v>0</v>
      </c>
      <c r="EG54" s="28">
        <f>IF(OR(T54="",T54=" ",T54="　"),0,IF(D54&gt;=830101,0,IF(DR54=1,1,IF(MATCH(T54,Sheet2!$D$3:$D$12,1)&lt;=6,1,0))))</f>
        <v>0</v>
      </c>
      <c r="EH54" s="28">
        <f>IF(OR(X54="",X54=" ",X54="　"),0,IF(D54&gt;=830101,0,IF(DS54=1,1,IF(MATCH(X54,Sheet2!$D$3:$D$12,1)&lt;=6,1,0))))</f>
        <v>0</v>
      </c>
      <c r="EI54" s="28">
        <f>IF(OR(AB54="",AB54=" ",AB54="　"),0,IF(D54&gt;=830101,0,IF(DT54=1,1,IF(MATCH(AB54,Sheet2!$D$3:$D$12,1)&lt;=6,1,0))))</f>
        <v>0</v>
      </c>
      <c r="EJ54" s="28">
        <f>IF(OR(AF54="",AF54=" ",AF54="　"),0,IF(D54&gt;=830101,0,IF(DU54=1,1,IF(MATCH(AF54,Sheet2!$D$3:$D$12,1)&lt;=6,1,0))))</f>
        <v>0</v>
      </c>
      <c r="EK54" s="29">
        <f t="shared" si="228"/>
        <v>2</v>
      </c>
      <c r="EL54" s="29">
        <f t="shared" si="229"/>
        <v>2</v>
      </c>
      <c r="EM54" s="30">
        <f t="shared" si="230"/>
        <v>0</v>
      </c>
      <c r="EN54" s="30">
        <f t="shared" si="231"/>
        <v>0</v>
      </c>
      <c r="EO54" s="30">
        <f t="shared" si="232"/>
        <v>0</v>
      </c>
      <c r="EP54" s="30">
        <f t="shared" si="233"/>
        <v>0</v>
      </c>
      <c r="EQ54" s="31"/>
      <c r="ER54" s="27" t="e">
        <f t="shared" si="234"/>
        <v>#VALUE!</v>
      </c>
      <c r="ES54" s="28">
        <f t="shared" si="235"/>
        <v>0</v>
      </c>
      <c r="ET54" s="27" t="e">
        <f t="shared" si="236"/>
        <v>#VALUE!</v>
      </c>
      <c r="EU54" s="28">
        <f t="shared" si="237"/>
        <v>0</v>
      </c>
      <c r="EV54" s="28">
        <f>IF(OR(T54="",T54=" ",T54="　"),0,IF(D54&gt;=830701,0,IF(EG54=1,1,IF(MATCH(T54,Sheet2!$D$3:$D$12,1)&lt;=7,1,0))))</f>
        <v>0</v>
      </c>
      <c r="EW54" s="28">
        <f>IF(OR(X54="",X54=" ",X54="　"),0,IF(D54&gt;=830701,0,IF(EH54=1,1,IF(MATCH(X54,Sheet2!$D$3:$D$12,1)&lt;=7,1,0))))</f>
        <v>0</v>
      </c>
      <c r="EX54" s="28">
        <f>IF(OR(AB54="",AB54=" ",AB54="　"),0,IF(D54&gt;=830701,0,IF(EI54=1,1,IF(MATCH(AB54,Sheet2!$D$3:$D$12,1)&lt;=7,1,0))))</f>
        <v>0</v>
      </c>
      <c r="EY54" s="28">
        <f>IF(OR(AF54="",AF54=" ",AF54="　"),0,IF(D54&gt;=830701,0,IF(EJ54=1,1,IF(MATCH(AF54,Sheet2!$D$3:$D$12,1)&lt;=7,1,0))))</f>
        <v>0</v>
      </c>
      <c r="EZ54" s="29">
        <f t="shared" si="238"/>
        <v>2</v>
      </c>
      <c r="FA54" s="29">
        <f t="shared" si="239"/>
        <v>2</v>
      </c>
      <c r="FB54" s="30">
        <f t="shared" si="240"/>
        <v>0</v>
      </c>
      <c r="FC54" s="30">
        <f t="shared" si="241"/>
        <v>0</v>
      </c>
      <c r="FD54" s="30">
        <f t="shared" si="242"/>
        <v>0</v>
      </c>
      <c r="FE54" s="30">
        <f t="shared" si="243"/>
        <v>0</v>
      </c>
      <c r="FF54" s="31"/>
      <c r="FG54" s="27" t="e">
        <f t="shared" si="244"/>
        <v>#VALUE!</v>
      </c>
      <c r="FH54" s="28">
        <f t="shared" si="245"/>
        <v>0</v>
      </c>
      <c r="FI54" s="27" t="e">
        <f t="shared" si="246"/>
        <v>#VALUE!</v>
      </c>
      <c r="FJ54" s="28">
        <f t="shared" si="247"/>
        <v>0</v>
      </c>
      <c r="FK54" s="28">
        <f>IF(OR(T54="",T54=" ",T54="　"),0,IF(D54&gt;=840101,0,IF(EV54=1,1,IF(MATCH(T54,Sheet2!$D$3:$D$12,1)&lt;=8,1,0))))</f>
        <v>0</v>
      </c>
      <c r="FL54" s="28">
        <f>IF(OR(X54="",X54=" ",X54="　"),0,IF(D54&gt;=840101,0,IF(EW54=1,1,IF(MATCH(X54,Sheet2!$D$3:$D$12,1)&lt;=8,1,0))))</f>
        <v>0</v>
      </c>
      <c r="FM54" s="28">
        <f>IF(OR(AB54="",AB54=" ",AB54="　"),0,IF(D54&gt;=840101,0,IF(EX54=1,1,IF(MATCH(AB54,Sheet2!$D$3:$D$12,1)&lt;=8,1,0))))</f>
        <v>0</v>
      </c>
      <c r="FN54" s="28">
        <f>IF(OR(AF54="",AF54=" ",AF54="　"),0,IF(D54&gt;=840101,0,IF(EY54=1,1,IF(MATCH(AF54,Sheet2!$D$3:$D$12,1)&lt;=8,1,0))))</f>
        <v>0</v>
      </c>
      <c r="FO54" s="29">
        <f t="shared" si="248"/>
        <v>1</v>
      </c>
      <c r="FP54" s="29">
        <f t="shared" si="249"/>
        <v>1</v>
      </c>
      <c r="FQ54" s="30">
        <f t="shared" si="250"/>
        <v>0</v>
      </c>
      <c r="FR54" s="30">
        <f t="shared" si="251"/>
        <v>0</v>
      </c>
      <c r="FS54" s="30">
        <f t="shared" si="252"/>
        <v>0</v>
      </c>
      <c r="FT54" s="30">
        <f t="shared" si="253"/>
        <v>0</v>
      </c>
      <c r="FU54" s="31"/>
      <c r="FV54" s="27" t="e">
        <f t="shared" si="254"/>
        <v>#VALUE!</v>
      </c>
      <c r="FW54" s="28">
        <f t="shared" si="255"/>
        <v>0</v>
      </c>
      <c r="FX54" s="27" t="e">
        <f t="shared" si="256"/>
        <v>#VALUE!</v>
      </c>
      <c r="FY54" s="28">
        <f t="shared" si="257"/>
        <v>0</v>
      </c>
      <c r="FZ54" s="28">
        <f>IF(OR(T54="",T54=" ",T54="　"),0,IF(D54&gt;=840701,0,IF(FK54=1,1,IF(MATCH(T54,Sheet2!$D$3:$D$12,1)&lt;=9,1,0))))</f>
        <v>0</v>
      </c>
      <c r="GA54" s="28">
        <f>IF(OR(X54="",X54=" ",X54="　"),0,IF(D54&gt;=840701,0,IF(FL54=1,1,IF(MATCH(X54,Sheet2!$D$3:$D$12,1)&lt;=9,1,0))))</f>
        <v>0</v>
      </c>
      <c r="GB54" s="28">
        <f>IF(OR(AB54="",AB54=" ",AB54="　"),0,IF(D54&gt;=840701,0,IF(FM54=1,1,IF(MATCH(AB54,Sheet2!$D$3:$D$12,1)&lt;=9,1,0))))</f>
        <v>0</v>
      </c>
      <c r="GC54" s="28">
        <f>IF(OR(AF54="",AF54=" ",AF54="　"),0,IF(D54&gt;=840701,0,IF(FN54=1,1,IF(MATCH(AF54,Sheet2!$D$3:$D$12,1)&lt;=9,1,0))))</f>
        <v>0</v>
      </c>
      <c r="GD54" s="29">
        <f t="shared" si="258"/>
        <v>1</v>
      </c>
      <c r="GE54" s="29">
        <f t="shared" si="259"/>
        <v>1</v>
      </c>
      <c r="GF54" s="30">
        <f t="shared" si="260"/>
        <v>0</v>
      </c>
      <c r="GG54" s="30">
        <f t="shared" si="261"/>
        <v>0</v>
      </c>
      <c r="GH54" s="30">
        <f t="shared" si="262"/>
        <v>0</v>
      </c>
      <c r="GI54" s="30">
        <f t="shared" si="263"/>
        <v>0</v>
      </c>
      <c r="GJ54" s="31"/>
      <c r="GK54" s="27" t="e">
        <f t="shared" si="264"/>
        <v>#VALUE!</v>
      </c>
      <c r="GL54" s="28">
        <f t="shared" si="265"/>
        <v>0</v>
      </c>
      <c r="GM54" s="27" t="e">
        <f t="shared" si="266"/>
        <v>#VALUE!</v>
      </c>
      <c r="GN54" s="28">
        <f t="shared" si="267"/>
        <v>0</v>
      </c>
      <c r="GO54" s="28">
        <f>IF(OR(T54="",T54=" ",T54="　"),0,IF(D54&gt;=840701,0,IF(FZ54=1,1,IF(MATCH(T54,Sheet2!$D$3:$D$12,1)&lt;=10,1,0))))</f>
        <v>0</v>
      </c>
      <c r="GP54" s="28">
        <f>IF(OR(X54="",X54=" ",X54="　"),0,IF(D54&gt;=840701,0,IF(GA54=1,1,IF(MATCH(X54,Sheet2!$D$3:$D$12,1)&lt;=10,1,0))))</f>
        <v>0</v>
      </c>
      <c r="GQ54" s="28">
        <f>IF(OR(AB54="",AB54=" ",AB54="　"),0,IF(D54&gt;=840701,0,IF(GB54=1,1,IF(MATCH(AB54,Sheet2!$D$3:$D$12,1)&lt;=10,1,0))))</f>
        <v>0</v>
      </c>
      <c r="GR54" s="28">
        <f>IF(OR(AF54="",AF54=" ",AF54="　"),0,IF(D54&gt;=840701,0,IF(GC54=1,1,IF(MATCH(AF54,Sheet2!$D$3:$D$12,1)&lt;=10,1,0))))</f>
        <v>0</v>
      </c>
      <c r="GS54" s="29">
        <f t="shared" si="268"/>
        <v>0</v>
      </c>
      <c r="GT54" s="29">
        <f t="shared" si="269"/>
        <v>0</v>
      </c>
      <c r="GU54" s="30">
        <f t="shared" si="270"/>
        <v>0</v>
      </c>
      <c r="GV54" s="30">
        <f t="shared" si="271"/>
        <v>0</v>
      </c>
      <c r="GW54" s="30">
        <f t="shared" si="272"/>
        <v>0</v>
      </c>
      <c r="GX54" s="30">
        <f t="shared" si="273"/>
        <v>0</v>
      </c>
      <c r="GY54" s="8"/>
      <c r="GZ54" s="39" t="str">
        <f t="shared" si="129"/>
        <v>1911/00/00</v>
      </c>
      <c r="HA54" s="8" t="e">
        <f t="shared" si="130"/>
        <v>#VALUE!</v>
      </c>
      <c r="HB54" s="8" t="str">
        <f t="shared" si="131"/>
        <v>1911/00/00</v>
      </c>
      <c r="HC54" s="8" t="e">
        <f t="shared" si="132"/>
        <v>#VALUE!</v>
      </c>
      <c r="HD54" s="8" t="str">
        <f t="shared" si="133"/>
        <v>1911/00/00</v>
      </c>
      <c r="HE54" s="8" t="e">
        <f t="shared" si="134"/>
        <v>#VALUE!</v>
      </c>
      <c r="HF54" s="8" t="str">
        <f t="shared" si="135"/>
        <v>2013/01/01</v>
      </c>
      <c r="HH54" s="8">
        <f>IF(OR(C54="",C54=" ",C54="　"),0,IF(D54&gt;780630,0,ROUND(VLOOKUP(F54,Sheet2!$A$1:$B$20,2,FALSE)*E54,0)))</f>
        <v>0</v>
      </c>
      <c r="HI54" s="8">
        <f t="shared" si="136"/>
        <v>0</v>
      </c>
      <c r="HJ54" s="8">
        <f t="shared" si="137"/>
        <v>0</v>
      </c>
      <c r="HL54" s="8" t="str">
        <f t="shared" si="138"/>
        <v/>
      </c>
      <c r="HM54" s="8" t="str">
        <f t="shared" si="139"/>
        <v/>
      </c>
      <c r="HN54" s="8" t="str">
        <f t="shared" si="140"/>
        <v/>
      </c>
      <c r="HO54" s="8" t="str">
        <f t="shared" si="141"/>
        <v/>
      </c>
      <c r="HP54" s="8" t="str">
        <f t="shared" si="142"/>
        <v/>
      </c>
      <c r="HQ54" s="8" t="str">
        <f t="shared" si="143"/>
        <v/>
      </c>
      <c r="HR54" s="8" t="str">
        <f t="shared" si="144"/>
        <v/>
      </c>
    </row>
    <row r="55" spans="1:226" ht="60" customHeight="1">
      <c r="A55" s="120">
        <v>50</v>
      </c>
      <c r="B55" s="32"/>
      <c r="C55" s="33"/>
      <c r="D55" s="34"/>
      <c r="E55" s="55"/>
      <c r="F55" s="46"/>
      <c r="G55" s="48">
        <f>IF(OR(C55="",C55=" ",C55="　"),0,IF(D55&gt;780630,0,ROUND(VLOOKUP(F55,Sheet2!$A$1:$B$20,2,FALSE),0)))</f>
        <v>0</v>
      </c>
      <c r="H55" s="49">
        <f t="shared" ref="H55:H57" si="274">IF(OR(C55="",C55=" ",C55="　"),0,IF(D55&gt;790630,0,930))</f>
        <v>0</v>
      </c>
      <c r="I55" s="24">
        <f t="shared" ref="I55:I57" si="275">IF(OR(C55="",C55=" ",C55="　"),0,GW55)</f>
        <v>0</v>
      </c>
      <c r="J55" s="25">
        <f t="shared" ref="J55:J57" si="276">IF(OR(C55="",C55=" ",C55="　"),0,GX55)</f>
        <v>0</v>
      </c>
      <c r="K55" s="35"/>
      <c r="L55" s="133" t="str">
        <f t="shared" si="145"/>
        <v/>
      </c>
      <c r="M55" s="51" t="str">
        <f t="shared" ref="M55:M57" si="277">IF(OR(K55="",K55=" ",K55="　"),"",IF(AR55&lt;60,"84年以前未滿60歲","OK
"&amp;LEFT(TEXT(L55,"0000000"),3)+59&amp;"年滿60歲"))</f>
        <v/>
      </c>
      <c r="N55" s="56">
        <v>15.5</v>
      </c>
      <c r="O55" s="38"/>
      <c r="P55" s="133" t="str">
        <f t="shared" si="146"/>
        <v/>
      </c>
      <c r="Q55" s="51" t="str">
        <f t="shared" ref="Q55:Q57" si="278">IF(OR(O55="",O55=" ",O55="　"),"",IF(AT55&lt;60,"84年以前未滿60歲","OK
"&amp;LEFT(TEXT(P55,"0000000"),3)+59&amp;"年滿60歲"))</f>
        <v/>
      </c>
      <c r="R55" s="56">
        <v>15.5</v>
      </c>
      <c r="S55" s="38"/>
      <c r="T55" s="34"/>
      <c r="U55" s="51" t="str">
        <f t="shared" ref="U55:U57" si="279">IF(OR(S55="",S55=" ",S55="　"),"",IF(T55&gt;840630,"制度取消後始結婚","OK
"&amp;LEFT(TEXT(T55,"0000000"),3)-0&amp;"年結婚"))</f>
        <v/>
      </c>
      <c r="V55" s="56">
        <v>15.5</v>
      </c>
      <c r="W55" s="38"/>
      <c r="X55" s="34"/>
      <c r="Y55" s="51" t="str">
        <f t="shared" ref="Y55:Y57" si="280">IF(OR(W55="",W55=" ",W55="　"),"",IF(X55&gt;840630,"制度取消後始出生",IF(HA55&gt;19,"提醒 : 滿20歲","OK
"&amp;LEFT(TEXT(X55,"0000000"),3)-0&amp;"年出生")))</f>
        <v/>
      </c>
      <c r="Z55" s="56">
        <v>15.5</v>
      </c>
      <c r="AA55" s="35"/>
      <c r="AB55" s="34"/>
      <c r="AC55" s="51" t="str">
        <f t="shared" ref="AC55:AC57" si="281">IF(OR(AA55="",AA55=" ",AA55="　"),"",IF(AB55&gt;840630,"制度取消後始出生",IF(HC55&gt;19,"提醒 : 滿20歲","OK
"&amp;LEFT(TEXT(AB55,"0000000"),3)-0&amp;"年出生")))</f>
        <v/>
      </c>
      <c r="AD55" s="56">
        <v>15.5</v>
      </c>
      <c r="AE55" s="38"/>
      <c r="AF55" s="34"/>
      <c r="AG55" s="51" t="str">
        <f t="shared" ref="AG55:AG57" si="282">IF(OR(AE55="",AE55=" ",AE55="　"),"",IF(AF55&gt;840630,"制度取消後始出生",IF(HE55&gt;19,"提醒 : 滿20歲","OK
"&amp;LEFT(TEXT(AF55,"0000000"),3)-0&amp;"年出生")))</f>
        <v/>
      </c>
      <c r="AH55" s="56">
        <v>15.5</v>
      </c>
      <c r="AI55" s="37">
        <f t="shared" ref="AI55:AI57" si="283">IF(OR(C55="",C55=" ",C55="　"),0,AZ55)</f>
        <v>0</v>
      </c>
      <c r="AJ55" s="47">
        <f t="shared" ref="AJ55:AJ57" si="284">IF(OR(C55="",C55=" ",C55="　"),0,IF(LEFT(AK55,2)="申報","＊",BD55))</f>
        <v>0</v>
      </c>
      <c r="AK55" s="26">
        <f t="shared" ref="AK55:AK57" si="285">IF(OR(C55="",C55=" ",C55="　"),0,IF(AZ55&gt;BB55,"申報總口數逾限，請刪減",IF((AV55+AW55+AX55+AY55)&gt;BC55,"申報配偶子女逾限，請刪減","核符")))</f>
        <v>0</v>
      </c>
      <c r="AL55" s="53">
        <f t="shared" ref="AL55:AL57" si="286">IF(OR(C55="",C55=" ",C55="　"),0,IF(LEFT(AK55,2)="申報","＊",H55+G55+AJ55&amp;"/月
"&amp;HH55+HI55+HJ55&amp;"/年"))</f>
        <v>0</v>
      </c>
      <c r="AM55" s="36"/>
      <c r="AN55" s="54"/>
      <c r="AO55" s="121" t="e">
        <f>VLOOKUP(LEFT(C55,1),Sheet2!$L$3:$M$28,2,FALSE)&amp;MID(C55,2,9)</f>
        <v>#N/A</v>
      </c>
      <c r="AP55" s="121" t="e">
        <f t="shared" ref="AP55:AP57" si="287">MOD(MID(AO55,1,1)+MID(AO55,2,1)*9+MID(AO55,3,1)*8+MID(AO55,4,1)*7+MID(AO55,5,1)*6+MID(AO55,6,1)*5+MID(AO55,7,1)*4+MID(AO55,8,1)*3+MID(AO55,9,1)*2+MID(AO55,10,1),10)</f>
        <v>#N/A</v>
      </c>
      <c r="AQ55" s="121" t="e">
        <f t="shared" ref="AQ55:AQ57" si="288">IF(AP55=0,0,10-AP55)-VALUE(MID(C55,10,1))</f>
        <v>#N/A</v>
      </c>
      <c r="AR55" s="27">
        <f t="shared" ref="AR55:AR57" si="289">IF(OR(L55="",L55=" ",L55="　"),0,84-LEFT(TEXT(L55,"0000000"),3)+1)</f>
        <v>0</v>
      </c>
      <c r="AS55" s="28">
        <f t="shared" ref="AS55:AS57" si="290">IF(OR(L55="",L55=" ",L55="　"),0,IF(AR55&gt;59,1,0))</f>
        <v>0</v>
      </c>
      <c r="AT55" s="27">
        <f t="shared" ref="AT55:AT57" si="291">IF(OR(P55="",P55=" ",P55="　"),0,84-LEFT(TEXT(P55,"0000000"),3)+1)</f>
        <v>0</v>
      </c>
      <c r="AU55" s="28">
        <f t="shared" ref="AU55:AU57" si="292">IF(OR(P55="",P55=" ",P55="　"),0,IF(AT55&gt;59,1,0))</f>
        <v>0</v>
      </c>
      <c r="AV55" s="28">
        <f t="shared" ref="AV55:AV57" si="293">IF(OR(T55="",T55=" ",T55="　"),0,IF(T55&lt;840701,1,0))</f>
        <v>0</v>
      </c>
      <c r="AW55" s="28">
        <f t="shared" ref="AW55:AW57" si="294">IF(OR(X55="",X55=" ",X55="　"),0,IF(X55&lt;840701,1,0))</f>
        <v>0</v>
      </c>
      <c r="AX55" s="28">
        <f t="shared" ref="AX55:AX57" si="295">IF(OR(AB55="",AB55=" ",AB55="　"),0,IF(AB55&lt;840701,1,0))</f>
        <v>0</v>
      </c>
      <c r="AY55" s="28">
        <f t="shared" ref="AY55:AY57" si="296">IF(OR(AF55="",AF55=" ",AF55="　"),0,IF(AF55&lt;840701,1,0))</f>
        <v>0</v>
      </c>
      <c r="AZ55" s="29" t="str">
        <f t="shared" ref="AZ55:AZ57" si="297">IF(OR(B55="",B55=" ",B55="　"),"",AS55+AU55+AV55+AW55+AX55+AY55)</f>
        <v/>
      </c>
      <c r="BA55" s="29"/>
      <c r="BB55" s="30">
        <f t="shared" ref="BB55:BB57" si="298">GW55</f>
        <v>0</v>
      </c>
      <c r="BC55" s="30">
        <f t="shared" ref="BC55:BC57" si="299">GX55</f>
        <v>0</v>
      </c>
      <c r="BD55" s="31">
        <f t="shared" ref="BD55:BD57" si="300">ROUND(566*(AS55+AU55+AV55+AW55+AX55+AY55),0)</f>
        <v>0</v>
      </c>
      <c r="BE55" s="121"/>
      <c r="BF55" s="27" t="e">
        <f t="shared" ref="BF55:BF57" si="301">80-LEFT(TEXT(L55,"0000000"),3)+1</f>
        <v>#VALUE!</v>
      </c>
      <c r="BG55" s="28">
        <f t="shared" ref="BG55:BG57" si="302">IF(OR(L55="",L55=" ",L55="　"),0,IF(D55&gt;=800701,0,IF(BF55&gt;59,1,0)))</f>
        <v>0</v>
      </c>
      <c r="BH55" s="27" t="e">
        <f t="shared" ref="BH55:BH57" si="303">80-LEFT(TEXT(P55,"0000000"),3)+1</f>
        <v>#VALUE!</v>
      </c>
      <c r="BI55" s="28">
        <f t="shared" ref="BI55:BI57" si="304">IF(OR(P55="",P55=" ",P55="　"),0,IF(D55&gt;=800701,0,IF(BH55&gt;59,1,0)))</f>
        <v>0</v>
      </c>
      <c r="BJ55" s="28">
        <f>IF(OR(T55="",T55=" ",T55="　"),0,IF(D55&gt;=800701,0,IF(MATCH(T55,Sheet2!$D$3:$D$12,1)&lt;=1,1,0)))</f>
        <v>0</v>
      </c>
      <c r="BK55" s="28">
        <f>IF(OR(X55="",X55=" ",X55="　"),0,IF(D55&gt;=800701,0,IF(MATCH(X55,Sheet2!$D$3:$D$12,1)&lt;=1,1,0)))</f>
        <v>0</v>
      </c>
      <c r="BL55" s="28">
        <f>IF(OR(AB55="",AB55=" ",AB55="　"),0,IF(D55&gt;=800701,0,IF(MATCH(AB55,Sheet2!$D$3:$D$12,1)&lt;=1,1,0)))</f>
        <v>0</v>
      </c>
      <c r="BM55" s="28">
        <f>IF(OR(AF55="",AF55=" ",AF55="　"),0,IF(D55&gt;=800701,0,IF(MATCH(AF55,Sheet2!$D$3:$D$12,1)&lt;=1,1,0)))</f>
        <v>0</v>
      </c>
      <c r="BN55" s="29">
        <f t="shared" ref="BN55:BN57" si="305">IF(D55&gt;=800701,0,5)</f>
        <v>5</v>
      </c>
      <c r="BO55" s="29">
        <f t="shared" ref="BO55:BO57" si="306">IF(D55&gt;=800701,0,3)</f>
        <v>3</v>
      </c>
      <c r="BP55" s="30">
        <f t="shared" ref="BP55:BP57" si="307">BG55+BI55+BQ55</f>
        <v>0</v>
      </c>
      <c r="BQ55" s="30">
        <f t="shared" ref="BQ55:BQ57" si="308">IF((BJ55+BK55+BL55+BM55)&gt;3,3,(BJ55+BK55+BL55+BM55))</f>
        <v>0</v>
      </c>
      <c r="BR55" s="30">
        <f t="shared" ref="BR55:BR57" si="309">IF(BP55&gt;BN55,3,BP55)</f>
        <v>0</v>
      </c>
      <c r="BS55" s="30">
        <f t="shared" ref="BS55:BS57" si="310">IF(BQ55&gt;BO55,3,BQ55)</f>
        <v>0</v>
      </c>
      <c r="BT55" s="30"/>
      <c r="BU55" s="27" t="e">
        <f t="shared" ref="BU55:BU57" si="311">80-LEFT(TEXT(L55,"0000000"),3)+1</f>
        <v>#VALUE!</v>
      </c>
      <c r="BV55" s="28">
        <f t="shared" ref="BV55:BV57" si="312">IF(OR(L55="",L55=" ",L55="　"),0,IF(D55&gt;=810101,0,IF(BU55&gt;59,1,0)))</f>
        <v>0</v>
      </c>
      <c r="BW55" s="27" t="e">
        <f t="shared" ref="BW55:BW57" si="313">80-LEFT(TEXT(P55,"0000000"),3)+1</f>
        <v>#VALUE!</v>
      </c>
      <c r="BX55" s="28">
        <f t="shared" ref="BX55:BX57" si="314">IF(OR(P55="",P55=" ",P55="　"),0,IF(D55&gt;=810101,0,IF(BW55&gt;59,1,0)))</f>
        <v>0</v>
      </c>
      <c r="BY55" s="28">
        <f>IF(OR(T55="",T55=" ",T55="　"),0,IF(D55&gt;=810101,0,IF(BJ55=1,1,IF(MATCH(T55,Sheet2!$D$3:$D$12,1)&lt;=2,1,0))))</f>
        <v>0</v>
      </c>
      <c r="BZ55" s="28">
        <f>IF(OR(X55="",X55=" ",X55="　"),0,IF(D55&gt;=810101,0,IF(BK55=1,1,IF(MATCH(X55,Sheet2!$D$3:$D$12,1)&lt;=2,1,0))))</f>
        <v>0</v>
      </c>
      <c r="CA55" s="28">
        <f>IF(OR(AB55="",AB55=" ",AB55="　"),0,IF(D55&gt;=810101,0,IF(BL55=1,1,IF(MATCH(AB55,Sheet2!$D$3:$D$12,1)&lt;=2,1,0))))</f>
        <v>0</v>
      </c>
      <c r="CB55" s="28">
        <f>IF(OR(AF55="",AF55=" ",AF55="　"),0,IF(D55&gt;=810101,0,IF(BM55=1,1,IF(MATCH(AF55,Sheet2!$D$3:$D$12,1)&lt;=2,1,0))))</f>
        <v>0</v>
      </c>
      <c r="CC55" s="29">
        <f t="shared" ref="CC55:CC57" si="315">IF(D55&gt;=810101,0,4)</f>
        <v>4</v>
      </c>
      <c r="CD55" s="29">
        <f t="shared" ref="CD55:CD57" si="316">IF(D55&gt;=810101,0,3)</f>
        <v>3</v>
      </c>
      <c r="CE55" s="30">
        <f t="shared" ref="CE55:CE57" si="317">BV55+BX55+CF55</f>
        <v>0</v>
      </c>
      <c r="CF55" s="30">
        <f t="shared" ref="CF55:CF57" si="318">IF((BY55+BZ55+CA55+CB55)&gt;3,3,(BY55+BZ55+CA55+CB55))</f>
        <v>0</v>
      </c>
      <c r="CG55" s="30">
        <f t="shared" ref="CG55:CG57" si="319">IF(BR55&gt;=CC55,BR55,IF(CE55&gt;CC55,3,CE55))</f>
        <v>0</v>
      </c>
      <c r="CH55" s="30">
        <f t="shared" ref="CH55:CH57" si="320">IF(BS55&gt;=CD55,BS55,IF(CF55&gt;CD55,3,CF55))</f>
        <v>0</v>
      </c>
      <c r="CI55" s="30"/>
      <c r="CJ55" s="27" t="e">
        <f t="shared" ref="CJ55:CJ57" si="321">81-LEFT(TEXT(L55,"0000000"),3)+1</f>
        <v>#VALUE!</v>
      </c>
      <c r="CK55" s="28">
        <f t="shared" ref="CK55:CK57" si="322">IF(OR(L55="",L55=" ",L55="　"),0,IF(D55&gt;=810701,0,IF(CJ55&gt;59,1,0)))</f>
        <v>0</v>
      </c>
      <c r="CL55" s="27" t="e">
        <f t="shared" ref="CL55:CL57" si="323">81-LEFT(TEXT(P55,"0000000"),3)+1</f>
        <v>#VALUE!</v>
      </c>
      <c r="CM55" s="28">
        <f t="shared" ref="CM55:CM57" si="324">IF(OR(P55="",P55=" ",P55="　"),0,IF(D55&gt;=810701,0,IF(CL55&gt;59,1,0)))</f>
        <v>0</v>
      </c>
      <c r="CN55" s="28">
        <f>IF(OR(T55="",T55=" ",T55="　"),0,IF(D55&gt;=810701,0,IF(BY55=1,1,IF(MATCH(T55,Sheet2!$D$3:$D$12,1)&lt;=3,1,0))))</f>
        <v>0</v>
      </c>
      <c r="CO55" s="28">
        <f>IF(OR(X55="",X55=" ",X55="　"),0,IF(D55&gt;=810701,0,IF(BZ55=1,1,IF(MATCH(X55,Sheet2!$D$3:$D$12,1)&lt;=3,1,0))))</f>
        <v>0</v>
      </c>
      <c r="CP55" s="28">
        <f>IF(OR(AB55="",AB55=" ",AB55="　"),0,IF(D55&gt;=810701,0,IF(CA55=1,1,IF(MATCH(AB55,Sheet2!$D$3:$D$12,1)&lt;=3,1,0))))</f>
        <v>0</v>
      </c>
      <c r="CQ55" s="28">
        <f>IF(OR(AF55="",AF55=" ",AF55="　"),0,IF(D55&gt;=810701,0,IF(CB55=1,1,IF(MATCH(AF55,Sheet2!$D$3:$D$12,1)&lt;=3,1,0))))</f>
        <v>0</v>
      </c>
      <c r="CR55" s="29">
        <f t="shared" ref="CR55:CR57" si="325">IF(D55&gt;=810701,0,4)</f>
        <v>4</v>
      </c>
      <c r="CS55" s="29">
        <f t="shared" ref="CS55:CS57" si="326">IF(D55&gt;=810701,0,3)</f>
        <v>3</v>
      </c>
      <c r="CT55" s="30">
        <f t="shared" ref="CT55:CT57" si="327">CK55+CM55+CU55</f>
        <v>0</v>
      </c>
      <c r="CU55" s="30">
        <f t="shared" ref="CU55:CU57" si="328">IF((CN55+CO55+CP55+CQ55)&gt;3,3,(CN55+CO55+CP55+CQ55))</f>
        <v>0</v>
      </c>
      <c r="CV55" s="30">
        <f t="shared" ref="CV55:CV57" si="329">IF(CG55&gt;=CR55,CG55,IF(CT55&gt;CR55,3,CT55))</f>
        <v>0</v>
      </c>
      <c r="CW55" s="30">
        <f t="shared" ref="CW55:CW57" si="330">IF(CH55&gt;=CS55,CH55,IF(CU55&gt;CS55,3,CU55))</f>
        <v>0</v>
      </c>
      <c r="CX55" s="31"/>
      <c r="CY55" s="27" t="e">
        <f t="shared" ref="CY55:CY57" si="331">81-LEFT(TEXT(L55,"0000000"),3)+1</f>
        <v>#VALUE!</v>
      </c>
      <c r="CZ55" s="28">
        <f t="shared" ref="CZ55:CZ57" si="332">IF(OR(L55="",L55=" ",L55="　"),0,IF(D55&gt;=820101,0,IF(CY55&gt;59,1,0)))</f>
        <v>0</v>
      </c>
      <c r="DA55" s="27" t="e">
        <f t="shared" ref="DA55:DA57" si="333">81-LEFT(TEXT(P55,"0000000"),3)+1</f>
        <v>#VALUE!</v>
      </c>
      <c r="DB55" s="28">
        <f t="shared" ref="DB55:DB57" si="334">IF(OR(P55="",P55=" ",P55="　"),0,IF(D55&gt;=820101,0,IF(DA55&gt;59,1,0)))</f>
        <v>0</v>
      </c>
      <c r="DC55" s="28">
        <f>IF(OR(T55="",T55=" ",T55="　"),0,IF(D55&gt;=820101,0,IF(CN55=1,1,IF(MATCH(T55,Sheet2!$D$3:$D$12,1)&lt;=4,1,0))))</f>
        <v>0</v>
      </c>
      <c r="DD55" s="28">
        <f>IF(OR(X55="",X55=" ",X55="　"),0,IF(D55&gt;=820101,0,IF(CO55=1,1,IF(MATCH(X55,Sheet2!$D$3:$D$12,1)&lt;=4,1,0))))</f>
        <v>0</v>
      </c>
      <c r="DE55" s="28">
        <f>IF(OR(AB55="",AB55=" ",AB55="　"),0,IF(D55&gt;=820101,0,IF(CP55=1,1,IF(MATCH(AB55,Sheet2!$D$3:$D$12,1)&lt;=4,1,0))))</f>
        <v>0</v>
      </c>
      <c r="DF55" s="28">
        <f>IF(OR(AF55="",AF55=" ",AF55="　"),0,IF(D55&gt;=820101,0,IF(CQ55=1,1,IF(MATCH(AF55,Sheet2!$D$3:$D$12,1)&lt;=4,1,0))))</f>
        <v>0</v>
      </c>
      <c r="DG55" s="29">
        <f t="shared" ref="DG55:DG57" si="335">IF(D55&gt;=820101,0,3)</f>
        <v>3</v>
      </c>
      <c r="DH55" s="29">
        <f t="shared" ref="DH55:DH57" si="336">IF(D55&gt;=820101,0,3)</f>
        <v>3</v>
      </c>
      <c r="DI55" s="30">
        <f t="shared" ref="DI55:DI57" si="337">CZ55+DB55+DJ55</f>
        <v>0</v>
      </c>
      <c r="DJ55" s="30">
        <f t="shared" ref="DJ55:DJ57" si="338">IF((DC55+DD55+DE55+DF55)&gt;3,3,(DC55+DD55+DE55+DF55))</f>
        <v>0</v>
      </c>
      <c r="DK55" s="30">
        <f t="shared" ref="DK55:DK57" si="339">IF(CV55&gt;=DG55,CV55,IF(DI55&gt;DG55,3,DI55))</f>
        <v>0</v>
      </c>
      <c r="DL55" s="30">
        <f t="shared" ref="DL55:DL57" si="340">IF(CW55&gt;=DH55,CW55,IF(DJ55&gt;DH55,3,DJ55))</f>
        <v>0</v>
      </c>
      <c r="DM55" s="31"/>
      <c r="DN55" s="27" t="e">
        <f t="shared" ref="DN55:DN57" si="341">82-LEFT(TEXT(L55,"0000000"),3)+1</f>
        <v>#VALUE!</v>
      </c>
      <c r="DO55" s="28">
        <f t="shared" ref="DO55:DO57" si="342">IF(OR(L55="",L55=" ",L55="　"),0,IF(D55&gt;=820701,0,IF(DN55&gt;59,1,0)))</f>
        <v>0</v>
      </c>
      <c r="DP55" s="27" t="e">
        <f t="shared" ref="DP55:DP57" si="343">82-LEFT(TEXT(P55,"0000000"),3)+1</f>
        <v>#VALUE!</v>
      </c>
      <c r="DQ55" s="28">
        <f t="shared" ref="DQ55:DQ57" si="344">IF(OR(P55="",P55=" ",P55="　"),0,IF(D55&gt;=820701,0,IF(DP55&gt;59,1,0)))</f>
        <v>0</v>
      </c>
      <c r="DR55" s="28">
        <f>IF(OR(T55="",T55=" ",T55="　"),0,IF(D55&gt;=820701,0,IF(DC55=1,1,IF(MATCH(T55,Sheet2!$D$3:$D$12,1)&lt;=5,1,0))))</f>
        <v>0</v>
      </c>
      <c r="DS55" s="28">
        <f>IF(OR(X55="",X55=" ",X55="　"),0,IF(D55&gt;=820701,0,IF(DD55=1,1,IF(MATCH(X55,Sheet2!$D$3:$D$12,1)&lt;=5,1,0))))</f>
        <v>0</v>
      </c>
      <c r="DT55" s="28">
        <f>IF(OR(AB55="",AB55=" ",AB55="　"),0,IF(D55&gt;=820701,0,IF(DE55=1,1,IF(MATCH(AB55,Sheet2!$D$3:$D$12,1)&lt;=5,1,0))))</f>
        <v>0</v>
      </c>
      <c r="DU55" s="28">
        <f>IF(OR(AF55="",AF55=" ",AF55="　"),0,IF(D55&gt;=820701,0,IF(DF55=1,1,IF(MATCH(AF55,Sheet2!$D$3:$D$12,1)&lt;=5,1,0))))</f>
        <v>0</v>
      </c>
      <c r="DV55" s="29">
        <f t="shared" ref="DV55:DV57" si="345">IF(D55&gt;=820701,0,3)</f>
        <v>3</v>
      </c>
      <c r="DW55" s="29">
        <f t="shared" ref="DW55:DW57" si="346">IF(D55&gt;=820701,0,3)</f>
        <v>3</v>
      </c>
      <c r="DX55" s="30">
        <f t="shared" ref="DX55:DX57" si="347">DO55+DQ55+DY55</f>
        <v>0</v>
      </c>
      <c r="DY55" s="30">
        <f t="shared" ref="DY55:DY57" si="348">IF((DR55+DS55+DT55+DU55)&gt;3,3,(DR55+DS55+DT55+DU55))</f>
        <v>0</v>
      </c>
      <c r="DZ55" s="30">
        <f t="shared" ref="DZ55:DZ57" si="349">IF(DK55&gt;=DV55,DK55,IF(DX55&gt;DV55,3,DX55))</f>
        <v>0</v>
      </c>
      <c r="EA55" s="30">
        <f t="shared" ref="EA55:EA57" si="350">IF(DL55&gt;=DW55,DL55,IF(DY55&gt;DW55,3,DY55))</f>
        <v>0</v>
      </c>
      <c r="EB55" s="31"/>
      <c r="EC55" s="27" t="e">
        <f t="shared" ref="EC55:EC57" si="351">82-LEFT(TEXT(L55,"0000000"),3)+1</f>
        <v>#VALUE!</v>
      </c>
      <c r="ED55" s="28">
        <f t="shared" ref="ED55:ED57" si="352">IF(OR(L55="",L55=" ",L55="　"),0,IF(D55&gt;=830101,0,IF(EC55&gt;59,1,0)))</f>
        <v>0</v>
      </c>
      <c r="EE55" s="27" t="e">
        <f t="shared" ref="EE55:EE57" si="353">82-LEFT(TEXT(P55,"0000000"),3)+1</f>
        <v>#VALUE!</v>
      </c>
      <c r="EF55" s="28">
        <f t="shared" ref="EF55:EF57" si="354">IF(OR(P55="",P55=" ",P55="　"),0,IF(D55&gt;=830101,0,IF(EE55&gt;59,1,0)))</f>
        <v>0</v>
      </c>
      <c r="EG55" s="28">
        <f>IF(OR(T55="",T55=" ",T55="　"),0,IF(D55&gt;=830101,0,IF(DR55=1,1,IF(MATCH(T55,Sheet2!$D$3:$D$12,1)&lt;=6,1,0))))</f>
        <v>0</v>
      </c>
      <c r="EH55" s="28">
        <f>IF(OR(X55="",X55=" ",X55="　"),0,IF(D55&gt;=830101,0,IF(DS55=1,1,IF(MATCH(X55,Sheet2!$D$3:$D$12,1)&lt;=6,1,0))))</f>
        <v>0</v>
      </c>
      <c r="EI55" s="28">
        <f>IF(OR(AB55="",AB55=" ",AB55="　"),0,IF(D55&gt;=830101,0,IF(DT55=1,1,IF(MATCH(AB55,Sheet2!$D$3:$D$12,1)&lt;=6,1,0))))</f>
        <v>0</v>
      </c>
      <c r="EJ55" s="28">
        <f>IF(OR(AF55="",AF55=" ",AF55="　"),0,IF(D55&gt;=830101,0,IF(DU55=1,1,IF(MATCH(AF55,Sheet2!$D$3:$D$12,1)&lt;=6,1,0))))</f>
        <v>0</v>
      </c>
      <c r="EK55" s="29">
        <f t="shared" ref="EK55:EK57" si="355">IF(D55&gt;=830101,0,2)</f>
        <v>2</v>
      </c>
      <c r="EL55" s="29">
        <f t="shared" ref="EL55:EL57" si="356">IF(D55&gt;=830101,0,2)</f>
        <v>2</v>
      </c>
      <c r="EM55" s="30">
        <f t="shared" ref="EM55:EM57" si="357">ED55+EF55+EN55</f>
        <v>0</v>
      </c>
      <c r="EN55" s="30">
        <f t="shared" ref="EN55:EN57" si="358">IF((EG55+EH55+EI55+EJ55)&gt;3,3,(EG55+EH55+EI55+EJ55))</f>
        <v>0</v>
      </c>
      <c r="EO55" s="30">
        <f t="shared" ref="EO55:EO57" si="359">IF(DZ55&gt;=EK55,DZ55,IF(EM55&gt;EK55,2,EM55))</f>
        <v>0</v>
      </c>
      <c r="EP55" s="30">
        <f t="shared" ref="EP55:EP57" si="360">IF(EA55&gt;=EL55,EA55,IF(EN55&gt;EL55,2,EN55))</f>
        <v>0</v>
      </c>
      <c r="EQ55" s="31"/>
      <c r="ER55" s="27" t="e">
        <f t="shared" ref="ER55:ER57" si="361">83-LEFT(TEXT(L55,"0000000"),3)+1</f>
        <v>#VALUE!</v>
      </c>
      <c r="ES55" s="28">
        <f t="shared" ref="ES55:ES57" si="362">IF(OR(L55="",L55=" ",L55="　"),0,IF(D55&gt;=830701,0,IF(ER55&gt;59,1,0)))</f>
        <v>0</v>
      </c>
      <c r="ET55" s="27" t="e">
        <f t="shared" ref="ET55:ET57" si="363">83-LEFT(TEXT(P55,"0000000"),3)+1</f>
        <v>#VALUE!</v>
      </c>
      <c r="EU55" s="28">
        <f t="shared" ref="EU55:EU57" si="364">IF(OR(P55="",P55=" ",P55="　"),0,IF(D55&gt;=830701,0,IF(ET55&gt;59,1,0)))</f>
        <v>0</v>
      </c>
      <c r="EV55" s="28">
        <f>IF(OR(T55="",T55=" ",T55="　"),0,IF(D55&gt;=830701,0,IF(EG55=1,1,IF(MATCH(T55,Sheet2!$D$3:$D$12,1)&lt;=7,1,0))))</f>
        <v>0</v>
      </c>
      <c r="EW55" s="28">
        <f>IF(OR(X55="",X55=" ",X55="　"),0,IF(D55&gt;=830701,0,IF(EH55=1,1,IF(MATCH(X55,Sheet2!$D$3:$D$12,1)&lt;=7,1,0))))</f>
        <v>0</v>
      </c>
      <c r="EX55" s="28">
        <f>IF(OR(AB55="",AB55=" ",AB55="　"),0,IF(D55&gt;=830701,0,IF(EI55=1,1,IF(MATCH(AB55,Sheet2!$D$3:$D$12,1)&lt;=7,1,0))))</f>
        <v>0</v>
      </c>
      <c r="EY55" s="28">
        <f>IF(OR(AF55="",AF55=" ",AF55="　"),0,IF(D55&gt;=830701,0,IF(EJ55=1,1,IF(MATCH(AF55,Sheet2!$D$3:$D$12,1)&lt;=7,1,0))))</f>
        <v>0</v>
      </c>
      <c r="EZ55" s="29">
        <f t="shared" ref="EZ55:EZ57" si="365">IF(D55&gt;=830701,0,2)</f>
        <v>2</v>
      </c>
      <c r="FA55" s="29">
        <f t="shared" ref="FA55:FA57" si="366">IF(D55&gt;=830701,0,2)</f>
        <v>2</v>
      </c>
      <c r="FB55" s="30">
        <f t="shared" ref="FB55:FB57" si="367">ES55+EU55+FC55</f>
        <v>0</v>
      </c>
      <c r="FC55" s="30">
        <f t="shared" ref="FC55:FC57" si="368">IF((EV55+EW55+EX55+EY55)&gt;3,3,(EV55+EW55+EX55+EY55))</f>
        <v>0</v>
      </c>
      <c r="FD55" s="30">
        <f t="shared" ref="FD55:FD57" si="369">IF(EO55&gt;=EZ55,EO55,IF(FB55&gt;EZ55,2,FB55))</f>
        <v>0</v>
      </c>
      <c r="FE55" s="30">
        <f t="shared" ref="FE55:FE57" si="370">IF(EP55&gt;=FA55,EP55,IF(FC55&gt;FA55,2,FC55))</f>
        <v>0</v>
      </c>
      <c r="FF55" s="31"/>
      <c r="FG55" s="27" t="e">
        <f t="shared" ref="FG55:FG57" si="371">83-LEFT(TEXT(L55,"0000000"),3)+1</f>
        <v>#VALUE!</v>
      </c>
      <c r="FH55" s="28">
        <f t="shared" ref="FH55:FH57" si="372">IF(OR(L55="",L55=" ",L55="　"),0,IF(D55&gt;=840101,0,IF(FG55&gt;59,1,0)))</f>
        <v>0</v>
      </c>
      <c r="FI55" s="27" t="e">
        <f t="shared" ref="FI55:FI57" si="373">83-LEFT(TEXT(P55,"0000000"),3)+1</f>
        <v>#VALUE!</v>
      </c>
      <c r="FJ55" s="28">
        <f t="shared" ref="FJ55:FJ57" si="374">IF(OR(P55="",P55=" ",P55="　"),0,IF(D55&gt;=840101,0,IF(FI55&gt;59,1,0)))</f>
        <v>0</v>
      </c>
      <c r="FK55" s="28">
        <f>IF(OR(T55="",T55=" ",T55="　"),0,IF(D55&gt;=840101,0,IF(EV55=1,1,IF(MATCH(T55,Sheet2!$D$3:$D$12,1)&lt;=8,1,0))))</f>
        <v>0</v>
      </c>
      <c r="FL55" s="28">
        <f>IF(OR(X55="",X55=" ",X55="　"),0,IF(D55&gt;=840101,0,IF(EW55=1,1,IF(MATCH(X55,Sheet2!$D$3:$D$12,1)&lt;=8,1,0))))</f>
        <v>0</v>
      </c>
      <c r="FM55" s="28">
        <f>IF(OR(AB55="",AB55=" ",AB55="　"),0,IF(D55&gt;=840101,0,IF(EX55=1,1,IF(MATCH(AB55,Sheet2!$D$3:$D$12,1)&lt;=8,1,0))))</f>
        <v>0</v>
      </c>
      <c r="FN55" s="28">
        <f>IF(OR(AF55="",AF55=" ",AF55="　"),0,IF(D55&gt;=840101,0,IF(EY55=1,1,IF(MATCH(AF55,Sheet2!$D$3:$D$12,1)&lt;=8,1,0))))</f>
        <v>0</v>
      </c>
      <c r="FO55" s="29">
        <f t="shared" ref="FO55:FO57" si="375">IF(D55&gt;=840101,0,1)</f>
        <v>1</v>
      </c>
      <c r="FP55" s="29">
        <f t="shared" ref="FP55:FP57" si="376">IF(D55&gt;=840101,0,1)</f>
        <v>1</v>
      </c>
      <c r="FQ55" s="30">
        <f t="shared" ref="FQ55:FQ57" si="377">FH55+FJ55+FR55</f>
        <v>0</v>
      </c>
      <c r="FR55" s="30">
        <f t="shared" ref="FR55:FR57" si="378">IF((FK55+FL55+FM55+FN55)&gt;3,3,(FK55+FL55+FM55+FN55))</f>
        <v>0</v>
      </c>
      <c r="FS55" s="30">
        <f t="shared" ref="FS55:FS57" si="379">IF(FD55&gt;=FO55,FD55,IF(FQ55&gt;FO55,1,FQ55))</f>
        <v>0</v>
      </c>
      <c r="FT55" s="30">
        <f t="shared" ref="FT55:FT57" si="380">IF(FE55&gt;=FP55,FE55,IF(FR55&gt;FP55,1,FR55))</f>
        <v>0</v>
      </c>
      <c r="FU55" s="31"/>
      <c r="FV55" s="27" t="e">
        <f t="shared" ref="FV55:FV57" si="381">84-LEFT(TEXT(L55,"0000000"),3)+1</f>
        <v>#VALUE!</v>
      </c>
      <c r="FW55" s="28">
        <f t="shared" ref="FW55:FW57" si="382">IF(OR(L55="",L55=" ",L55="　"),0,IF(D55&gt;=840701,0,IF(FV55&gt;59,1,0)))</f>
        <v>0</v>
      </c>
      <c r="FX55" s="27" t="e">
        <f t="shared" ref="FX55:FX57" si="383">84-LEFT(TEXT(P55,"0000000"),3)+1</f>
        <v>#VALUE!</v>
      </c>
      <c r="FY55" s="28">
        <f t="shared" ref="FY55:FY57" si="384">IF(OR(P55="",P55=" ",P55="　"),0,IF(D55&gt;=840701,0,IF(FX55&gt;59,1,0)))</f>
        <v>0</v>
      </c>
      <c r="FZ55" s="28">
        <f>IF(OR(T55="",T55=" ",T55="　"),0,IF(D55&gt;=840701,0,IF(FK55=1,1,IF(MATCH(T55,Sheet2!$D$3:$D$12,1)&lt;=9,1,0))))</f>
        <v>0</v>
      </c>
      <c r="GA55" s="28">
        <f>IF(OR(X55="",X55=" ",X55="　"),0,IF(D55&gt;=840701,0,IF(FL55=1,1,IF(MATCH(X55,Sheet2!$D$3:$D$12,1)&lt;=9,1,0))))</f>
        <v>0</v>
      </c>
      <c r="GB55" s="28">
        <f>IF(OR(AB55="",AB55=" ",AB55="　"),0,IF(D55&gt;=840701,0,IF(FM55=1,1,IF(MATCH(AB55,Sheet2!$D$3:$D$12,1)&lt;=9,1,0))))</f>
        <v>0</v>
      </c>
      <c r="GC55" s="28">
        <f>IF(OR(AF55="",AF55=" ",AF55="　"),0,IF(D55&gt;=840701,0,IF(FN55=1,1,IF(MATCH(AF55,Sheet2!$D$3:$D$12,1)&lt;=9,1,0))))</f>
        <v>0</v>
      </c>
      <c r="GD55" s="29">
        <f t="shared" ref="GD55:GD57" si="385">IF(D55&gt;=840701,0,1)</f>
        <v>1</v>
      </c>
      <c r="GE55" s="29">
        <f t="shared" ref="GE55:GE57" si="386">IF(D55&gt;=840701,0,1)</f>
        <v>1</v>
      </c>
      <c r="GF55" s="30">
        <f t="shared" ref="GF55:GF57" si="387">FW55+FY55+GG55</f>
        <v>0</v>
      </c>
      <c r="GG55" s="30">
        <f t="shared" ref="GG55:GG57" si="388">IF((FZ55+GA55+GB55+GC55)&gt;3,3,(FZ55+GA55+GB55+GC55))</f>
        <v>0</v>
      </c>
      <c r="GH55" s="30">
        <f t="shared" ref="GH55:GH57" si="389">IF(FS55&gt;=GD55,FS55,IF(GF55&gt;GD55,1,GF55))</f>
        <v>0</v>
      </c>
      <c r="GI55" s="30">
        <f t="shared" ref="GI55:GI57" si="390">IF(FT55&gt;=GE55,FT55,IF(GG55&gt;GE55,1,GG55))</f>
        <v>0</v>
      </c>
      <c r="GJ55" s="31"/>
      <c r="GK55" s="27" t="e">
        <f t="shared" ref="GK55:GK57" si="391">84-LEFT(TEXT(L55,"0000000"),3)+1</f>
        <v>#VALUE!</v>
      </c>
      <c r="GL55" s="28">
        <f t="shared" ref="GL55:GL57" si="392">IF(OR(L55="",L55=" ",L55="　"),0,IF(D55&gt;=840701,0,IF(GK55&gt;59,1,0)))</f>
        <v>0</v>
      </c>
      <c r="GM55" s="27" t="e">
        <f t="shared" ref="GM55:GM57" si="393">84-LEFT(TEXT(P55,"0000000"),3)+1</f>
        <v>#VALUE!</v>
      </c>
      <c r="GN55" s="28">
        <f t="shared" ref="GN55:GN57" si="394">IF(OR(P55="",P55=" ",P55="　"),0,IF(D55&gt;=840701,0,IF(GM55&gt;59,1,0)))</f>
        <v>0</v>
      </c>
      <c r="GO55" s="28">
        <f>IF(OR(T55="",T55=" ",T55="　"),0,IF(D55&gt;=840701,0,IF(FZ55=1,1,IF(MATCH(T55,Sheet2!$D$3:$D$12,1)&lt;=10,1,0))))</f>
        <v>0</v>
      </c>
      <c r="GP55" s="28">
        <f>IF(OR(X55="",X55=" ",X55="　"),0,IF(D55&gt;=840701,0,IF(GA55=1,1,IF(MATCH(X55,Sheet2!$D$3:$D$12,1)&lt;=10,1,0))))</f>
        <v>0</v>
      </c>
      <c r="GQ55" s="28">
        <f>IF(OR(AB55="",AB55=" ",AB55="　"),0,IF(D55&gt;=840701,0,IF(GB55=1,1,IF(MATCH(AB55,Sheet2!$D$3:$D$12,1)&lt;=10,1,0))))</f>
        <v>0</v>
      </c>
      <c r="GR55" s="28">
        <f>IF(OR(AF55="",AF55=" ",AF55="　"),0,IF(D55&gt;=840701,0,IF(GC55=1,1,IF(MATCH(AF55,Sheet2!$D$3:$D$12,1)&lt;=10,1,0))))</f>
        <v>0</v>
      </c>
      <c r="GS55" s="29">
        <f t="shared" ref="GS55:GS57" si="395">IF(D55&gt;=840701,0,0)</f>
        <v>0</v>
      </c>
      <c r="GT55" s="29">
        <f t="shared" ref="GT55:GT57" si="396">IF(D55&gt;=840701,0,0)</f>
        <v>0</v>
      </c>
      <c r="GU55" s="30">
        <f t="shared" ref="GU55:GU57" si="397">GL55+GN55+GV55</f>
        <v>0</v>
      </c>
      <c r="GV55" s="30">
        <f t="shared" ref="GV55:GV57" si="398">IF((GO55+GP55+GQ55+GR55)&gt;3,3,(GO55+GP55+GQ55+GR55))</f>
        <v>0</v>
      </c>
      <c r="GW55" s="30">
        <f t="shared" ref="GW55:GW57" si="399">IF(GH55&gt;=GS55,GH55,IF(GU55&gt;GS55,0,GU55))</f>
        <v>0</v>
      </c>
      <c r="GX55" s="30">
        <f t="shared" ref="GX55:GX57" si="400">IF(GI55&gt;=GT55,GI55,IF(GV55&gt;GT55,0,GV55))</f>
        <v>0</v>
      </c>
      <c r="GY55" s="121"/>
      <c r="GZ55" s="39" t="str">
        <f t="shared" ref="GZ55:GZ57" si="401">LEFT(TEXT(X55,"0000000"),3)+1911&amp;"/"&amp;MID(TEXT(X55,"0000000"),4,2)&amp;"/"&amp;MID(TEXT(X55,"0000000"),6,2)</f>
        <v>1911/00/00</v>
      </c>
      <c r="HA55" s="121" t="e">
        <f t="shared" ref="HA55:HA57" si="402">DATEDIF(GZ55,HF55,"Y")</f>
        <v>#VALUE!</v>
      </c>
      <c r="HB55" s="121" t="str">
        <f t="shared" ref="HB55:HB57" si="403">LEFT(TEXT(AB55,"0000000"),3)+1911&amp;"/"&amp;MID(TEXT(AB55,"0000000"),4,2)&amp;"/"&amp;MID(TEXT(AB55,"0000000"),6,2)</f>
        <v>1911/00/00</v>
      </c>
      <c r="HC55" s="121" t="e">
        <f t="shared" ref="HC55:HC57" si="404">DATEDIF(HB55,HF55,"Y")</f>
        <v>#VALUE!</v>
      </c>
      <c r="HD55" s="121" t="str">
        <f t="shared" ref="HD55:HD57" si="405">LEFT(TEXT(AF55,"0000000"),3)+1911&amp;"/"&amp;MID(TEXT(AF55,"0000000"),4,2)&amp;"/"&amp;MID(TEXT(AF55,"0000000"),6,2)</f>
        <v>1911/00/00</v>
      </c>
      <c r="HE55" s="121" t="e">
        <f t="shared" ref="HE55:HE57" si="406">DATEDIF(HD55,HF55,"Y")</f>
        <v>#VALUE!</v>
      </c>
      <c r="HF55" s="121" t="str">
        <f t="shared" si="135"/>
        <v>2013/01/01</v>
      </c>
      <c r="HH55" s="121">
        <f>IF(OR(C55="",C55=" ",C55="　"),0,IF(D55&gt;780630,0,ROUND(VLOOKUP(F55,Sheet2!$A$1:$B$20,2,FALSE)*E55,0)))</f>
        <v>0</v>
      </c>
      <c r="HI55" s="121">
        <f t="shared" ref="HI55:HI57" si="407">IF(OR(C55="",C55=" ",C55="　"),0,IF(D55&gt;790630,0,ROUND(930*E55,0)))</f>
        <v>0</v>
      </c>
      <c r="HJ55" s="121">
        <f t="shared" ref="HJ55:HJ57" si="408">ROUND(566*(N55*AS55+R55*AU55+V55*AV55+Z55*AW55+AD55*AX55+AH55*AY55),0)</f>
        <v>0</v>
      </c>
      <c r="HL55" s="121" t="str">
        <f t="shared" ref="HL55:HL57" si="409">IF(GL55=0,"","(父)")</f>
        <v/>
      </c>
      <c r="HM55" s="121" t="str">
        <f t="shared" ref="HM55:HM57" si="410">IF(GN55=0,"","(母)")</f>
        <v/>
      </c>
      <c r="HN55" s="121" t="str">
        <f t="shared" ref="HN55:HN57" si="411">IF(GO55=0,"","(配偶)")</f>
        <v/>
      </c>
      <c r="HO55" s="121" t="str">
        <f t="shared" ref="HO55:HO57" si="412">IF(GP55=0,"","(子女1)")</f>
        <v/>
      </c>
      <c r="HP55" s="121" t="str">
        <f t="shared" ref="HP55:HP57" si="413">IF(GQ55=0,"","(子女2)")</f>
        <v/>
      </c>
      <c r="HQ55" s="121" t="str">
        <f t="shared" ref="HQ55:HQ57" si="414">IF(GR55=0,"","(子女2)")</f>
        <v/>
      </c>
      <c r="HR55" s="121" t="str">
        <f t="shared" ref="HR55:HR57" si="415">CONCATENATE(HL55,HM55,HN55,HO55,HP55,HQ55)</f>
        <v/>
      </c>
    </row>
    <row r="56" spans="1:226" ht="60" customHeight="1">
      <c r="A56" s="120">
        <v>51</v>
      </c>
      <c r="B56" s="32"/>
      <c r="C56" s="33"/>
      <c r="D56" s="34"/>
      <c r="E56" s="55"/>
      <c r="F56" s="46"/>
      <c r="G56" s="48">
        <f>IF(OR(C56="",C56=" ",C56="　"),0,IF(D56&gt;780630,0,ROUND(VLOOKUP(F56,Sheet2!$A$1:$B$20,2,FALSE),0)))</f>
        <v>0</v>
      </c>
      <c r="H56" s="49">
        <f t="shared" si="274"/>
        <v>0</v>
      </c>
      <c r="I56" s="24">
        <f t="shared" si="275"/>
        <v>0</v>
      </c>
      <c r="J56" s="25">
        <f t="shared" si="276"/>
        <v>0</v>
      </c>
      <c r="K56" s="35"/>
      <c r="L56" s="133" t="str">
        <f t="shared" si="145"/>
        <v/>
      </c>
      <c r="M56" s="51" t="str">
        <f t="shared" si="277"/>
        <v/>
      </c>
      <c r="N56" s="56">
        <v>15.5</v>
      </c>
      <c r="O56" s="38"/>
      <c r="P56" s="133" t="str">
        <f t="shared" si="146"/>
        <v/>
      </c>
      <c r="Q56" s="51" t="str">
        <f t="shared" si="278"/>
        <v/>
      </c>
      <c r="R56" s="56">
        <v>15.5</v>
      </c>
      <c r="S56" s="38"/>
      <c r="T56" s="34"/>
      <c r="U56" s="51" t="str">
        <f t="shared" si="279"/>
        <v/>
      </c>
      <c r="V56" s="56">
        <v>15.5</v>
      </c>
      <c r="W56" s="38"/>
      <c r="X56" s="34"/>
      <c r="Y56" s="51" t="str">
        <f t="shared" si="280"/>
        <v/>
      </c>
      <c r="Z56" s="56">
        <v>15.5</v>
      </c>
      <c r="AA56" s="35"/>
      <c r="AB56" s="34"/>
      <c r="AC56" s="51" t="str">
        <f t="shared" si="281"/>
        <v/>
      </c>
      <c r="AD56" s="56">
        <v>15.5</v>
      </c>
      <c r="AE56" s="38"/>
      <c r="AF56" s="34"/>
      <c r="AG56" s="51" t="str">
        <f t="shared" si="282"/>
        <v/>
      </c>
      <c r="AH56" s="56">
        <v>15.5</v>
      </c>
      <c r="AI56" s="37">
        <f t="shared" si="283"/>
        <v>0</v>
      </c>
      <c r="AJ56" s="47">
        <f t="shared" si="284"/>
        <v>0</v>
      </c>
      <c r="AK56" s="26">
        <f t="shared" si="285"/>
        <v>0</v>
      </c>
      <c r="AL56" s="53">
        <f t="shared" si="286"/>
        <v>0</v>
      </c>
      <c r="AM56" s="36"/>
      <c r="AN56" s="54"/>
      <c r="AO56" s="121" t="e">
        <f>VLOOKUP(LEFT(C56,1),Sheet2!$L$3:$M$28,2,FALSE)&amp;MID(C56,2,9)</f>
        <v>#N/A</v>
      </c>
      <c r="AP56" s="121" t="e">
        <f t="shared" si="287"/>
        <v>#N/A</v>
      </c>
      <c r="AQ56" s="121" t="e">
        <f t="shared" si="288"/>
        <v>#N/A</v>
      </c>
      <c r="AR56" s="27">
        <f t="shared" si="289"/>
        <v>0</v>
      </c>
      <c r="AS56" s="28">
        <f t="shared" si="290"/>
        <v>0</v>
      </c>
      <c r="AT56" s="27">
        <f t="shared" si="291"/>
        <v>0</v>
      </c>
      <c r="AU56" s="28">
        <f t="shared" si="292"/>
        <v>0</v>
      </c>
      <c r="AV56" s="28">
        <f t="shared" si="293"/>
        <v>0</v>
      </c>
      <c r="AW56" s="28">
        <f t="shared" si="294"/>
        <v>0</v>
      </c>
      <c r="AX56" s="28">
        <f t="shared" si="295"/>
        <v>0</v>
      </c>
      <c r="AY56" s="28">
        <f t="shared" si="296"/>
        <v>0</v>
      </c>
      <c r="AZ56" s="29" t="str">
        <f t="shared" si="297"/>
        <v/>
      </c>
      <c r="BA56" s="29"/>
      <c r="BB56" s="30">
        <f t="shared" si="298"/>
        <v>0</v>
      </c>
      <c r="BC56" s="30">
        <f t="shared" si="299"/>
        <v>0</v>
      </c>
      <c r="BD56" s="31">
        <f t="shared" si="300"/>
        <v>0</v>
      </c>
      <c r="BE56" s="121"/>
      <c r="BF56" s="27" t="e">
        <f t="shared" si="301"/>
        <v>#VALUE!</v>
      </c>
      <c r="BG56" s="28">
        <f t="shared" si="302"/>
        <v>0</v>
      </c>
      <c r="BH56" s="27" t="e">
        <f t="shared" si="303"/>
        <v>#VALUE!</v>
      </c>
      <c r="BI56" s="28">
        <f t="shared" si="304"/>
        <v>0</v>
      </c>
      <c r="BJ56" s="28">
        <f>IF(OR(T56="",T56=" ",T56="　"),0,IF(D56&gt;=800701,0,IF(MATCH(T56,Sheet2!$D$3:$D$12,1)&lt;=1,1,0)))</f>
        <v>0</v>
      </c>
      <c r="BK56" s="28">
        <f>IF(OR(X56="",X56=" ",X56="　"),0,IF(D56&gt;=800701,0,IF(MATCH(X56,Sheet2!$D$3:$D$12,1)&lt;=1,1,0)))</f>
        <v>0</v>
      </c>
      <c r="BL56" s="28">
        <f>IF(OR(AB56="",AB56=" ",AB56="　"),0,IF(D56&gt;=800701,0,IF(MATCH(AB56,Sheet2!$D$3:$D$12,1)&lt;=1,1,0)))</f>
        <v>0</v>
      </c>
      <c r="BM56" s="28">
        <f>IF(OR(AF56="",AF56=" ",AF56="　"),0,IF(D56&gt;=800701,0,IF(MATCH(AF56,Sheet2!$D$3:$D$12,1)&lt;=1,1,0)))</f>
        <v>0</v>
      </c>
      <c r="BN56" s="29">
        <f t="shared" si="305"/>
        <v>5</v>
      </c>
      <c r="BO56" s="29">
        <f t="shared" si="306"/>
        <v>3</v>
      </c>
      <c r="BP56" s="30">
        <f t="shared" si="307"/>
        <v>0</v>
      </c>
      <c r="BQ56" s="30">
        <f t="shared" si="308"/>
        <v>0</v>
      </c>
      <c r="BR56" s="30">
        <f t="shared" si="309"/>
        <v>0</v>
      </c>
      <c r="BS56" s="30">
        <f t="shared" si="310"/>
        <v>0</v>
      </c>
      <c r="BT56" s="30"/>
      <c r="BU56" s="27" t="e">
        <f t="shared" si="311"/>
        <v>#VALUE!</v>
      </c>
      <c r="BV56" s="28">
        <f t="shared" si="312"/>
        <v>0</v>
      </c>
      <c r="BW56" s="27" t="e">
        <f t="shared" si="313"/>
        <v>#VALUE!</v>
      </c>
      <c r="BX56" s="28">
        <f t="shared" si="314"/>
        <v>0</v>
      </c>
      <c r="BY56" s="28">
        <f>IF(OR(T56="",T56=" ",T56="　"),0,IF(D56&gt;=810101,0,IF(BJ56=1,1,IF(MATCH(T56,Sheet2!$D$3:$D$12,1)&lt;=2,1,0))))</f>
        <v>0</v>
      </c>
      <c r="BZ56" s="28">
        <f>IF(OR(X56="",X56=" ",X56="　"),0,IF(D56&gt;=810101,0,IF(BK56=1,1,IF(MATCH(X56,Sheet2!$D$3:$D$12,1)&lt;=2,1,0))))</f>
        <v>0</v>
      </c>
      <c r="CA56" s="28">
        <f>IF(OR(AB56="",AB56=" ",AB56="　"),0,IF(D56&gt;=810101,0,IF(BL56=1,1,IF(MATCH(AB56,Sheet2!$D$3:$D$12,1)&lt;=2,1,0))))</f>
        <v>0</v>
      </c>
      <c r="CB56" s="28">
        <f>IF(OR(AF56="",AF56=" ",AF56="　"),0,IF(D56&gt;=810101,0,IF(BM56=1,1,IF(MATCH(AF56,Sheet2!$D$3:$D$12,1)&lt;=2,1,0))))</f>
        <v>0</v>
      </c>
      <c r="CC56" s="29">
        <f t="shared" si="315"/>
        <v>4</v>
      </c>
      <c r="CD56" s="29">
        <f t="shared" si="316"/>
        <v>3</v>
      </c>
      <c r="CE56" s="30">
        <f t="shared" si="317"/>
        <v>0</v>
      </c>
      <c r="CF56" s="30">
        <f t="shared" si="318"/>
        <v>0</v>
      </c>
      <c r="CG56" s="30">
        <f t="shared" si="319"/>
        <v>0</v>
      </c>
      <c r="CH56" s="30">
        <f t="shared" si="320"/>
        <v>0</v>
      </c>
      <c r="CI56" s="30"/>
      <c r="CJ56" s="27" t="e">
        <f t="shared" si="321"/>
        <v>#VALUE!</v>
      </c>
      <c r="CK56" s="28">
        <f t="shared" si="322"/>
        <v>0</v>
      </c>
      <c r="CL56" s="27" t="e">
        <f t="shared" si="323"/>
        <v>#VALUE!</v>
      </c>
      <c r="CM56" s="28">
        <f t="shared" si="324"/>
        <v>0</v>
      </c>
      <c r="CN56" s="28">
        <f>IF(OR(T56="",T56=" ",T56="　"),0,IF(D56&gt;=810701,0,IF(BY56=1,1,IF(MATCH(T56,Sheet2!$D$3:$D$12,1)&lt;=3,1,0))))</f>
        <v>0</v>
      </c>
      <c r="CO56" s="28">
        <f>IF(OR(X56="",X56=" ",X56="　"),0,IF(D56&gt;=810701,0,IF(BZ56=1,1,IF(MATCH(X56,Sheet2!$D$3:$D$12,1)&lt;=3,1,0))))</f>
        <v>0</v>
      </c>
      <c r="CP56" s="28">
        <f>IF(OR(AB56="",AB56=" ",AB56="　"),0,IF(D56&gt;=810701,0,IF(CA56=1,1,IF(MATCH(AB56,Sheet2!$D$3:$D$12,1)&lt;=3,1,0))))</f>
        <v>0</v>
      </c>
      <c r="CQ56" s="28">
        <f>IF(OR(AF56="",AF56=" ",AF56="　"),0,IF(D56&gt;=810701,0,IF(CB56=1,1,IF(MATCH(AF56,Sheet2!$D$3:$D$12,1)&lt;=3,1,0))))</f>
        <v>0</v>
      </c>
      <c r="CR56" s="29">
        <f t="shared" si="325"/>
        <v>4</v>
      </c>
      <c r="CS56" s="29">
        <f t="shared" si="326"/>
        <v>3</v>
      </c>
      <c r="CT56" s="30">
        <f t="shared" si="327"/>
        <v>0</v>
      </c>
      <c r="CU56" s="30">
        <f t="shared" si="328"/>
        <v>0</v>
      </c>
      <c r="CV56" s="30">
        <f t="shared" si="329"/>
        <v>0</v>
      </c>
      <c r="CW56" s="30">
        <f t="shared" si="330"/>
        <v>0</v>
      </c>
      <c r="CX56" s="31"/>
      <c r="CY56" s="27" t="e">
        <f t="shared" si="331"/>
        <v>#VALUE!</v>
      </c>
      <c r="CZ56" s="28">
        <f t="shared" si="332"/>
        <v>0</v>
      </c>
      <c r="DA56" s="27" t="e">
        <f t="shared" si="333"/>
        <v>#VALUE!</v>
      </c>
      <c r="DB56" s="28">
        <f t="shared" si="334"/>
        <v>0</v>
      </c>
      <c r="DC56" s="28">
        <f>IF(OR(T56="",T56=" ",T56="　"),0,IF(D56&gt;=820101,0,IF(CN56=1,1,IF(MATCH(T56,Sheet2!$D$3:$D$12,1)&lt;=4,1,0))))</f>
        <v>0</v>
      </c>
      <c r="DD56" s="28">
        <f>IF(OR(X56="",X56=" ",X56="　"),0,IF(D56&gt;=820101,0,IF(CO56=1,1,IF(MATCH(X56,Sheet2!$D$3:$D$12,1)&lt;=4,1,0))))</f>
        <v>0</v>
      </c>
      <c r="DE56" s="28">
        <f>IF(OR(AB56="",AB56=" ",AB56="　"),0,IF(D56&gt;=820101,0,IF(CP56=1,1,IF(MATCH(AB56,Sheet2!$D$3:$D$12,1)&lt;=4,1,0))))</f>
        <v>0</v>
      </c>
      <c r="DF56" s="28">
        <f>IF(OR(AF56="",AF56=" ",AF56="　"),0,IF(D56&gt;=820101,0,IF(CQ56=1,1,IF(MATCH(AF56,Sheet2!$D$3:$D$12,1)&lt;=4,1,0))))</f>
        <v>0</v>
      </c>
      <c r="DG56" s="29">
        <f t="shared" si="335"/>
        <v>3</v>
      </c>
      <c r="DH56" s="29">
        <f t="shared" si="336"/>
        <v>3</v>
      </c>
      <c r="DI56" s="30">
        <f t="shared" si="337"/>
        <v>0</v>
      </c>
      <c r="DJ56" s="30">
        <f t="shared" si="338"/>
        <v>0</v>
      </c>
      <c r="DK56" s="30">
        <f t="shared" si="339"/>
        <v>0</v>
      </c>
      <c r="DL56" s="30">
        <f t="shared" si="340"/>
        <v>0</v>
      </c>
      <c r="DM56" s="31"/>
      <c r="DN56" s="27" t="e">
        <f t="shared" si="341"/>
        <v>#VALUE!</v>
      </c>
      <c r="DO56" s="28">
        <f t="shared" si="342"/>
        <v>0</v>
      </c>
      <c r="DP56" s="27" t="e">
        <f t="shared" si="343"/>
        <v>#VALUE!</v>
      </c>
      <c r="DQ56" s="28">
        <f t="shared" si="344"/>
        <v>0</v>
      </c>
      <c r="DR56" s="28">
        <f>IF(OR(T56="",T56=" ",T56="　"),0,IF(D56&gt;=820701,0,IF(DC56=1,1,IF(MATCH(T56,Sheet2!$D$3:$D$12,1)&lt;=5,1,0))))</f>
        <v>0</v>
      </c>
      <c r="DS56" s="28">
        <f>IF(OR(X56="",X56=" ",X56="　"),0,IF(D56&gt;=820701,0,IF(DD56=1,1,IF(MATCH(X56,Sheet2!$D$3:$D$12,1)&lt;=5,1,0))))</f>
        <v>0</v>
      </c>
      <c r="DT56" s="28">
        <f>IF(OR(AB56="",AB56=" ",AB56="　"),0,IF(D56&gt;=820701,0,IF(DE56=1,1,IF(MATCH(AB56,Sheet2!$D$3:$D$12,1)&lt;=5,1,0))))</f>
        <v>0</v>
      </c>
      <c r="DU56" s="28">
        <f>IF(OR(AF56="",AF56=" ",AF56="　"),0,IF(D56&gt;=820701,0,IF(DF56=1,1,IF(MATCH(AF56,Sheet2!$D$3:$D$12,1)&lt;=5,1,0))))</f>
        <v>0</v>
      </c>
      <c r="DV56" s="29">
        <f t="shared" si="345"/>
        <v>3</v>
      </c>
      <c r="DW56" s="29">
        <f t="shared" si="346"/>
        <v>3</v>
      </c>
      <c r="DX56" s="30">
        <f t="shared" si="347"/>
        <v>0</v>
      </c>
      <c r="DY56" s="30">
        <f t="shared" si="348"/>
        <v>0</v>
      </c>
      <c r="DZ56" s="30">
        <f t="shared" si="349"/>
        <v>0</v>
      </c>
      <c r="EA56" s="30">
        <f t="shared" si="350"/>
        <v>0</v>
      </c>
      <c r="EB56" s="31"/>
      <c r="EC56" s="27" t="e">
        <f t="shared" si="351"/>
        <v>#VALUE!</v>
      </c>
      <c r="ED56" s="28">
        <f t="shared" si="352"/>
        <v>0</v>
      </c>
      <c r="EE56" s="27" t="e">
        <f t="shared" si="353"/>
        <v>#VALUE!</v>
      </c>
      <c r="EF56" s="28">
        <f t="shared" si="354"/>
        <v>0</v>
      </c>
      <c r="EG56" s="28">
        <f>IF(OR(T56="",T56=" ",T56="　"),0,IF(D56&gt;=830101,0,IF(DR56=1,1,IF(MATCH(T56,Sheet2!$D$3:$D$12,1)&lt;=6,1,0))))</f>
        <v>0</v>
      </c>
      <c r="EH56" s="28">
        <f>IF(OR(X56="",X56=" ",X56="　"),0,IF(D56&gt;=830101,0,IF(DS56=1,1,IF(MATCH(X56,Sheet2!$D$3:$D$12,1)&lt;=6,1,0))))</f>
        <v>0</v>
      </c>
      <c r="EI56" s="28">
        <f>IF(OR(AB56="",AB56=" ",AB56="　"),0,IF(D56&gt;=830101,0,IF(DT56=1,1,IF(MATCH(AB56,Sheet2!$D$3:$D$12,1)&lt;=6,1,0))))</f>
        <v>0</v>
      </c>
      <c r="EJ56" s="28">
        <f>IF(OR(AF56="",AF56=" ",AF56="　"),0,IF(D56&gt;=830101,0,IF(DU56=1,1,IF(MATCH(AF56,Sheet2!$D$3:$D$12,1)&lt;=6,1,0))))</f>
        <v>0</v>
      </c>
      <c r="EK56" s="29">
        <f t="shared" si="355"/>
        <v>2</v>
      </c>
      <c r="EL56" s="29">
        <f t="shared" si="356"/>
        <v>2</v>
      </c>
      <c r="EM56" s="30">
        <f t="shared" si="357"/>
        <v>0</v>
      </c>
      <c r="EN56" s="30">
        <f t="shared" si="358"/>
        <v>0</v>
      </c>
      <c r="EO56" s="30">
        <f t="shared" si="359"/>
        <v>0</v>
      </c>
      <c r="EP56" s="30">
        <f t="shared" si="360"/>
        <v>0</v>
      </c>
      <c r="EQ56" s="31"/>
      <c r="ER56" s="27" t="e">
        <f t="shared" si="361"/>
        <v>#VALUE!</v>
      </c>
      <c r="ES56" s="28">
        <f t="shared" si="362"/>
        <v>0</v>
      </c>
      <c r="ET56" s="27" t="e">
        <f t="shared" si="363"/>
        <v>#VALUE!</v>
      </c>
      <c r="EU56" s="28">
        <f t="shared" si="364"/>
        <v>0</v>
      </c>
      <c r="EV56" s="28">
        <f>IF(OR(T56="",T56=" ",T56="　"),0,IF(D56&gt;=830701,0,IF(EG56=1,1,IF(MATCH(T56,Sheet2!$D$3:$D$12,1)&lt;=7,1,0))))</f>
        <v>0</v>
      </c>
      <c r="EW56" s="28">
        <f>IF(OR(X56="",X56=" ",X56="　"),0,IF(D56&gt;=830701,0,IF(EH56=1,1,IF(MATCH(X56,Sheet2!$D$3:$D$12,1)&lt;=7,1,0))))</f>
        <v>0</v>
      </c>
      <c r="EX56" s="28">
        <f>IF(OR(AB56="",AB56=" ",AB56="　"),0,IF(D56&gt;=830701,0,IF(EI56=1,1,IF(MATCH(AB56,Sheet2!$D$3:$D$12,1)&lt;=7,1,0))))</f>
        <v>0</v>
      </c>
      <c r="EY56" s="28">
        <f>IF(OR(AF56="",AF56=" ",AF56="　"),0,IF(D56&gt;=830701,0,IF(EJ56=1,1,IF(MATCH(AF56,Sheet2!$D$3:$D$12,1)&lt;=7,1,0))))</f>
        <v>0</v>
      </c>
      <c r="EZ56" s="29">
        <f t="shared" si="365"/>
        <v>2</v>
      </c>
      <c r="FA56" s="29">
        <f t="shared" si="366"/>
        <v>2</v>
      </c>
      <c r="FB56" s="30">
        <f t="shared" si="367"/>
        <v>0</v>
      </c>
      <c r="FC56" s="30">
        <f t="shared" si="368"/>
        <v>0</v>
      </c>
      <c r="FD56" s="30">
        <f t="shared" si="369"/>
        <v>0</v>
      </c>
      <c r="FE56" s="30">
        <f t="shared" si="370"/>
        <v>0</v>
      </c>
      <c r="FF56" s="31"/>
      <c r="FG56" s="27" t="e">
        <f t="shared" si="371"/>
        <v>#VALUE!</v>
      </c>
      <c r="FH56" s="28">
        <f t="shared" si="372"/>
        <v>0</v>
      </c>
      <c r="FI56" s="27" t="e">
        <f t="shared" si="373"/>
        <v>#VALUE!</v>
      </c>
      <c r="FJ56" s="28">
        <f t="shared" si="374"/>
        <v>0</v>
      </c>
      <c r="FK56" s="28">
        <f>IF(OR(T56="",T56=" ",T56="　"),0,IF(D56&gt;=840101,0,IF(EV56=1,1,IF(MATCH(T56,Sheet2!$D$3:$D$12,1)&lt;=8,1,0))))</f>
        <v>0</v>
      </c>
      <c r="FL56" s="28">
        <f>IF(OR(X56="",X56=" ",X56="　"),0,IF(D56&gt;=840101,0,IF(EW56=1,1,IF(MATCH(X56,Sheet2!$D$3:$D$12,1)&lt;=8,1,0))))</f>
        <v>0</v>
      </c>
      <c r="FM56" s="28">
        <f>IF(OR(AB56="",AB56=" ",AB56="　"),0,IF(D56&gt;=840101,0,IF(EX56=1,1,IF(MATCH(AB56,Sheet2!$D$3:$D$12,1)&lt;=8,1,0))))</f>
        <v>0</v>
      </c>
      <c r="FN56" s="28">
        <f>IF(OR(AF56="",AF56=" ",AF56="　"),0,IF(D56&gt;=840101,0,IF(EY56=1,1,IF(MATCH(AF56,Sheet2!$D$3:$D$12,1)&lt;=8,1,0))))</f>
        <v>0</v>
      </c>
      <c r="FO56" s="29">
        <f t="shared" si="375"/>
        <v>1</v>
      </c>
      <c r="FP56" s="29">
        <f t="shared" si="376"/>
        <v>1</v>
      </c>
      <c r="FQ56" s="30">
        <f t="shared" si="377"/>
        <v>0</v>
      </c>
      <c r="FR56" s="30">
        <f t="shared" si="378"/>
        <v>0</v>
      </c>
      <c r="FS56" s="30">
        <f t="shared" si="379"/>
        <v>0</v>
      </c>
      <c r="FT56" s="30">
        <f t="shared" si="380"/>
        <v>0</v>
      </c>
      <c r="FU56" s="31"/>
      <c r="FV56" s="27" t="e">
        <f t="shared" si="381"/>
        <v>#VALUE!</v>
      </c>
      <c r="FW56" s="28">
        <f t="shared" si="382"/>
        <v>0</v>
      </c>
      <c r="FX56" s="27" t="e">
        <f t="shared" si="383"/>
        <v>#VALUE!</v>
      </c>
      <c r="FY56" s="28">
        <f t="shared" si="384"/>
        <v>0</v>
      </c>
      <c r="FZ56" s="28">
        <f>IF(OR(T56="",T56=" ",T56="　"),0,IF(D56&gt;=840701,0,IF(FK56=1,1,IF(MATCH(T56,Sheet2!$D$3:$D$12,1)&lt;=9,1,0))))</f>
        <v>0</v>
      </c>
      <c r="GA56" s="28">
        <f>IF(OR(X56="",X56=" ",X56="　"),0,IF(D56&gt;=840701,0,IF(FL56=1,1,IF(MATCH(X56,Sheet2!$D$3:$D$12,1)&lt;=9,1,0))))</f>
        <v>0</v>
      </c>
      <c r="GB56" s="28">
        <f>IF(OR(AB56="",AB56=" ",AB56="　"),0,IF(D56&gt;=840701,0,IF(FM56=1,1,IF(MATCH(AB56,Sheet2!$D$3:$D$12,1)&lt;=9,1,0))))</f>
        <v>0</v>
      </c>
      <c r="GC56" s="28">
        <f>IF(OR(AF56="",AF56=" ",AF56="　"),0,IF(D56&gt;=840701,0,IF(FN56=1,1,IF(MATCH(AF56,Sheet2!$D$3:$D$12,1)&lt;=9,1,0))))</f>
        <v>0</v>
      </c>
      <c r="GD56" s="29">
        <f t="shared" si="385"/>
        <v>1</v>
      </c>
      <c r="GE56" s="29">
        <f t="shared" si="386"/>
        <v>1</v>
      </c>
      <c r="GF56" s="30">
        <f t="shared" si="387"/>
        <v>0</v>
      </c>
      <c r="GG56" s="30">
        <f t="shared" si="388"/>
        <v>0</v>
      </c>
      <c r="GH56" s="30">
        <f t="shared" si="389"/>
        <v>0</v>
      </c>
      <c r="GI56" s="30">
        <f t="shared" si="390"/>
        <v>0</v>
      </c>
      <c r="GJ56" s="31"/>
      <c r="GK56" s="27" t="e">
        <f t="shared" si="391"/>
        <v>#VALUE!</v>
      </c>
      <c r="GL56" s="28">
        <f t="shared" si="392"/>
        <v>0</v>
      </c>
      <c r="GM56" s="27" t="e">
        <f t="shared" si="393"/>
        <v>#VALUE!</v>
      </c>
      <c r="GN56" s="28">
        <f t="shared" si="394"/>
        <v>0</v>
      </c>
      <c r="GO56" s="28">
        <f>IF(OR(T56="",T56=" ",T56="　"),0,IF(D56&gt;=840701,0,IF(FZ56=1,1,IF(MATCH(T56,Sheet2!$D$3:$D$12,1)&lt;=10,1,0))))</f>
        <v>0</v>
      </c>
      <c r="GP56" s="28">
        <f>IF(OR(X56="",X56=" ",X56="　"),0,IF(D56&gt;=840701,0,IF(GA56=1,1,IF(MATCH(X56,Sheet2!$D$3:$D$12,1)&lt;=10,1,0))))</f>
        <v>0</v>
      </c>
      <c r="GQ56" s="28">
        <f>IF(OR(AB56="",AB56=" ",AB56="　"),0,IF(D56&gt;=840701,0,IF(GB56=1,1,IF(MATCH(AB56,Sheet2!$D$3:$D$12,1)&lt;=10,1,0))))</f>
        <v>0</v>
      </c>
      <c r="GR56" s="28">
        <f>IF(OR(AF56="",AF56=" ",AF56="　"),0,IF(D56&gt;=840701,0,IF(GC56=1,1,IF(MATCH(AF56,Sheet2!$D$3:$D$12,1)&lt;=10,1,0))))</f>
        <v>0</v>
      </c>
      <c r="GS56" s="29">
        <f t="shared" si="395"/>
        <v>0</v>
      </c>
      <c r="GT56" s="29">
        <f t="shared" si="396"/>
        <v>0</v>
      </c>
      <c r="GU56" s="30">
        <f t="shared" si="397"/>
        <v>0</v>
      </c>
      <c r="GV56" s="30">
        <f t="shared" si="398"/>
        <v>0</v>
      </c>
      <c r="GW56" s="30">
        <f t="shared" si="399"/>
        <v>0</v>
      </c>
      <c r="GX56" s="30">
        <f t="shared" si="400"/>
        <v>0</v>
      </c>
      <c r="GY56" s="121"/>
      <c r="GZ56" s="39" t="str">
        <f t="shared" si="401"/>
        <v>1911/00/00</v>
      </c>
      <c r="HA56" s="121" t="e">
        <f t="shared" si="402"/>
        <v>#VALUE!</v>
      </c>
      <c r="HB56" s="121" t="str">
        <f t="shared" si="403"/>
        <v>1911/00/00</v>
      </c>
      <c r="HC56" s="121" t="e">
        <f t="shared" si="404"/>
        <v>#VALUE!</v>
      </c>
      <c r="HD56" s="121" t="str">
        <f t="shared" si="405"/>
        <v>1911/00/00</v>
      </c>
      <c r="HE56" s="121" t="e">
        <f t="shared" si="406"/>
        <v>#VALUE!</v>
      </c>
      <c r="HF56" s="121" t="str">
        <f t="shared" si="135"/>
        <v>2013/01/01</v>
      </c>
      <c r="HH56" s="121">
        <f>IF(OR(C56="",C56=" ",C56="　"),0,IF(D56&gt;780630,0,ROUND(VLOOKUP(F56,Sheet2!$A$1:$B$20,2,FALSE)*E56,0)))</f>
        <v>0</v>
      </c>
      <c r="HI56" s="121">
        <f t="shared" si="407"/>
        <v>0</v>
      </c>
      <c r="HJ56" s="121">
        <f t="shared" si="408"/>
        <v>0</v>
      </c>
      <c r="HL56" s="121" t="str">
        <f t="shared" si="409"/>
        <v/>
      </c>
      <c r="HM56" s="121" t="str">
        <f t="shared" si="410"/>
        <v/>
      </c>
      <c r="HN56" s="121" t="str">
        <f t="shared" si="411"/>
        <v/>
      </c>
      <c r="HO56" s="121" t="str">
        <f t="shared" si="412"/>
        <v/>
      </c>
      <c r="HP56" s="121" t="str">
        <f t="shared" si="413"/>
        <v/>
      </c>
      <c r="HQ56" s="121" t="str">
        <f t="shared" si="414"/>
        <v/>
      </c>
      <c r="HR56" s="121" t="str">
        <f t="shared" si="415"/>
        <v/>
      </c>
    </row>
    <row r="57" spans="1:226" ht="60" customHeight="1">
      <c r="A57" s="120">
        <v>52</v>
      </c>
      <c r="B57" s="32"/>
      <c r="C57" s="33"/>
      <c r="D57" s="34"/>
      <c r="E57" s="55"/>
      <c r="F57" s="46"/>
      <c r="G57" s="48">
        <f>IF(OR(C57="",C57=" ",C57="　"),0,IF(D57&gt;780630,0,ROUND(VLOOKUP(F57,Sheet2!$A$1:$B$20,2,FALSE),0)))</f>
        <v>0</v>
      </c>
      <c r="H57" s="49">
        <f t="shared" si="274"/>
        <v>0</v>
      </c>
      <c r="I57" s="24">
        <f t="shared" si="275"/>
        <v>0</v>
      </c>
      <c r="J57" s="25">
        <f t="shared" si="276"/>
        <v>0</v>
      </c>
      <c r="K57" s="35"/>
      <c r="L57" s="133" t="str">
        <f t="shared" si="145"/>
        <v/>
      </c>
      <c r="M57" s="51" t="str">
        <f t="shared" si="277"/>
        <v/>
      </c>
      <c r="N57" s="56">
        <v>15.5</v>
      </c>
      <c r="O57" s="38"/>
      <c r="P57" s="133" t="str">
        <f t="shared" si="146"/>
        <v/>
      </c>
      <c r="Q57" s="51" t="str">
        <f t="shared" si="278"/>
        <v/>
      </c>
      <c r="R57" s="56">
        <v>15.5</v>
      </c>
      <c r="S57" s="38"/>
      <c r="T57" s="34"/>
      <c r="U57" s="51" t="str">
        <f t="shared" si="279"/>
        <v/>
      </c>
      <c r="V57" s="56">
        <v>15.5</v>
      </c>
      <c r="W57" s="38"/>
      <c r="X57" s="34"/>
      <c r="Y57" s="51" t="str">
        <f t="shared" si="280"/>
        <v/>
      </c>
      <c r="Z57" s="56">
        <v>15.5</v>
      </c>
      <c r="AA57" s="35"/>
      <c r="AB57" s="34"/>
      <c r="AC57" s="51" t="str">
        <f t="shared" si="281"/>
        <v/>
      </c>
      <c r="AD57" s="56">
        <v>15.5</v>
      </c>
      <c r="AE57" s="38"/>
      <c r="AF57" s="34"/>
      <c r="AG57" s="51" t="str">
        <f t="shared" si="282"/>
        <v/>
      </c>
      <c r="AH57" s="56">
        <v>15.5</v>
      </c>
      <c r="AI57" s="37">
        <f t="shared" si="283"/>
        <v>0</v>
      </c>
      <c r="AJ57" s="47">
        <f t="shared" si="284"/>
        <v>0</v>
      </c>
      <c r="AK57" s="26">
        <f t="shared" si="285"/>
        <v>0</v>
      </c>
      <c r="AL57" s="53">
        <f t="shared" si="286"/>
        <v>0</v>
      </c>
      <c r="AM57" s="36"/>
      <c r="AN57" s="54"/>
      <c r="AO57" s="121" t="e">
        <f>VLOOKUP(LEFT(C57,1),Sheet2!$L$3:$M$28,2,FALSE)&amp;MID(C57,2,9)</f>
        <v>#N/A</v>
      </c>
      <c r="AP57" s="121" t="e">
        <f t="shared" si="287"/>
        <v>#N/A</v>
      </c>
      <c r="AQ57" s="121" t="e">
        <f t="shared" si="288"/>
        <v>#N/A</v>
      </c>
      <c r="AR57" s="27">
        <f t="shared" si="289"/>
        <v>0</v>
      </c>
      <c r="AS57" s="28">
        <f t="shared" si="290"/>
        <v>0</v>
      </c>
      <c r="AT57" s="27">
        <f t="shared" si="291"/>
        <v>0</v>
      </c>
      <c r="AU57" s="28">
        <f t="shared" si="292"/>
        <v>0</v>
      </c>
      <c r="AV57" s="28">
        <f t="shared" si="293"/>
        <v>0</v>
      </c>
      <c r="AW57" s="28">
        <f t="shared" si="294"/>
        <v>0</v>
      </c>
      <c r="AX57" s="28">
        <f t="shared" si="295"/>
        <v>0</v>
      </c>
      <c r="AY57" s="28">
        <f t="shared" si="296"/>
        <v>0</v>
      </c>
      <c r="AZ57" s="29" t="str">
        <f t="shared" si="297"/>
        <v/>
      </c>
      <c r="BA57" s="29"/>
      <c r="BB57" s="30">
        <f t="shared" si="298"/>
        <v>0</v>
      </c>
      <c r="BC57" s="30">
        <f t="shared" si="299"/>
        <v>0</v>
      </c>
      <c r="BD57" s="31">
        <f t="shared" si="300"/>
        <v>0</v>
      </c>
      <c r="BE57" s="121"/>
      <c r="BF57" s="27" t="e">
        <f t="shared" si="301"/>
        <v>#VALUE!</v>
      </c>
      <c r="BG57" s="28">
        <f t="shared" si="302"/>
        <v>0</v>
      </c>
      <c r="BH57" s="27" t="e">
        <f t="shared" si="303"/>
        <v>#VALUE!</v>
      </c>
      <c r="BI57" s="28">
        <f t="shared" si="304"/>
        <v>0</v>
      </c>
      <c r="BJ57" s="28">
        <f>IF(OR(T57="",T57=" ",T57="　"),0,IF(D57&gt;=800701,0,IF(MATCH(T57,Sheet2!$D$3:$D$12,1)&lt;=1,1,0)))</f>
        <v>0</v>
      </c>
      <c r="BK57" s="28">
        <f>IF(OR(X57="",X57=" ",X57="　"),0,IF(D57&gt;=800701,0,IF(MATCH(X57,Sheet2!$D$3:$D$12,1)&lt;=1,1,0)))</f>
        <v>0</v>
      </c>
      <c r="BL57" s="28">
        <f>IF(OR(AB57="",AB57=" ",AB57="　"),0,IF(D57&gt;=800701,0,IF(MATCH(AB57,Sheet2!$D$3:$D$12,1)&lt;=1,1,0)))</f>
        <v>0</v>
      </c>
      <c r="BM57" s="28">
        <f>IF(OR(AF57="",AF57=" ",AF57="　"),0,IF(D57&gt;=800701,0,IF(MATCH(AF57,Sheet2!$D$3:$D$12,1)&lt;=1,1,0)))</f>
        <v>0</v>
      </c>
      <c r="BN57" s="29">
        <f t="shared" si="305"/>
        <v>5</v>
      </c>
      <c r="BO57" s="29">
        <f t="shared" si="306"/>
        <v>3</v>
      </c>
      <c r="BP57" s="30">
        <f t="shared" si="307"/>
        <v>0</v>
      </c>
      <c r="BQ57" s="30">
        <f t="shared" si="308"/>
        <v>0</v>
      </c>
      <c r="BR57" s="30">
        <f t="shared" si="309"/>
        <v>0</v>
      </c>
      <c r="BS57" s="30">
        <f t="shared" si="310"/>
        <v>0</v>
      </c>
      <c r="BT57" s="30"/>
      <c r="BU57" s="27" t="e">
        <f t="shared" si="311"/>
        <v>#VALUE!</v>
      </c>
      <c r="BV57" s="28">
        <f t="shared" si="312"/>
        <v>0</v>
      </c>
      <c r="BW57" s="27" t="e">
        <f t="shared" si="313"/>
        <v>#VALUE!</v>
      </c>
      <c r="BX57" s="28">
        <f t="shared" si="314"/>
        <v>0</v>
      </c>
      <c r="BY57" s="28">
        <f>IF(OR(T57="",T57=" ",T57="　"),0,IF(D57&gt;=810101,0,IF(BJ57=1,1,IF(MATCH(T57,Sheet2!$D$3:$D$12,1)&lt;=2,1,0))))</f>
        <v>0</v>
      </c>
      <c r="BZ57" s="28">
        <f>IF(OR(X57="",X57=" ",X57="　"),0,IF(D57&gt;=810101,0,IF(BK57=1,1,IF(MATCH(X57,Sheet2!$D$3:$D$12,1)&lt;=2,1,0))))</f>
        <v>0</v>
      </c>
      <c r="CA57" s="28">
        <f>IF(OR(AB57="",AB57=" ",AB57="　"),0,IF(D57&gt;=810101,0,IF(BL57=1,1,IF(MATCH(AB57,Sheet2!$D$3:$D$12,1)&lt;=2,1,0))))</f>
        <v>0</v>
      </c>
      <c r="CB57" s="28">
        <f>IF(OR(AF57="",AF57=" ",AF57="　"),0,IF(D57&gt;=810101,0,IF(BM57=1,1,IF(MATCH(AF57,Sheet2!$D$3:$D$12,1)&lt;=2,1,0))))</f>
        <v>0</v>
      </c>
      <c r="CC57" s="29">
        <f t="shared" si="315"/>
        <v>4</v>
      </c>
      <c r="CD57" s="29">
        <f t="shared" si="316"/>
        <v>3</v>
      </c>
      <c r="CE57" s="30">
        <f t="shared" si="317"/>
        <v>0</v>
      </c>
      <c r="CF57" s="30">
        <f t="shared" si="318"/>
        <v>0</v>
      </c>
      <c r="CG57" s="30">
        <f t="shared" si="319"/>
        <v>0</v>
      </c>
      <c r="CH57" s="30">
        <f t="shared" si="320"/>
        <v>0</v>
      </c>
      <c r="CI57" s="30"/>
      <c r="CJ57" s="27" t="e">
        <f t="shared" si="321"/>
        <v>#VALUE!</v>
      </c>
      <c r="CK57" s="28">
        <f t="shared" si="322"/>
        <v>0</v>
      </c>
      <c r="CL57" s="27" t="e">
        <f t="shared" si="323"/>
        <v>#VALUE!</v>
      </c>
      <c r="CM57" s="28">
        <f t="shared" si="324"/>
        <v>0</v>
      </c>
      <c r="CN57" s="28">
        <f>IF(OR(T57="",T57=" ",T57="　"),0,IF(D57&gt;=810701,0,IF(BY57=1,1,IF(MATCH(T57,Sheet2!$D$3:$D$12,1)&lt;=3,1,0))))</f>
        <v>0</v>
      </c>
      <c r="CO57" s="28">
        <f>IF(OR(X57="",X57=" ",X57="　"),0,IF(D57&gt;=810701,0,IF(BZ57=1,1,IF(MATCH(X57,Sheet2!$D$3:$D$12,1)&lt;=3,1,0))))</f>
        <v>0</v>
      </c>
      <c r="CP57" s="28">
        <f>IF(OR(AB57="",AB57=" ",AB57="　"),0,IF(D57&gt;=810701,0,IF(CA57=1,1,IF(MATCH(AB57,Sheet2!$D$3:$D$12,1)&lt;=3,1,0))))</f>
        <v>0</v>
      </c>
      <c r="CQ57" s="28">
        <f>IF(OR(AF57="",AF57=" ",AF57="　"),0,IF(D57&gt;=810701,0,IF(CB57=1,1,IF(MATCH(AF57,Sheet2!$D$3:$D$12,1)&lt;=3,1,0))))</f>
        <v>0</v>
      </c>
      <c r="CR57" s="29">
        <f t="shared" si="325"/>
        <v>4</v>
      </c>
      <c r="CS57" s="29">
        <f t="shared" si="326"/>
        <v>3</v>
      </c>
      <c r="CT57" s="30">
        <f t="shared" si="327"/>
        <v>0</v>
      </c>
      <c r="CU57" s="30">
        <f t="shared" si="328"/>
        <v>0</v>
      </c>
      <c r="CV57" s="30">
        <f t="shared" si="329"/>
        <v>0</v>
      </c>
      <c r="CW57" s="30">
        <f t="shared" si="330"/>
        <v>0</v>
      </c>
      <c r="CX57" s="31"/>
      <c r="CY57" s="27" t="e">
        <f t="shared" si="331"/>
        <v>#VALUE!</v>
      </c>
      <c r="CZ57" s="28">
        <f t="shared" si="332"/>
        <v>0</v>
      </c>
      <c r="DA57" s="27" t="e">
        <f t="shared" si="333"/>
        <v>#VALUE!</v>
      </c>
      <c r="DB57" s="28">
        <f t="shared" si="334"/>
        <v>0</v>
      </c>
      <c r="DC57" s="28">
        <f>IF(OR(T57="",T57=" ",T57="　"),0,IF(D57&gt;=820101,0,IF(CN57=1,1,IF(MATCH(T57,Sheet2!$D$3:$D$12,1)&lt;=4,1,0))))</f>
        <v>0</v>
      </c>
      <c r="DD57" s="28">
        <f>IF(OR(X57="",X57=" ",X57="　"),0,IF(D57&gt;=820101,0,IF(CO57=1,1,IF(MATCH(X57,Sheet2!$D$3:$D$12,1)&lt;=4,1,0))))</f>
        <v>0</v>
      </c>
      <c r="DE57" s="28">
        <f>IF(OR(AB57="",AB57=" ",AB57="　"),0,IF(D57&gt;=820101,0,IF(CP57=1,1,IF(MATCH(AB57,Sheet2!$D$3:$D$12,1)&lt;=4,1,0))))</f>
        <v>0</v>
      </c>
      <c r="DF57" s="28">
        <f>IF(OR(AF57="",AF57=" ",AF57="　"),0,IF(D57&gt;=820101,0,IF(CQ57=1,1,IF(MATCH(AF57,Sheet2!$D$3:$D$12,1)&lt;=4,1,0))))</f>
        <v>0</v>
      </c>
      <c r="DG57" s="29">
        <f t="shared" si="335"/>
        <v>3</v>
      </c>
      <c r="DH57" s="29">
        <f t="shared" si="336"/>
        <v>3</v>
      </c>
      <c r="DI57" s="30">
        <f t="shared" si="337"/>
        <v>0</v>
      </c>
      <c r="DJ57" s="30">
        <f t="shared" si="338"/>
        <v>0</v>
      </c>
      <c r="DK57" s="30">
        <f t="shared" si="339"/>
        <v>0</v>
      </c>
      <c r="DL57" s="30">
        <f t="shared" si="340"/>
        <v>0</v>
      </c>
      <c r="DM57" s="31"/>
      <c r="DN57" s="27" t="e">
        <f t="shared" si="341"/>
        <v>#VALUE!</v>
      </c>
      <c r="DO57" s="28">
        <f t="shared" si="342"/>
        <v>0</v>
      </c>
      <c r="DP57" s="27" t="e">
        <f t="shared" si="343"/>
        <v>#VALUE!</v>
      </c>
      <c r="DQ57" s="28">
        <f t="shared" si="344"/>
        <v>0</v>
      </c>
      <c r="DR57" s="28">
        <f>IF(OR(T57="",T57=" ",T57="　"),0,IF(D57&gt;=820701,0,IF(DC57=1,1,IF(MATCH(T57,Sheet2!$D$3:$D$12,1)&lt;=5,1,0))))</f>
        <v>0</v>
      </c>
      <c r="DS57" s="28">
        <f>IF(OR(X57="",X57=" ",X57="　"),0,IF(D57&gt;=820701,0,IF(DD57=1,1,IF(MATCH(X57,Sheet2!$D$3:$D$12,1)&lt;=5,1,0))))</f>
        <v>0</v>
      </c>
      <c r="DT57" s="28">
        <f>IF(OR(AB57="",AB57=" ",AB57="　"),0,IF(D57&gt;=820701,0,IF(DE57=1,1,IF(MATCH(AB57,Sheet2!$D$3:$D$12,1)&lt;=5,1,0))))</f>
        <v>0</v>
      </c>
      <c r="DU57" s="28">
        <f>IF(OR(AF57="",AF57=" ",AF57="　"),0,IF(D57&gt;=820701,0,IF(DF57=1,1,IF(MATCH(AF57,Sheet2!$D$3:$D$12,1)&lt;=5,1,0))))</f>
        <v>0</v>
      </c>
      <c r="DV57" s="29">
        <f t="shared" si="345"/>
        <v>3</v>
      </c>
      <c r="DW57" s="29">
        <f t="shared" si="346"/>
        <v>3</v>
      </c>
      <c r="DX57" s="30">
        <f t="shared" si="347"/>
        <v>0</v>
      </c>
      <c r="DY57" s="30">
        <f t="shared" si="348"/>
        <v>0</v>
      </c>
      <c r="DZ57" s="30">
        <f t="shared" si="349"/>
        <v>0</v>
      </c>
      <c r="EA57" s="30">
        <f t="shared" si="350"/>
        <v>0</v>
      </c>
      <c r="EB57" s="31"/>
      <c r="EC57" s="27" t="e">
        <f t="shared" si="351"/>
        <v>#VALUE!</v>
      </c>
      <c r="ED57" s="28">
        <f t="shared" si="352"/>
        <v>0</v>
      </c>
      <c r="EE57" s="27" t="e">
        <f t="shared" si="353"/>
        <v>#VALUE!</v>
      </c>
      <c r="EF57" s="28">
        <f t="shared" si="354"/>
        <v>0</v>
      </c>
      <c r="EG57" s="28">
        <f>IF(OR(T57="",T57=" ",T57="　"),0,IF(D57&gt;=830101,0,IF(DR57=1,1,IF(MATCH(T57,Sheet2!$D$3:$D$12,1)&lt;=6,1,0))))</f>
        <v>0</v>
      </c>
      <c r="EH57" s="28">
        <f>IF(OR(X57="",X57=" ",X57="　"),0,IF(D57&gt;=830101,0,IF(DS57=1,1,IF(MATCH(X57,Sheet2!$D$3:$D$12,1)&lt;=6,1,0))))</f>
        <v>0</v>
      </c>
      <c r="EI57" s="28">
        <f>IF(OR(AB57="",AB57=" ",AB57="　"),0,IF(D57&gt;=830101,0,IF(DT57=1,1,IF(MATCH(AB57,Sheet2!$D$3:$D$12,1)&lt;=6,1,0))))</f>
        <v>0</v>
      </c>
      <c r="EJ57" s="28">
        <f>IF(OR(AF57="",AF57=" ",AF57="　"),0,IF(D57&gt;=830101,0,IF(DU57=1,1,IF(MATCH(AF57,Sheet2!$D$3:$D$12,1)&lt;=6,1,0))))</f>
        <v>0</v>
      </c>
      <c r="EK57" s="29">
        <f t="shared" si="355"/>
        <v>2</v>
      </c>
      <c r="EL57" s="29">
        <f t="shared" si="356"/>
        <v>2</v>
      </c>
      <c r="EM57" s="30">
        <f t="shared" si="357"/>
        <v>0</v>
      </c>
      <c r="EN57" s="30">
        <f t="shared" si="358"/>
        <v>0</v>
      </c>
      <c r="EO57" s="30">
        <f t="shared" si="359"/>
        <v>0</v>
      </c>
      <c r="EP57" s="30">
        <f t="shared" si="360"/>
        <v>0</v>
      </c>
      <c r="EQ57" s="31"/>
      <c r="ER57" s="27" t="e">
        <f t="shared" si="361"/>
        <v>#VALUE!</v>
      </c>
      <c r="ES57" s="28">
        <f t="shared" si="362"/>
        <v>0</v>
      </c>
      <c r="ET57" s="27" t="e">
        <f t="shared" si="363"/>
        <v>#VALUE!</v>
      </c>
      <c r="EU57" s="28">
        <f t="shared" si="364"/>
        <v>0</v>
      </c>
      <c r="EV57" s="28">
        <f>IF(OR(T57="",T57=" ",T57="　"),0,IF(D57&gt;=830701,0,IF(EG57=1,1,IF(MATCH(T57,Sheet2!$D$3:$D$12,1)&lt;=7,1,0))))</f>
        <v>0</v>
      </c>
      <c r="EW57" s="28">
        <f>IF(OR(X57="",X57=" ",X57="　"),0,IF(D57&gt;=830701,0,IF(EH57=1,1,IF(MATCH(X57,Sheet2!$D$3:$D$12,1)&lt;=7,1,0))))</f>
        <v>0</v>
      </c>
      <c r="EX57" s="28">
        <f>IF(OR(AB57="",AB57=" ",AB57="　"),0,IF(D57&gt;=830701,0,IF(EI57=1,1,IF(MATCH(AB57,Sheet2!$D$3:$D$12,1)&lt;=7,1,0))))</f>
        <v>0</v>
      </c>
      <c r="EY57" s="28">
        <f>IF(OR(AF57="",AF57=" ",AF57="　"),0,IF(D57&gt;=830701,0,IF(EJ57=1,1,IF(MATCH(AF57,Sheet2!$D$3:$D$12,1)&lt;=7,1,0))))</f>
        <v>0</v>
      </c>
      <c r="EZ57" s="29">
        <f t="shared" si="365"/>
        <v>2</v>
      </c>
      <c r="FA57" s="29">
        <f t="shared" si="366"/>
        <v>2</v>
      </c>
      <c r="FB57" s="30">
        <f t="shared" si="367"/>
        <v>0</v>
      </c>
      <c r="FC57" s="30">
        <f t="shared" si="368"/>
        <v>0</v>
      </c>
      <c r="FD57" s="30">
        <f t="shared" si="369"/>
        <v>0</v>
      </c>
      <c r="FE57" s="30">
        <f t="shared" si="370"/>
        <v>0</v>
      </c>
      <c r="FF57" s="31"/>
      <c r="FG57" s="27" t="e">
        <f t="shared" si="371"/>
        <v>#VALUE!</v>
      </c>
      <c r="FH57" s="28">
        <f t="shared" si="372"/>
        <v>0</v>
      </c>
      <c r="FI57" s="27" t="e">
        <f t="shared" si="373"/>
        <v>#VALUE!</v>
      </c>
      <c r="FJ57" s="28">
        <f t="shared" si="374"/>
        <v>0</v>
      </c>
      <c r="FK57" s="28">
        <f>IF(OR(T57="",T57=" ",T57="　"),0,IF(D57&gt;=840101,0,IF(EV57=1,1,IF(MATCH(T57,Sheet2!$D$3:$D$12,1)&lt;=8,1,0))))</f>
        <v>0</v>
      </c>
      <c r="FL57" s="28">
        <f>IF(OR(X57="",X57=" ",X57="　"),0,IF(D57&gt;=840101,0,IF(EW57=1,1,IF(MATCH(X57,Sheet2!$D$3:$D$12,1)&lt;=8,1,0))))</f>
        <v>0</v>
      </c>
      <c r="FM57" s="28">
        <f>IF(OR(AB57="",AB57=" ",AB57="　"),0,IF(D57&gt;=840101,0,IF(EX57=1,1,IF(MATCH(AB57,Sheet2!$D$3:$D$12,1)&lt;=8,1,0))))</f>
        <v>0</v>
      </c>
      <c r="FN57" s="28">
        <f>IF(OR(AF57="",AF57=" ",AF57="　"),0,IF(D57&gt;=840101,0,IF(EY57=1,1,IF(MATCH(AF57,Sheet2!$D$3:$D$12,1)&lt;=8,1,0))))</f>
        <v>0</v>
      </c>
      <c r="FO57" s="29">
        <f t="shared" si="375"/>
        <v>1</v>
      </c>
      <c r="FP57" s="29">
        <f t="shared" si="376"/>
        <v>1</v>
      </c>
      <c r="FQ57" s="30">
        <f t="shared" si="377"/>
        <v>0</v>
      </c>
      <c r="FR57" s="30">
        <f t="shared" si="378"/>
        <v>0</v>
      </c>
      <c r="FS57" s="30">
        <f t="shared" si="379"/>
        <v>0</v>
      </c>
      <c r="FT57" s="30">
        <f t="shared" si="380"/>
        <v>0</v>
      </c>
      <c r="FU57" s="31"/>
      <c r="FV57" s="27" t="e">
        <f t="shared" si="381"/>
        <v>#VALUE!</v>
      </c>
      <c r="FW57" s="28">
        <f t="shared" si="382"/>
        <v>0</v>
      </c>
      <c r="FX57" s="27" t="e">
        <f t="shared" si="383"/>
        <v>#VALUE!</v>
      </c>
      <c r="FY57" s="28">
        <f t="shared" si="384"/>
        <v>0</v>
      </c>
      <c r="FZ57" s="28">
        <f>IF(OR(T57="",T57=" ",T57="　"),0,IF(D57&gt;=840701,0,IF(FK57=1,1,IF(MATCH(T57,Sheet2!$D$3:$D$12,1)&lt;=9,1,0))))</f>
        <v>0</v>
      </c>
      <c r="GA57" s="28">
        <f>IF(OR(X57="",X57=" ",X57="　"),0,IF(D57&gt;=840701,0,IF(FL57=1,1,IF(MATCH(X57,Sheet2!$D$3:$D$12,1)&lt;=9,1,0))))</f>
        <v>0</v>
      </c>
      <c r="GB57" s="28">
        <f>IF(OR(AB57="",AB57=" ",AB57="　"),0,IF(D57&gt;=840701,0,IF(FM57=1,1,IF(MATCH(AB57,Sheet2!$D$3:$D$12,1)&lt;=9,1,0))))</f>
        <v>0</v>
      </c>
      <c r="GC57" s="28">
        <f>IF(OR(AF57="",AF57=" ",AF57="　"),0,IF(D57&gt;=840701,0,IF(FN57=1,1,IF(MATCH(AF57,Sheet2!$D$3:$D$12,1)&lt;=9,1,0))))</f>
        <v>0</v>
      </c>
      <c r="GD57" s="29">
        <f t="shared" si="385"/>
        <v>1</v>
      </c>
      <c r="GE57" s="29">
        <f t="shared" si="386"/>
        <v>1</v>
      </c>
      <c r="GF57" s="30">
        <f t="shared" si="387"/>
        <v>0</v>
      </c>
      <c r="GG57" s="30">
        <f t="shared" si="388"/>
        <v>0</v>
      </c>
      <c r="GH57" s="30">
        <f t="shared" si="389"/>
        <v>0</v>
      </c>
      <c r="GI57" s="30">
        <f t="shared" si="390"/>
        <v>0</v>
      </c>
      <c r="GJ57" s="31"/>
      <c r="GK57" s="27" t="e">
        <f t="shared" si="391"/>
        <v>#VALUE!</v>
      </c>
      <c r="GL57" s="28">
        <f t="shared" si="392"/>
        <v>0</v>
      </c>
      <c r="GM57" s="27" t="e">
        <f t="shared" si="393"/>
        <v>#VALUE!</v>
      </c>
      <c r="GN57" s="28">
        <f t="shared" si="394"/>
        <v>0</v>
      </c>
      <c r="GO57" s="28">
        <f>IF(OR(T57="",T57=" ",T57="　"),0,IF(D57&gt;=840701,0,IF(FZ57=1,1,IF(MATCH(T57,Sheet2!$D$3:$D$12,1)&lt;=10,1,0))))</f>
        <v>0</v>
      </c>
      <c r="GP57" s="28">
        <f>IF(OR(X57="",X57=" ",X57="　"),0,IF(D57&gt;=840701,0,IF(GA57=1,1,IF(MATCH(X57,Sheet2!$D$3:$D$12,1)&lt;=10,1,0))))</f>
        <v>0</v>
      </c>
      <c r="GQ57" s="28">
        <f>IF(OR(AB57="",AB57=" ",AB57="　"),0,IF(D57&gt;=840701,0,IF(GB57=1,1,IF(MATCH(AB57,Sheet2!$D$3:$D$12,1)&lt;=10,1,0))))</f>
        <v>0</v>
      </c>
      <c r="GR57" s="28">
        <f>IF(OR(AF57="",AF57=" ",AF57="　"),0,IF(D57&gt;=840701,0,IF(GC57=1,1,IF(MATCH(AF57,Sheet2!$D$3:$D$12,1)&lt;=10,1,0))))</f>
        <v>0</v>
      </c>
      <c r="GS57" s="29">
        <f t="shared" si="395"/>
        <v>0</v>
      </c>
      <c r="GT57" s="29">
        <f t="shared" si="396"/>
        <v>0</v>
      </c>
      <c r="GU57" s="30">
        <f t="shared" si="397"/>
        <v>0</v>
      </c>
      <c r="GV57" s="30">
        <f t="shared" si="398"/>
        <v>0</v>
      </c>
      <c r="GW57" s="30">
        <f t="shared" si="399"/>
        <v>0</v>
      </c>
      <c r="GX57" s="30">
        <f t="shared" si="400"/>
        <v>0</v>
      </c>
      <c r="GY57" s="121"/>
      <c r="GZ57" s="39" t="str">
        <f t="shared" si="401"/>
        <v>1911/00/00</v>
      </c>
      <c r="HA57" s="121" t="e">
        <f t="shared" si="402"/>
        <v>#VALUE!</v>
      </c>
      <c r="HB57" s="121" t="str">
        <f t="shared" si="403"/>
        <v>1911/00/00</v>
      </c>
      <c r="HC57" s="121" t="e">
        <f t="shared" si="404"/>
        <v>#VALUE!</v>
      </c>
      <c r="HD57" s="121" t="str">
        <f t="shared" si="405"/>
        <v>1911/00/00</v>
      </c>
      <c r="HE57" s="121" t="e">
        <f t="shared" si="406"/>
        <v>#VALUE!</v>
      </c>
      <c r="HF57" s="121" t="str">
        <f t="shared" si="135"/>
        <v>2013/01/01</v>
      </c>
      <c r="HH57" s="121">
        <f>IF(OR(C57="",C57=" ",C57="　"),0,IF(D57&gt;780630,0,ROUND(VLOOKUP(F57,Sheet2!$A$1:$B$20,2,FALSE)*E57,0)))</f>
        <v>0</v>
      </c>
      <c r="HI57" s="121">
        <f t="shared" si="407"/>
        <v>0</v>
      </c>
      <c r="HJ57" s="121">
        <f t="shared" si="408"/>
        <v>0</v>
      </c>
      <c r="HL57" s="121" t="str">
        <f t="shared" si="409"/>
        <v/>
      </c>
      <c r="HM57" s="121" t="str">
        <f t="shared" si="410"/>
        <v/>
      </c>
      <c r="HN57" s="121" t="str">
        <f t="shared" si="411"/>
        <v/>
      </c>
      <c r="HO57" s="121" t="str">
        <f t="shared" si="412"/>
        <v/>
      </c>
      <c r="HP57" s="121" t="str">
        <f t="shared" si="413"/>
        <v/>
      </c>
      <c r="HQ57" s="121" t="str">
        <f t="shared" si="414"/>
        <v/>
      </c>
      <c r="HR57" s="121" t="str">
        <f t="shared" si="415"/>
        <v/>
      </c>
    </row>
    <row r="58" spans="1:226" ht="60" customHeight="1">
      <c r="A58" s="120">
        <v>53</v>
      </c>
      <c r="B58" s="32"/>
      <c r="C58" s="33"/>
      <c r="D58" s="34"/>
      <c r="E58" s="55"/>
      <c r="F58" s="46"/>
      <c r="G58" s="48">
        <f>IF(OR(C58="",C58=" ",C58="　"),0,IF(D58&gt;780630,0,ROUND(VLOOKUP(F58,Sheet2!$A$1:$B$20,2,FALSE),0)))</f>
        <v>0</v>
      </c>
      <c r="H58" s="49">
        <f t="shared" ref="H58" si="416">IF(OR(C58="",C58=" ",C58="　"),0,IF(D58&gt;790630,0,930))</f>
        <v>0</v>
      </c>
      <c r="I58" s="24">
        <f t="shared" ref="I58" si="417">IF(OR(C58="",C58=" ",C58="　"),0,GW58)</f>
        <v>0</v>
      </c>
      <c r="J58" s="25">
        <f t="shared" ref="J58" si="418">IF(OR(C58="",C58=" ",C58="　"),0,GX58)</f>
        <v>0</v>
      </c>
      <c r="K58" s="35"/>
      <c r="L58" s="133" t="str">
        <f t="shared" si="145"/>
        <v/>
      </c>
      <c r="M58" s="51" t="str">
        <f t="shared" ref="M58" si="419">IF(OR(K58="",K58=" ",K58="　"),"",IF(AR58&lt;60,"84年以前未滿60歲","OK
"&amp;LEFT(TEXT(L58,"0000000"),3)+59&amp;"年滿60歲"))</f>
        <v/>
      </c>
      <c r="N58" s="56">
        <v>15.5</v>
      </c>
      <c r="O58" s="38"/>
      <c r="P58" s="133" t="str">
        <f t="shared" si="146"/>
        <v/>
      </c>
      <c r="Q58" s="51" t="str">
        <f t="shared" ref="Q58" si="420">IF(OR(O58="",O58=" ",O58="　"),"",IF(AT58&lt;60,"84年以前未滿60歲","OK
"&amp;LEFT(TEXT(P58,"0000000"),3)+59&amp;"年滿60歲"))</f>
        <v/>
      </c>
      <c r="R58" s="56">
        <v>15.5</v>
      </c>
      <c r="S58" s="38"/>
      <c r="T58" s="34"/>
      <c r="U58" s="51" t="str">
        <f t="shared" ref="U58" si="421">IF(OR(S58="",S58=" ",S58="　"),"",IF(T58&gt;840630,"制度取消後始結婚","OK
"&amp;LEFT(TEXT(T58,"0000000"),3)-0&amp;"年結婚"))</f>
        <v/>
      </c>
      <c r="V58" s="56">
        <v>15.5</v>
      </c>
      <c r="W58" s="38"/>
      <c r="X58" s="34"/>
      <c r="Y58" s="51" t="str">
        <f t="shared" ref="Y58" si="422">IF(OR(W58="",W58=" ",W58="　"),"",IF(X58&gt;840630,"制度取消後始出生",IF(HA58&gt;19,"提醒 : 滿20歲","OK
"&amp;LEFT(TEXT(X58,"0000000"),3)-0&amp;"年出生")))</f>
        <v/>
      </c>
      <c r="Z58" s="56">
        <v>15.5</v>
      </c>
      <c r="AA58" s="35"/>
      <c r="AB58" s="34"/>
      <c r="AC58" s="51" t="str">
        <f t="shared" ref="AC58" si="423">IF(OR(AA58="",AA58=" ",AA58="　"),"",IF(AB58&gt;840630,"制度取消後始出生",IF(HC58&gt;19,"提醒 : 滿20歲","OK
"&amp;LEFT(TEXT(AB58,"0000000"),3)-0&amp;"年出生")))</f>
        <v/>
      </c>
      <c r="AD58" s="56">
        <v>15.5</v>
      </c>
      <c r="AE58" s="38"/>
      <c r="AF58" s="34"/>
      <c r="AG58" s="51" t="str">
        <f t="shared" ref="AG58" si="424">IF(OR(AE58="",AE58=" ",AE58="　"),"",IF(AF58&gt;840630,"制度取消後始出生",IF(HE58&gt;19,"提醒 : 滿20歲","OK
"&amp;LEFT(TEXT(AF58,"0000000"),3)-0&amp;"年出生")))</f>
        <v/>
      </c>
      <c r="AH58" s="56">
        <v>15.5</v>
      </c>
      <c r="AI58" s="37">
        <f t="shared" ref="AI58" si="425">IF(OR(C58="",C58=" ",C58="　"),0,AZ58)</f>
        <v>0</v>
      </c>
      <c r="AJ58" s="47">
        <f t="shared" ref="AJ58" si="426">IF(OR(C58="",C58=" ",C58="　"),0,IF(LEFT(AK58,2)="申報","＊",BD58))</f>
        <v>0</v>
      </c>
      <c r="AK58" s="26">
        <f t="shared" ref="AK58" si="427">IF(OR(C58="",C58=" ",C58="　"),0,IF(AZ58&gt;BB58,"申報總口數逾限，請刪減",IF((AV58+AW58+AX58+AY58)&gt;BC58,"申報配偶子女逾限，請刪減","核符")))</f>
        <v>0</v>
      </c>
      <c r="AL58" s="53">
        <f t="shared" ref="AL58" si="428">IF(OR(C58="",C58=" ",C58="　"),0,IF(LEFT(AK58,2)="申報","＊",H58+G58+AJ58&amp;"/月
"&amp;HH58+HI58+HJ58&amp;"/年"))</f>
        <v>0</v>
      </c>
      <c r="AM58" s="36"/>
      <c r="AN58" s="54"/>
      <c r="AO58" s="121" t="e">
        <f>VLOOKUP(LEFT(C58,1),Sheet2!$L$3:$M$28,2,FALSE)&amp;MID(C58,2,9)</f>
        <v>#N/A</v>
      </c>
      <c r="AP58" s="121" t="e">
        <f t="shared" ref="AP58" si="429">MOD(MID(AO58,1,1)+MID(AO58,2,1)*9+MID(AO58,3,1)*8+MID(AO58,4,1)*7+MID(AO58,5,1)*6+MID(AO58,6,1)*5+MID(AO58,7,1)*4+MID(AO58,8,1)*3+MID(AO58,9,1)*2+MID(AO58,10,1),10)</f>
        <v>#N/A</v>
      </c>
      <c r="AQ58" s="121" t="e">
        <f t="shared" ref="AQ58" si="430">IF(AP58=0,0,10-AP58)-VALUE(MID(C58,10,1))</f>
        <v>#N/A</v>
      </c>
      <c r="AR58" s="27">
        <f t="shared" ref="AR58" si="431">IF(OR(L58="",L58=" ",L58="　"),0,84-LEFT(TEXT(L58,"0000000"),3)+1)</f>
        <v>0</v>
      </c>
      <c r="AS58" s="28">
        <f t="shared" ref="AS58" si="432">IF(OR(L58="",L58=" ",L58="　"),0,IF(AR58&gt;59,1,0))</f>
        <v>0</v>
      </c>
      <c r="AT58" s="27">
        <f t="shared" ref="AT58" si="433">IF(OR(P58="",P58=" ",P58="　"),0,84-LEFT(TEXT(P58,"0000000"),3)+1)</f>
        <v>0</v>
      </c>
      <c r="AU58" s="28">
        <f t="shared" ref="AU58" si="434">IF(OR(P58="",P58=" ",P58="　"),0,IF(AT58&gt;59,1,0))</f>
        <v>0</v>
      </c>
      <c r="AV58" s="28">
        <f t="shared" ref="AV58" si="435">IF(OR(T58="",T58=" ",T58="　"),0,IF(T58&lt;840701,1,0))</f>
        <v>0</v>
      </c>
      <c r="AW58" s="28">
        <f t="shared" ref="AW58" si="436">IF(OR(X58="",X58=" ",X58="　"),0,IF(X58&lt;840701,1,0))</f>
        <v>0</v>
      </c>
      <c r="AX58" s="28">
        <f t="shared" ref="AX58" si="437">IF(OR(AB58="",AB58=" ",AB58="　"),0,IF(AB58&lt;840701,1,0))</f>
        <v>0</v>
      </c>
      <c r="AY58" s="28">
        <f t="shared" ref="AY58" si="438">IF(OR(AF58="",AF58=" ",AF58="　"),0,IF(AF58&lt;840701,1,0))</f>
        <v>0</v>
      </c>
      <c r="AZ58" s="29" t="str">
        <f t="shared" ref="AZ58" si="439">IF(OR(B58="",B58=" ",B58="　"),"",AS58+AU58+AV58+AW58+AX58+AY58)</f>
        <v/>
      </c>
      <c r="BA58" s="29"/>
      <c r="BB58" s="30">
        <f t="shared" ref="BB58" si="440">GW58</f>
        <v>0</v>
      </c>
      <c r="BC58" s="30">
        <f t="shared" ref="BC58" si="441">GX58</f>
        <v>0</v>
      </c>
      <c r="BD58" s="31">
        <f t="shared" ref="BD58" si="442">ROUND(566*(AS58+AU58+AV58+AW58+AX58+AY58),0)</f>
        <v>0</v>
      </c>
      <c r="BE58" s="121"/>
      <c r="BF58" s="27" t="e">
        <f t="shared" ref="BF58" si="443">80-LEFT(TEXT(L58,"0000000"),3)+1</f>
        <v>#VALUE!</v>
      </c>
      <c r="BG58" s="28">
        <f t="shared" ref="BG58" si="444">IF(OR(L58="",L58=" ",L58="　"),0,IF(D58&gt;=800701,0,IF(BF58&gt;59,1,0)))</f>
        <v>0</v>
      </c>
      <c r="BH58" s="27" t="e">
        <f t="shared" ref="BH58" si="445">80-LEFT(TEXT(P58,"0000000"),3)+1</f>
        <v>#VALUE!</v>
      </c>
      <c r="BI58" s="28">
        <f t="shared" ref="BI58" si="446">IF(OR(P58="",P58=" ",P58="　"),0,IF(D58&gt;=800701,0,IF(BH58&gt;59,1,0)))</f>
        <v>0</v>
      </c>
      <c r="BJ58" s="28">
        <f>IF(OR(T58="",T58=" ",T58="　"),0,IF(D58&gt;=800701,0,IF(MATCH(T58,Sheet2!$D$3:$D$12,1)&lt;=1,1,0)))</f>
        <v>0</v>
      </c>
      <c r="BK58" s="28">
        <f>IF(OR(X58="",X58=" ",X58="　"),0,IF(D58&gt;=800701,0,IF(MATCH(X58,Sheet2!$D$3:$D$12,1)&lt;=1,1,0)))</f>
        <v>0</v>
      </c>
      <c r="BL58" s="28">
        <f>IF(OR(AB58="",AB58=" ",AB58="　"),0,IF(D58&gt;=800701,0,IF(MATCH(AB58,Sheet2!$D$3:$D$12,1)&lt;=1,1,0)))</f>
        <v>0</v>
      </c>
      <c r="BM58" s="28">
        <f>IF(OR(AF58="",AF58=" ",AF58="　"),0,IF(D58&gt;=800701,0,IF(MATCH(AF58,Sheet2!$D$3:$D$12,1)&lt;=1,1,0)))</f>
        <v>0</v>
      </c>
      <c r="BN58" s="29">
        <f t="shared" ref="BN58" si="447">IF(D58&gt;=800701,0,5)</f>
        <v>5</v>
      </c>
      <c r="BO58" s="29">
        <f t="shared" ref="BO58" si="448">IF(D58&gt;=800701,0,3)</f>
        <v>3</v>
      </c>
      <c r="BP58" s="30">
        <f t="shared" ref="BP58" si="449">BG58+BI58+BQ58</f>
        <v>0</v>
      </c>
      <c r="BQ58" s="30">
        <f t="shared" ref="BQ58" si="450">IF((BJ58+BK58+BL58+BM58)&gt;3,3,(BJ58+BK58+BL58+BM58))</f>
        <v>0</v>
      </c>
      <c r="BR58" s="30">
        <f t="shared" ref="BR58" si="451">IF(BP58&gt;BN58,3,BP58)</f>
        <v>0</v>
      </c>
      <c r="BS58" s="30">
        <f t="shared" ref="BS58" si="452">IF(BQ58&gt;BO58,3,BQ58)</f>
        <v>0</v>
      </c>
      <c r="BT58" s="30"/>
      <c r="BU58" s="27" t="e">
        <f t="shared" ref="BU58" si="453">80-LEFT(TEXT(L58,"0000000"),3)+1</f>
        <v>#VALUE!</v>
      </c>
      <c r="BV58" s="28">
        <f t="shared" ref="BV58" si="454">IF(OR(L58="",L58=" ",L58="　"),0,IF(D58&gt;=810101,0,IF(BU58&gt;59,1,0)))</f>
        <v>0</v>
      </c>
      <c r="BW58" s="27" t="e">
        <f t="shared" ref="BW58" si="455">80-LEFT(TEXT(P58,"0000000"),3)+1</f>
        <v>#VALUE!</v>
      </c>
      <c r="BX58" s="28">
        <f t="shared" ref="BX58" si="456">IF(OR(P58="",P58=" ",P58="　"),0,IF(D58&gt;=810101,0,IF(BW58&gt;59,1,0)))</f>
        <v>0</v>
      </c>
      <c r="BY58" s="28">
        <f>IF(OR(T58="",T58=" ",T58="　"),0,IF(D58&gt;=810101,0,IF(BJ58=1,1,IF(MATCH(T58,Sheet2!$D$3:$D$12,1)&lt;=2,1,0))))</f>
        <v>0</v>
      </c>
      <c r="BZ58" s="28">
        <f>IF(OR(X58="",X58=" ",X58="　"),0,IF(D58&gt;=810101,0,IF(BK58=1,1,IF(MATCH(X58,Sheet2!$D$3:$D$12,1)&lt;=2,1,0))))</f>
        <v>0</v>
      </c>
      <c r="CA58" s="28">
        <f>IF(OR(AB58="",AB58=" ",AB58="　"),0,IF(D58&gt;=810101,0,IF(BL58=1,1,IF(MATCH(AB58,Sheet2!$D$3:$D$12,1)&lt;=2,1,0))))</f>
        <v>0</v>
      </c>
      <c r="CB58" s="28">
        <f>IF(OR(AF58="",AF58=" ",AF58="　"),0,IF(D58&gt;=810101,0,IF(BM58=1,1,IF(MATCH(AF58,Sheet2!$D$3:$D$12,1)&lt;=2,1,0))))</f>
        <v>0</v>
      </c>
      <c r="CC58" s="29">
        <f t="shared" ref="CC58" si="457">IF(D58&gt;=810101,0,4)</f>
        <v>4</v>
      </c>
      <c r="CD58" s="29">
        <f t="shared" ref="CD58" si="458">IF(D58&gt;=810101,0,3)</f>
        <v>3</v>
      </c>
      <c r="CE58" s="30">
        <f t="shared" ref="CE58" si="459">BV58+BX58+CF58</f>
        <v>0</v>
      </c>
      <c r="CF58" s="30">
        <f t="shared" ref="CF58" si="460">IF((BY58+BZ58+CA58+CB58)&gt;3,3,(BY58+BZ58+CA58+CB58))</f>
        <v>0</v>
      </c>
      <c r="CG58" s="30">
        <f t="shared" ref="CG58" si="461">IF(BR58&gt;=CC58,BR58,IF(CE58&gt;CC58,3,CE58))</f>
        <v>0</v>
      </c>
      <c r="CH58" s="30">
        <f t="shared" ref="CH58" si="462">IF(BS58&gt;=CD58,BS58,IF(CF58&gt;CD58,3,CF58))</f>
        <v>0</v>
      </c>
      <c r="CI58" s="30"/>
      <c r="CJ58" s="27" t="e">
        <f t="shared" ref="CJ58" si="463">81-LEFT(TEXT(L58,"0000000"),3)+1</f>
        <v>#VALUE!</v>
      </c>
      <c r="CK58" s="28">
        <f t="shared" ref="CK58" si="464">IF(OR(L58="",L58=" ",L58="　"),0,IF(D58&gt;=810701,0,IF(CJ58&gt;59,1,0)))</f>
        <v>0</v>
      </c>
      <c r="CL58" s="27" t="e">
        <f t="shared" ref="CL58" si="465">81-LEFT(TEXT(P58,"0000000"),3)+1</f>
        <v>#VALUE!</v>
      </c>
      <c r="CM58" s="28">
        <f t="shared" ref="CM58" si="466">IF(OR(P58="",P58=" ",P58="　"),0,IF(D58&gt;=810701,0,IF(CL58&gt;59,1,0)))</f>
        <v>0</v>
      </c>
      <c r="CN58" s="28">
        <f>IF(OR(T58="",T58=" ",T58="　"),0,IF(D58&gt;=810701,0,IF(BY58=1,1,IF(MATCH(T58,Sheet2!$D$3:$D$12,1)&lt;=3,1,0))))</f>
        <v>0</v>
      </c>
      <c r="CO58" s="28">
        <f>IF(OR(X58="",X58=" ",X58="　"),0,IF(D58&gt;=810701,0,IF(BZ58=1,1,IF(MATCH(X58,Sheet2!$D$3:$D$12,1)&lt;=3,1,0))))</f>
        <v>0</v>
      </c>
      <c r="CP58" s="28">
        <f>IF(OR(AB58="",AB58=" ",AB58="　"),0,IF(D58&gt;=810701,0,IF(CA58=1,1,IF(MATCH(AB58,Sheet2!$D$3:$D$12,1)&lt;=3,1,0))))</f>
        <v>0</v>
      </c>
      <c r="CQ58" s="28">
        <f>IF(OR(AF58="",AF58=" ",AF58="　"),0,IF(D58&gt;=810701,0,IF(CB58=1,1,IF(MATCH(AF58,Sheet2!$D$3:$D$12,1)&lt;=3,1,0))))</f>
        <v>0</v>
      </c>
      <c r="CR58" s="29">
        <f t="shared" ref="CR58" si="467">IF(D58&gt;=810701,0,4)</f>
        <v>4</v>
      </c>
      <c r="CS58" s="29">
        <f t="shared" ref="CS58" si="468">IF(D58&gt;=810701,0,3)</f>
        <v>3</v>
      </c>
      <c r="CT58" s="30">
        <f t="shared" ref="CT58" si="469">CK58+CM58+CU58</f>
        <v>0</v>
      </c>
      <c r="CU58" s="30">
        <f t="shared" ref="CU58" si="470">IF((CN58+CO58+CP58+CQ58)&gt;3,3,(CN58+CO58+CP58+CQ58))</f>
        <v>0</v>
      </c>
      <c r="CV58" s="30">
        <f t="shared" ref="CV58" si="471">IF(CG58&gt;=CR58,CG58,IF(CT58&gt;CR58,3,CT58))</f>
        <v>0</v>
      </c>
      <c r="CW58" s="30">
        <f t="shared" ref="CW58" si="472">IF(CH58&gt;=CS58,CH58,IF(CU58&gt;CS58,3,CU58))</f>
        <v>0</v>
      </c>
      <c r="CX58" s="31"/>
      <c r="CY58" s="27" t="e">
        <f t="shared" ref="CY58" si="473">81-LEFT(TEXT(L58,"0000000"),3)+1</f>
        <v>#VALUE!</v>
      </c>
      <c r="CZ58" s="28">
        <f t="shared" ref="CZ58" si="474">IF(OR(L58="",L58=" ",L58="　"),0,IF(D58&gt;=820101,0,IF(CY58&gt;59,1,0)))</f>
        <v>0</v>
      </c>
      <c r="DA58" s="27" t="e">
        <f t="shared" ref="DA58" si="475">81-LEFT(TEXT(P58,"0000000"),3)+1</f>
        <v>#VALUE!</v>
      </c>
      <c r="DB58" s="28">
        <f t="shared" ref="DB58" si="476">IF(OR(P58="",P58=" ",P58="　"),0,IF(D58&gt;=820101,0,IF(DA58&gt;59,1,0)))</f>
        <v>0</v>
      </c>
      <c r="DC58" s="28">
        <f>IF(OR(T58="",T58=" ",T58="　"),0,IF(D58&gt;=820101,0,IF(CN58=1,1,IF(MATCH(T58,Sheet2!$D$3:$D$12,1)&lt;=4,1,0))))</f>
        <v>0</v>
      </c>
      <c r="DD58" s="28">
        <f>IF(OR(X58="",X58=" ",X58="　"),0,IF(D58&gt;=820101,0,IF(CO58=1,1,IF(MATCH(X58,Sheet2!$D$3:$D$12,1)&lt;=4,1,0))))</f>
        <v>0</v>
      </c>
      <c r="DE58" s="28">
        <f>IF(OR(AB58="",AB58=" ",AB58="　"),0,IF(D58&gt;=820101,0,IF(CP58=1,1,IF(MATCH(AB58,Sheet2!$D$3:$D$12,1)&lt;=4,1,0))))</f>
        <v>0</v>
      </c>
      <c r="DF58" s="28">
        <f>IF(OR(AF58="",AF58=" ",AF58="　"),0,IF(D58&gt;=820101,0,IF(CQ58=1,1,IF(MATCH(AF58,Sheet2!$D$3:$D$12,1)&lt;=4,1,0))))</f>
        <v>0</v>
      </c>
      <c r="DG58" s="29">
        <f t="shared" ref="DG58" si="477">IF(D58&gt;=820101,0,3)</f>
        <v>3</v>
      </c>
      <c r="DH58" s="29">
        <f t="shared" ref="DH58" si="478">IF(D58&gt;=820101,0,3)</f>
        <v>3</v>
      </c>
      <c r="DI58" s="30">
        <f t="shared" ref="DI58" si="479">CZ58+DB58+DJ58</f>
        <v>0</v>
      </c>
      <c r="DJ58" s="30">
        <f t="shared" ref="DJ58" si="480">IF((DC58+DD58+DE58+DF58)&gt;3,3,(DC58+DD58+DE58+DF58))</f>
        <v>0</v>
      </c>
      <c r="DK58" s="30">
        <f t="shared" ref="DK58" si="481">IF(CV58&gt;=DG58,CV58,IF(DI58&gt;DG58,3,DI58))</f>
        <v>0</v>
      </c>
      <c r="DL58" s="30">
        <f t="shared" ref="DL58" si="482">IF(CW58&gt;=DH58,CW58,IF(DJ58&gt;DH58,3,DJ58))</f>
        <v>0</v>
      </c>
      <c r="DM58" s="31"/>
      <c r="DN58" s="27" t="e">
        <f t="shared" ref="DN58" si="483">82-LEFT(TEXT(L58,"0000000"),3)+1</f>
        <v>#VALUE!</v>
      </c>
      <c r="DO58" s="28">
        <f t="shared" ref="DO58" si="484">IF(OR(L58="",L58=" ",L58="　"),0,IF(D58&gt;=820701,0,IF(DN58&gt;59,1,0)))</f>
        <v>0</v>
      </c>
      <c r="DP58" s="27" t="e">
        <f t="shared" ref="DP58" si="485">82-LEFT(TEXT(P58,"0000000"),3)+1</f>
        <v>#VALUE!</v>
      </c>
      <c r="DQ58" s="28">
        <f t="shared" ref="DQ58" si="486">IF(OR(P58="",P58=" ",P58="　"),0,IF(D58&gt;=820701,0,IF(DP58&gt;59,1,0)))</f>
        <v>0</v>
      </c>
      <c r="DR58" s="28">
        <f>IF(OR(T58="",T58=" ",T58="　"),0,IF(D58&gt;=820701,0,IF(DC58=1,1,IF(MATCH(T58,Sheet2!$D$3:$D$12,1)&lt;=5,1,0))))</f>
        <v>0</v>
      </c>
      <c r="DS58" s="28">
        <f>IF(OR(X58="",X58=" ",X58="　"),0,IF(D58&gt;=820701,0,IF(DD58=1,1,IF(MATCH(X58,Sheet2!$D$3:$D$12,1)&lt;=5,1,0))))</f>
        <v>0</v>
      </c>
      <c r="DT58" s="28">
        <f>IF(OR(AB58="",AB58=" ",AB58="　"),0,IF(D58&gt;=820701,0,IF(DE58=1,1,IF(MATCH(AB58,Sheet2!$D$3:$D$12,1)&lt;=5,1,0))))</f>
        <v>0</v>
      </c>
      <c r="DU58" s="28">
        <f>IF(OR(AF58="",AF58=" ",AF58="　"),0,IF(D58&gt;=820701,0,IF(DF58=1,1,IF(MATCH(AF58,Sheet2!$D$3:$D$12,1)&lt;=5,1,0))))</f>
        <v>0</v>
      </c>
      <c r="DV58" s="29">
        <f t="shared" ref="DV58" si="487">IF(D58&gt;=820701,0,3)</f>
        <v>3</v>
      </c>
      <c r="DW58" s="29">
        <f t="shared" ref="DW58" si="488">IF(D58&gt;=820701,0,3)</f>
        <v>3</v>
      </c>
      <c r="DX58" s="30">
        <f t="shared" ref="DX58" si="489">DO58+DQ58+DY58</f>
        <v>0</v>
      </c>
      <c r="DY58" s="30">
        <f t="shared" ref="DY58" si="490">IF((DR58+DS58+DT58+DU58)&gt;3,3,(DR58+DS58+DT58+DU58))</f>
        <v>0</v>
      </c>
      <c r="DZ58" s="30">
        <f t="shared" ref="DZ58" si="491">IF(DK58&gt;=DV58,DK58,IF(DX58&gt;DV58,3,DX58))</f>
        <v>0</v>
      </c>
      <c r="EA58" s="30">
        <f t="shared" ref="EA58" si="492">IF(DL58&gt;=DW58,DL58,IF(DY58&gt;DW58,3,DY58))</f>
        <v>0</v>
      </c>
      <c r="EB58" s="31"/>
      <c r="EC58" s="27" t="e">
        <f t="shared" ref="EC58" si="493">82-LEFT(TEXT(L58,"0000000"),3)+1</f>
        <v>#VALUE!</v>
      </c>
      <c r="ED58" s="28">
        <f t="shared" ref="ED58" si="494">IF(OR(L58="",L58=" ",L58="　"),0,IF(D58&gt;=830101,0,IF(EC58&gt;59,1,0)))</f>
        <v>0</v>
      </c>
      <c r="EE58" s="27" t="e">
        <f t="shared" ref="EE58" si="495">82-LEFT(TEXT(P58,"0000000"),3)+1</f>
        <v>#VALUE!</v>
      </c>
      <c r="EF58" s="28">
        <f t="shared" ref="EF58" si="496">IF(OR(P58="",P58=" ",P58="　"),0,IF(D58&gt;=830101,0,IF(EE58&gt;59,1,0)))</f>
        <v>0</v>
      </c>
      <c r="EG58" s="28">
        <f>IF(OR(T58="",T58=" ",T58="　"),0,IF(D58&gt;=830101,0,IF(DR58=1,1,IF(MATCH(T58,Sheet2!$D$3:$D$12,1)&lt;=6,1,0))))</f>
        <v>0</v>
      </c>
      <c r="EH58" s="28">
        <f>IF(OR(X58="",X58=" ",X58="　"),0,IF(D58&gt;=830101,0,IF(DS58=1,1,IF(MATCH(X58,Sheet2!$D$3:$D$12,1)&lt;=6,1,0))))</f>
        <v>0</v>
      </c>
      <c r="EI58" s="28">
        <f>IF(OR(AB58="",AB58=" ",AB58="　"),0,IF(D58&gt;=830101,0,IF(DT58=1,1,IF(MATCH(AB58,Sheet2!$D$3:$D$12,1)&lt;=6,1,0))))</f>
        <v>0</v>
      </c>
      <c r="EJ58" s="28">
        <f>IF(OR(AF58="",AF58=" ",AF58="　"),0,IF(D58&gt;=830101,0,IF(DU58=1,1,IF(MATCH(AF58,Sheet2!$D$3:$D$12,1)&lt;=6,1,0))))</f>
        <v>0</v>
      </c>
      <c r="EK58" s="29">
        <f t="shared" ref="EK58" si="497">IF(D58&gt;=830101,0,2)</f>
        <v>2</v>
      </c>
      <c r="EL58" s="29">
        <f t="shared" ref="EL58" si="498">IF(D58&gt;=830101,0,2)</f>
        <v>2</v>
      </c>
      <c r="EM58" s="30">
        <f t="shared" ref="EM58" si="499">ED58+EF58+EN58</f>
        <v>0</v>
      </c>
      <c r="EN58" s="30">
        <f t="shared" ref="EN58" si="500">IF((EG58+EH58+EI58+EJ58)&gt;3,3,(EG58+EH58+EI58+EJ58))</f>
        <v>0</v>
      </c>
      <c r="EO58" s="30">
        <f t="shared" ref="EO58" si="501">IF(DZ58&gt;=EK58,DZ58,IF(EM58&gt;EK58,2,EM58))</f>
        <v>0</v>
      </c>
      <c r="EP58" s="30">
        <f t="shared" ref="EP58" si="502">IF(EA58&gt;=EL58,EA58,IF(EN58&gt;EL58,2,EN58))</f>
        <v>0</v>
      </c>
      <c r="EQ58" s="31"/>
      <c r="ER58" s="27" t="e">
        <f t="shared" ref="ER58" si="503">83-LEFT(TEXT(L58,"0000000"),3)+1</f>
        <v>#VALUE!</v>
      </c>
      <c r="ES58" s="28">
        <f t="shared" ref="ES58" si="504">IF(OR(L58="",L58=" ",L58="　"),0,IF(D58&gt;=830701,0,IF(ER58&gt;59,1,0)))</f>
        <v>0</v>
      </c>
      <c r="ET58" s="27" t="e">
        <f t="shared" ref="ET58" si="505">83-LEFT(TEXT(P58,"0000000"),3)+1</f>
        <v>#VALUE!</v>
      </c>
      <c r="EU58" s="28">
        <f t="shared" ref="EU58" si="506">IF(OR(P58="",P58=" ",P58="　"),0,IF(D58&gt;=830701,0,IF(ET58&gt;59,1,0)))</f>
        <v>0</v>
      </c>
      <c r="EV58" s="28">
        <f>IF(OR(T58="",T58=" ",T58="　"),0,IF(D58&gt;=830701,0,IF(EG58=1,1,IF(MATCH(T58,Sheet2!$D$3:$D$12,1)&lt;=7,1,0))))</f>
        <v>0</v>
      </c>
      <c r="EW58" s="28">
        <f>IF(OR(X58="",X58=" ",X58="　"),0,IF(D58&gt;=830701,0,IF(EH58=1,1,IF(MATCH(X58,Sheet2!$D$3:$D$12,1)&lt;=7,1,0))))</f>
        <v>0</v>
      </c>
      <c r="EX58" s="28">
        <f>IF(OR(AB58="",AB58=" ",AB58="　"),0,IF(D58&gt;=830701,0,IF(EI58=1,1,IF(MATCH(AB58,Sheet2!$D$3:$D$12,1)&lt;=7,1,0))))</f>
        <v>0</v>
      </c>
      <c r="EY58" s="28">
        <f>IF(OR(AF58="",AF58=" ",AF58="　"),0,IF(D58&gt;=830701,0,IF(EJ58=1,1,IF(MATCH(AF58,Sheet2!$D$3:$D$12,1)&lt;=7,1,0))))</f>
        <v>0</v>
      </c>
      <c r="EZ58" s="29">
        <f t="shared" ref="EZ58" si="507">IF(D58&gt;=830701,0,2)</f>
        <v>2</v>
      </c>
      <c r="FA58" s="29">
        <f t="shared" ref="FA58" si="508">IF(D58&gt;=830701,0,2)</f>
        <v>2</v>
      </c>
      <c r="FB58" s="30">
        <f t="shared" ref="FB58" si="509">ES58+EU58+FC58</f>
        <v>0</v>
      </c>
      <c r="FC58" s="30">
        <f t="shared" ref="FC58" si="510">IF((EV58+EW58+EX58+EY58)&gt;3,3,(EV58+EW58+EX58+EY58))</f>
        <v>0</v>
      </c>
      <c r="FD58" s="30">
        <f t="shared" ref="FD58" si="511">IF(EO58&gt;=EZ58,EO58,IF(FB58&gt;EZ58,2,FB58))</f>
        <v>0</v>
      </c>
      <c r="FE58" s="30">
        <f t="shared" ref="FE58" si="512">IF(EP58&gt;=FA58,EP58,IF(FC58&gt;FA58,2,FC58))</f>
        <v>0</v>
      </c>
      <c r="FF58" s="31"/>
      <c r="FG58" s="27" t="e">
        <f t="shared" ref="FG58" si="513">83-LEFT(TEXT(L58,"0000000"),3)+1</f>
        <v>#VALUE!</v>
      </c>
      <c r="FH58" s="28">
        <f t="shared" ref="FH58" si="514">IF(OR(L58="",L58=" ",L58="　"),0,IF(D58&gt;=840101,0,IF(FG58&gt;59,1,0)))</f>
        <v>0</v>
      </c>
      <c r="FI58" s="27" t="e">
        <f t="shared" ref="FI58" si="515">83-LEFT(TEXT(P58,"0000000"),3)+1</f>
        <v>#VALUE!</v>
      </c>
      <c r="FJ58" s="28">
        <f t="shared" ref="FJ58" si="516">IF(OR(P58="",P58=" ",P58="　"),0,IF(D58&gt;=840101,0,IF(FI58&gt;59,1,0)))</f>
        <v>0</v>
      </c>
      <c r="FK58" s="28">
        <f>IF(OR(T58="",T58=" ",T58="　"),0,IF(D58&gt;=840101,0,IF(EV58=1,1,IF(MATCH(T58,Sheet2!$D$3:$D$12,1)&lt;=8,1,0))))</f>
        <v>0</v>
      </c>
      <c r="FL58" s="28">
        <f>IF(OR(X58="",X58=" ",X58="　"),0,IF(D58&gt;=840101,0,IF(EW58=1,1,IF(MATCH(X58,Sheet2!$D$3:$D$12,1)&lt;=8,1,0))))</f>
        <v>0</v>
      </c>
      <c r="FM58" s="28">
        <f>IF(OR(AB58="",AB58=" ",AB58="　"),0,IF(D58&gt;=840101,0,IF(EX58=1,1,IF(MATCH(AB58,Sheet2!$D$3:$D$12,1)&lt;=8,1,0))))</f>
        <v>0</v>
      </c>
      <c r="FN58" s="28">
        <f>IF(OR(AF58="",AF58=" ",AF58="　"),0,IF(D58&gt;=840101,0,IF(EY58=1,1,IF(MATCH(AF58,Sheet2!$D$3:$D$12,1)&lt;=8,1,0))))</f>
        <v>0</v>
      </c>
      <c r="FO58" s="29">
        <f t="shared" ref="FO58" si="517">IF(D58&gt;=840101,0,1)</f>
        <v>1</v>
      </c>
      <c r="FP58" s="29">
        <f t="shared" ref="FP58" si="518">IF(D58&gt;=840101,0,1)</f>
        <v>1</v>
      </c>
      <c r="FQ58" s="30">
        <f t="shared" ref="FQ58" si="519">FH58+FJ58+FR58</f>
        <v>0</v>
      </c>
      <c r="FR58" s="30">
        <f t="shared" ref="FR58" si="520">IF((FK58+FL58+FM58+FN58)&gt;3,3,(FK58+FL58+FM58+FN58))</f>
        <v>0</v>
      </c>
      <c r="FS58" s="30">
        <f t="shared" ref="FS58" si="521">IF(FD58&gt;=FO58,FD58,IF(FQ58&gt;FO58,1,FQ58))</f>
        <v>0</v>
      </c>
      <c r="FT58" s="30">
        <f t="shared" ref="FT58" si="522">IF(FE58&gt;=FP58,FE58,IF(FR58&gt;FP58,1,FR58))</f>
        <v>0</v>
      </c>
      <c r="FU58" s="31"/>
      <c r="FV58" s="27" t="e">
        <f t="shared" ref="FV58" si="523">84-LEFT(TEXT(L58,"0000000"),3)+1</f>
        <v>#VALUE!</v>
      </c>
      <c r="FW58" s="28">
        <f t="shared" ref="FW58" si="524">IF(OR(L58="",L58=" ",L58="　"),0,IF(D58&gt;=840701,0,IF(FV58&gt;59,1,0)))</f>
        <v>0</v>
      </c>
      <c r="FX58" s="27" t="e">
        <f t="shared" ref="FX58" si="525">84-LEFT(TEXT(P58,"0000000"),3)+1</f>
        <v>#VALUE!</v>
      </c>
      <c r="FY58" s="28">
        <f t="shared" ref="FY58" si="526">IF(OR(P58="",P58=" ",P58="　"),0,IF(D58&gt;=840701,0,IF(FX58&gt;59,1,0)))</f>
        <v>0</v>
      </c>
      <c r="FZ58" s="28">
        <f>IF(OR(T58="",T58=" ",T58="　"),0,IF(D58&gt;=840701,0,IF(FK58=1,1,IF(MATCH(T58,Sheet2!$D$3:$D$12,1)&lt;=9,1,0))))</f>
        <v>0</v>
      </c>
      <c r="GA58" s="28">
        <f>IF(OR(X58="",X58=" ",X58="　"),0,IF(D58&gt;=840701,0,IF(FL58=1,1,IF(MATCH(X58,Sheet2!$D$3:$D$12,1)&lt;=9,1,0))))</f>
        <v>0</v>
      </c>
      <c r="GB58" s="28">
        <f>IF(OR(AB58="",AB58=" ",AB58="　"),0,IF(D58&gt;=840701,0,IF(FM58=1,1,IF(MATCH(AB58,Sheet2!$D$3:$D$12,1)&lt;=9,1,0))))</f>
        <v>0</v>
      </c>
      <c r="GC58" s="28">
        <f>IF(OR(AF58="",AF58=" ",AF58="　"),0,IF(D58&gt;=840701,0,IF(FN58=1,1,IF(MATCH(AF58,Sheet2!$D$3:$D$12,1)&lt;=9,1,0))))</f>
        <v>0</v>
      </c>
      <c r="GD58" s="29">
        <f t="shared" ref="GD58" si="527">IF(D58&gt;=840701,0,1)</f>
        <v>1</v>
      </c>
      <c r="GE58" s="29">
        <f t="shared" ref="GE58" si="528">IF(D58&gt;=840701,0,1)</f>
        <v>1</v>
      </c>
      <c r="GF58" s="30">
        <f t="shared" ref="GF58" si="529">FW58+FY58+GG58</f>
        <v>0</v>
      </c>
      <c r="GG58" s="30">
        <f t="shared" ref="GG58" si="530">IF((FZ58+GA58+GB58+GC58)&gt;3,3,(FZ58+GA58+GB58+GC58))</f>
        <v>0</v>
      </c>
      <c r="GH58" s="30">
        <f t="shared" ref="GH58" si="531">IF(FS58&gt;=GD58,FS58,IF(GF58&gt;GD58,1,GF58))</f>
        <v>0</v>
      </c>
      <c r="GI58" s="30">
        <f t="shared" ref="GI58" si="532">IF(FT58&gt;=GE58,FT58,IF(GG58&gt;GE58,1,GG58))</f>
        <v>0</v>
      </c>
      <c r="GJ58" s="31"/>
      <c r="GK58" s="27" t="e">
        <f t="shared" ref="GK58" si="533">84-LEFT(TEXT(L58,"0000000"),3)+1</f>
        <v>#VALUE!</v>
      </c>
      <c r="GL58" s="28">
        <f t="shared" ref="GL58" si="534">IF(OR(L58="",L58=" ",L58="　"),0,IF(D58&gt;=840701,0,IF(GK58&gt;59,1,0)))</f>
        <v>0</v>
      </c>
      <c r="GM58" s="27" t="e">
        <f t="shared" ref="GM58" si="535">84-LEFT(TEXT(P58,"0000000"),3)+1</f>
        <v>#VALUE!</v>
      </c>
      <c r="GN58" s="28">
        <f t="shared" ref="GN58" si="536">IF(OR(P58="",P58=" ",P58="　"),0,IF(D58&gt;=840701,0,IF(GM58&gt;59,1,0)))</f>
        <v>0</v>
      </c>
      <c r="GO58" s="28">
        <f>IF(OR(T58="",T58=" ",T58="　"),0,IF(D58&gt;=840701,0,IF(FZ58=1,1,IF(MATCH(T58,Sheet2!$D$3:$D$12,1)&lt;=10,1,0))))</f>
        <v>0</v>
      </c>
      <c r="GP58" s="28">
        <f>IF(OR(X58="",X58=" ",X58="　"),0,IF(D58&gt;=840701,0,IF(GA58=1,1,IF(MATCH(X58,Sheet2!$D$3:$D$12,1)&lt;=10,1,0))))</f>
        <v>0</v>
      </c>
      <c r="GQ58" s="28">
        <f>IF(OR(AB58="",AB58=" ",AB58="　"),0,IF(D58&gt;=840701,0,IF(GB58=1,1,IF(MATCH(AB58,Sheet2!$D$3:$D$12,1)&lt;=10,1,0))))</f>
        <v>0</v>
      </c>
      <c r="GR58" s="28">
        <f>IF(OR(AF58="",AF58=" ",AF58="　"),0,IF(D58&gt;=840701,0,IF(GC58=1,1,IF(MATCH(AF58,Sheet2!$D$3:$D$12,1)&lt;=10,1,0))))</f>
        <v>0</v>
      </c>
      <c r="GS58" s="29">
        <f t="shared" ref="GS58" si="537">IF(D58&gt;=840701,0,0)</f>
        <v>0</v>
      </c>
      <c r="GT58" s="29">
        <f t="shared" ref="GT58" si="538">IF(D58&gt;=840701,0,0)</f>
        <v>0</v>
      </c>
      <c r="GU58" s="30">
        <f t="shared" ref="GU58" si="539">GL58+GN58+GV58</f>
        <v>0</v>
      </c>
      <c r="GV58" s="30">
        <f t="shared" ref="GV58" si="540">IF((GO58+GP58+GQ58+GR58)&gt;3,3,(GO58+GP58+GQ58+GR58))</f>
        <v>0</v>
      </c>
      <c r="GW58" s="30">
        <f t="shared" ref="GW58" si="541">IF(GH58&gt;=GS58,GH58,IF(GU58&gt;GS58,0,GU58))</f>
        <v>0</v>
      </c>
      <c r="GX58" s="30">
        <f t="shared" ref="GX58" si="542">IF(GI58&gt;=GT58,GI58,IF(GV58&gt;GT58,0,GV58))</f>
        <v>0</v>
      </c>
      <c r="GY58" s="121"/>
      <c r="GZ58" s="39" t="str">
        <f t="shared" ref="GZ58" si="543">LEFT(TEXT(X58,"0000000"),3)+1911&amp;"/"&amp;MID(TEXT(X58,"0000000"),4,2)&amp;"/"&amp;MID(TEXT(X58,"0000000"),6,2)</f>
        <v>1911/00/00</v>
      </c>
      <c r="HA58" s="121" t="e">
        <f t="shared" ref="HA58" si="544">DATEDIF(GZ58,HF58,"Y")</f>
        <v>#VALUE!</v>
      </c>
      <c r="HB58" s="121" t="str">
        <f t="shared" ref="HB58" si="545">LEFT(TEXT(AB58,"0000000"),3)+1911&amp;"/"&amp;MID(TEXT(AB58,"0000000"),4,2)&amp;"/"&amp;MID(TEXT(AB58,"0000000"),6,2)</f>
        <v>1911/00/00</v>
      </c>
      <c r="HC58" s="121" t="e">
        <f t="shared" ref="HC58" si="546">DATEDIF(HB58,HF58,"Y")</f>
        <v>#VALUE!</v>
      </c>
      <c r="HD58" s="121" t="str">
        <f t="shared" ref="HD58" si="547">LEFT(TEXT(AF58,"0000000"),3)+1911&amp;"/"&amp;MID(TEXT(AF58,"0000000"),4,2)&amp;"/"&amp;MID(TEXT(AF58,"0000000"),6,2)</f>
        <v>1911/00/00</v>
      </c>
      <c r="HE58" s="121" t="e">
        <f t="shared" ref="HE58" si="548">DATEDIF(HD58,HF58,"Y")</f>
        <v>#VALUE!</v>
      </c>
      <c r="HF58" s="121" t="str">
        <f t="shared" si="135"/>
        <v>2013/01/01</v>
      </c>
      <c r="HH58" s="121">
        <f>IF(OR(C58="",C58=" ",C58="　"),0,IF(D58&gt;780630,0,ROUND(VLOOKUP(F58,Sheet2!$A$1:$B$20,2,FALSE)*E58,0)))</f>
        <v>0</v>
      </c>
      <c r="HI58" s="121">
        <f t="shared" ref="HI58" si="549">IF(OR(C58="",C58=" ",C58="　"),0,IF(D58&gt;790630,0,ROUND(930*E58,0)))</f>
        <v>0</v>
      </c>
      <c r="HJ58" s="121">
        <f t="shared" ref="HJ58" si="550">ROUND(566*(N58*AS58+R58*AU58+V58*AV58+Z58*AW58+AD58*AX58+AH58*AY58),0)</f>
        <v>0</v>
      </c>
      <c r="HL58" s="121" t="str">
        <f t="shared" ref="HL58" si="551">IF(GL58=0,"","(父)")</f>
        <v/>
      </c>
      <c r="HM58" s="121" t="str">
        <f t="shared" ref="HM58" si="552">IF(GN58=0,"","(母)")</f>
        <v/>
      </c>
      <c r="HN58" s="121" t="str">
        <f t="shared" ref="HN58" si="553">IF(GO58=0,"","(配偶)")</f>
        <v/>
      </c>
      <c r="HO58" s="121" t="str">
        <f t="shared" ref="HO58" si="554">IF(GP58=0,"","(子女1)")</f>
        <v/>
      </c>
      <c r="HP58" s="121" t="str">
        <f t="shared" ref="HP58" si="555">IF(GQ58=0,"","(子女2)")</f>
        <v/>
      </c>
      <c r="HQ58" s="121" t="str">
        <f t="shared" ref="HQ58" si="556">IF(GR58=0,"","(子女2)")</f>
        <v/>
      </c>
      <c r="HR58" s="121" t="str">
        <f t="shared" ref="HR58" si="557">CONCATENATE(HL58,HM58,HN58,HO58,HP58,HQ58)</f>
        <v/>
      </c>
    </row>
    <row r="59" spans="1:226" ht="60" customHeight="1">
      <c r="A59" s="10">
        <v>54</v>
      </c>
      <c r="B59" s="32"/>
      <c r="C59" s="33"/>
      <c r="D59" s="34"/>
      <c r="E59" s="55"/>
      <c r="F59" s="46"/>
      <c r="G59" s="48">
        <f>IF(OR(C59="",C59=" ",C59="　"),0,IF(D59&gt;780630,0,ROUND(VLOOKUP(F59,Sheet2!$A$1:$B$20,2,FALSE),0)))</f>
        <v>0</v>
      </c>
      <c r="H59" s="49">
        <f t="shared" si="147"/>
        <v>0</v>
      </c>
      <c r="I59" s="24">
        <f t="shared" si="148"/>
        <v>0</v>
      </c>
      <c r="J59" s="25">
        <f t="shared" si="149"/>
        <v>0</v>
      </c>
      <c r="K59" s="35"/>
      <c r="L59" s="133" t="str">
        <f t="shared" si="145"/>
        <v/>
      </c>
      <c r="M59" s="51" t="str">
        <f t="shared" si="150"/>
        <v/>
      </c>
      <c r="N59" s="56">
        <v>15.5</v>
      </c>
      <c r="O59" s="38"/>
      <c r="P59" s="133" t="str">
        <f t="shared" si="146"/>
        <v/>
      </c>
      <c r="Q59" s="51" t="str">
        <f t="shared" si="151"/>
        <v/>
      </c>
      <c r="R59" s="56">
        <v>15.5</v>
      </c>
      <c r="S59" s="38"/>
      <c r="T59" s="34"/>
      <c r="U59" s="51" t="str">
        <f t="shared" si="152"/>
        <v/>
      </c>
      <c r="V59" s="56">
        <v>15.5</v>
      </c>
      <c r="W59" s="38"/>
      <c r="X59" s="34"/>
      <c r="Y59" s="51" t="str">
        <f t="shared" si="153"/>
        <v/>
      </c>
      <c r="Z59" s="56">
        <v>15.5</v>
      </c>
      <c r="AA59" s="35"/>
      <c r="AB59" s="34"/>
      <c r="AC59" s="51" t="str">
        <f t="shared" si="154"/>
        <v/>
      </c>
      <c r="AD59" s="56">
        <v>15.5</v>
      </c>
      <c r="AE59" s="38"/>
      <c r="AF59" s="34"/>
      <c r="AG59" s="51" t="str">
        <f t="shared" si="155"/>
        <v/>
      </c>
      <c r="AH59" s="56">
        <v>15.5</v>
      </c>
      <c r="AI59" s="37">
        <f t="shared" si="156"/>
        <v>0</v>
      </c>
      <c r="AJ59" s="47">
        <f t="shared" si="157"/>
        <v>0</v>
      </c>
      <c r="AK59" s="26">
        <f t="shared" si="158"/>
        <v>0</v>
      </c>
      <c r="AL59" s="53">
        <f t="shared" si="159"/>
        <v>0</v>
      </c>
      <c r="AM59" s="36"/>
      <c r="AN59" s="54"/>
      <c r="AO59" s="8" t="e">
        <f>VLOOKUP(LEFT(C59,1),Sheet2!$L$3:$M$28,2,FALSE)&amp;MID(C59,2,9)</f>
        <v>#N/A</v>
      </c>
      <c r="AP59" s="8" t="e">
        <f t="shared" si="160"/>
        <v>#N/A</v>
      </c>
      <c r="AQ59" s="8" t="e">
        <f t="shared" si="161"/>
        <v>#N/A</v>
      </c>
      <c r="AR59" s="27">
        <f t="shared" si="162"/>
        <v>0</v>
      </c>
      <c r="AS59" s="28">
        <f t="shared" si="163"/>
        <v>0</v>
      </c>
      <c r="AT59" s="27">
        <f t="shared" si="164"/>
        <v>0</v>
      </c>
      <c r="AU59" s="28">
        <f t="shared" si="165"/>
        <v>0</v>
      </c>
      <c r="AV59" s="28">
        <f t="shared" si="166"/>
        <v>0</v>
      </c>
      <c r="AW59" s="28">
        <f t="shared" si="167"/>
        <v>0</v>
      </c>
      <c r="AX59" s="28">
        <f t="shared" si="168"/>
        <v>0</v>
      </c>
      <c r="AY59" s="28">
        <f t="shared" si="169"/>
        <v>0</v>
      </c>
      <c r="AZ59" s="29" t="str">
        <f t="shared" si="170"/>
        <v/>
      </c>
      <c r="BA59" s="29"/>
      <c r="BB59" s="30">
        <f t="shared" si="171"/>
        <v>0</v>
      </c>
      <c r="BC59" s="30">
        <f t="shared" si="172"/>
        <v>0</v>
      </c>
      <c r="BD59" s="31">
        <f t="shared" si="173"/>
        <v>0</v>
      </c>
      <c r="BE59" s="8"/>
      <c r="BF59" s="27" t="e">
        <f t="shared" si="174"/>
        <v>#VALUE!</v>
      </c>
      <c r="BG59" s="28">
        <f t="shared" si="175"/>
        <v>0</v>
      </c>
      <c r="BH59" s="27" t="e">
        <f t="shared" si="176"/>
        <v>#VALUE!</v>
      </c>
      <c r="BI59" s="28">
        <f t="shared" si="177"/>
        <v>0</v>
      </c>
      <c r="BJ59" s="28">
        <f>IF(OR(T59="",T59=" ",T59="　"),0,IF(D59&gt;=800701,0,IF(MATCH(T59,Sheet2!$D$3:$D$12,1)&lt;=1,1,0)))</f>
        <v>0</v>
      </c>
      <c r="BK59" s="28">
        <f>IF(OR(X59="",X59=" ",X59="　"),0,IF(D59&gt;=800701,0,IF(MATCH(X59,Sheet2!$D$3:$D$12,1)&lt;=1,1,0)))</f>
        <v>0</v>
      </c>
      <c r="BL59" s="28">
        <f>IF(OR(AB59="",AB59=" ",AB59="　"),0,IF(D59&gt;=800701,0,IF(MATCH(AB59,Sheet2!$D$3:$D$12,1)&lt;=1,1,0)))</f>
        <v>0</v>
      </c>
      <c r="BM59" s="28">
        <f>IF(OR(AF59="",AF59=" ",AF59="　"),0,IF(D59&gt;=800701,0,IF(MATCH(AF59,Sheet2!$D$3:$D$12,1)&lt;=1,1,0)))</f>
        <v>0</v>
      </c>
      <c r="BN59" s="29">
        <f t="shared" si="178"/>
        <v>5</v>
      </c>
      <c r="BO59" s="29">
        <f t="shared" si="179"/>
        <v>3</v>
      </c>
      <c r="BP59" s="30">
        <f t="shared" si="180"/>
        <v>0</v>
      </c>
      <c r="BQ59" s="30">
        <f t="shared" si="181"/>
        <v>0</v>
      </c>
      <c r="BR59" s="30">
        <f t="shared" si="182"/>
        <v>0</v>
      </c>
      <c r="BS59" s="30">
        <f t="shared" si="183"/>
        <v>0</v>
      </c>
      <c r="BT59" s="30"/>
      <c r="BU59" s="27" t="e">
        <f t="shared" si="184"/>
        <v>#VALUE!</v>
      </c>
      <c r="BV59" s="28">
        <f t="shared" si="185"/>
        <v>0</v>
      </c>
      <c r="BW59" s="27" t="e">
        <f t="shared" si="186"/>
        <v>#VALUE!</v>
      </c>
      <c r="BX59" s="28">
        <f t="shared" si="187"/>
        <v>0</v>
      </c>
      <c r="BY59" s="28">
        <f>IF(OR(T59="",T59=" ",T59="　"),0,IF(D59&gt;=810101,0,IF(BJ59=1,1,IF(MATCH(T59,Sheet2!$D$3:$D$12,1)&lt;=2,1,0))))</f>
        <v>0</v>
      </c>
      <c r="BZ59" s="28">
        <f>IF(OR(X59="",X59=" ",X59="　"),0,IF(D59&gt;=810101,0,IF(BK59=1,1,IF(MATCH(X59,Sheet2!$D$3:$D$12,1)&lt;=2,1,0))))</f>
        <v>0</v>
      </c>
      <c r="CA59" s="28">
        <f>IF(OR(AB59="",AB59=" ",AB59="　"),0,IF(D59&gt;=810101,0,IF(BL59=1,1,IF(MATCH(AB59,Sheet2!$D$3:$D$12,1)&lt;=2,1,0))))</f>
        <v>0</v>
      </c>
      <c r="CB59" s="28">
        <f>IF(OR(AF59="",AF59=" ",AF59="　"),0,IF(D59&gt;=810101,0,IF(BM59=1,1,IF(MATCH(AF59,Sheet2!$D$3:$D$12,1)&lt;=2,1,0))))</f>
        <v>0</v>
      </c>
      <c r="CC59" s="29">
        <f t="shared" si="188"/>
        <v>4</v>
      </c>
      <c r="CD59" s="29">
        <f t="shared" si="189"/>
        <v>3</v>
      </c>
      <c r="CE59" s="30">
        <f t="shared" si="190"/>
        <v>0</v>
      </c>
      <c r="CF59" s="30">
        <f t="shared" si="191"/>
        <v>0</v>
      </c>
      <c r="CG59" s="30">
        <f t="shared" si="192"/>
        <v>0</v>
      </c>
      <c r="CH59" s="30">
        <f t="shared" si="193"/>
        <v>0</v>
      </c>
      <c r="CI59" s="30"/>
      <c r="CJ59" s="27" t="e">
        <f t="shared" si="194"/>
        <v>#VALUE!</v>
      </c>
      <c r="CK59" s="28">
        <f t="shared" si="195"/>
        <v>0</v>
      </c>
      <c r="CL59" s="27" t="e">
        <f t="shared" si="196"/>
        <v>#VALUE!</v>
      </c>
      <c r="CM59" s="28">
        <f t="shared" si="197"/>
        <v>0</v>
      </c>
      <c r="CN59" s="28">
        <f>IF(OR(T59="",T59=" ",T59="　"),0,IF(D59&gt;=810701,0,IF(BY59=1,1,IF(MATCH(T59,Sheet2!$D$3:$D$12,1)&lt;=3,1,0))))</f>
        <v>0</v>
      </c>
      <c r="CO59" s="28">
        <f>IF(OR(X59="",X59=" ",X59="　"),0,IF(D59&gt;=810701,0,IF(BZ59=1,1,IF(MATCH(X59,Sheet2!$D$3:$D$12,1)&lt;=3,1,0))))</f>
        <v>0</v>
      </c>
      <c r="CP59" s="28">
        <f>IF(OR(AB59="",AB59=" ",AB59="　"),0,IF(D59&gt;=810701,0,IF(CA59=1,1,IF(MATCH(AB59,Sheet2!$D$3:$D$12,1)&lt;=3,1,0))))</f>
        <v>0</v>
      </c>
      <c r="CQ59" s="28">
        <f>IF(OR(AF59="",AF59=" ",AF59="　"),0,IF(D59&gt;=810701,0,IF(CB59=1,1,IF(MATCH(AF59,Sheet2!$D$3:$D$12,1)&lt;=3,1,0))))</f>
        <v>0</v>
      </c>
      <c r="CR59" s="29">
        <f t="shared" si="198"/>
        <v>4</v>
      </c>
      <c r="CS59" s="29">
        <f t="shared" si="199"/>
        <v>3</v>
      </c>
      <c r="CT59" s="30">
        <f t="shared" si="200"/>
        <v>0</v>
      </c>
      <c r="CU59" s="30">
        <f t="shared" si="201"/>
        <v>0</v>
      </c>
      <c r="CV59" s="30">
        <f t="shared" si="202"/>
        <v>0</v>
      </c>
      <c r="CW59" s="30">
        <f t="shared" si="203"/>
        <v>0</v>
      </c>
      <c r="CX59" s="31"/>
      <c r="CY59" s="27" t="e">
        <f t="shared" si="204"/>
        <v>#VALUE!</v>
      </c>
      <c r="CZ59" s="28">
        <f t="shared" si="205"/>
        <v>0</v>
      </c>
      <c r="DA59" s="27" t="e">
        <f t="shared" si="206"/>
        <v>#VALUE!</v>
      </c>
      <c r="DB59" s="28">
        <f t="shared" si="207"/>
        <v>0</v>
      </c>
      <c r="DC59" s="28">
        <f>IF(OR(T59="",T59=" ",T59="　"),0,IF(D59&gt;=820101,0,IF(CN59=1,1,IF(MATCH(T59,Sheet2!$D$3:$D$12,1)&lt;=4,1,0))))</f>
        <v>0</v>
      </c>
      <c r="DD59" s="28">
        <f>IF(OR(X59="",X59=" ",X59="　"),0,IF(D59&gt;=820101,0,IF(CO59=1,1,IF(MATCH(X59,Sheet2!$D$3:$D$12,1)&lt;=4,1,0))))</f>
        <v>0</v>
      </c>
      <c r="DE59" s="28">
        <f>IF(OR(AB59="",AB59=" ",AB59="　"),0,IF(D59&gt;=820101,0,IF(CP59=1,1,IF(MATCH(AB59,Sheet2!$D$3:$D$12,1)&lt;=4,1,0))))</f>
        <v>0</v>
      </c>
      <c r="DF59" s="28">
        <f>IF(OR(AF59="",AF59=" ",AF59="　"),0,IF(D59&gt;=820101,0,IF(CQ59=1,1,IF(MATCH(AF59,Sheet2!$D$3:$D$12,1)&lt;=4,1,0))))</f>
        <v>0</v>
      </c>
      <c r="DG59" s="29">
        <f t="shared" si="208"/>
        <v>3</v>
      </c>
      <c r="DH59" s="29">
        <f t="shared" si="209"/>
        <v>3</v>
      </c>
      <c r="DI59" s="30">
        <f t="shared" si="210"/>
        <v>0</v>
      </c>
      <c r="DJ59" s="30">
        <f t="shared" si="211"/>
        <v>0</v>
      </c>
      <c r="DK59" s="30">
        <f t="shared" si="212"/>
        <v>0</v>
      </c>
      <c r="DL59" s="30">
        <f t="shared" si="213"/>
        <v>0</v>
      </c>
      <c r="DM59" s="31"/>
      <c r="DN59" s="27" t="e">
        <f t="shared" si="214"/>
        <v>#VALUE!</v>
      </c>
      <c r="DO59" s="28">
        <f t="shared" si="215"/>
        <v>0</v>
      </c>
      <c r="DP59" s="27" t="e">
        <f t="shared" si="216"/>
        <v>#VALUE!</v>
      </c>
      <c r="DQ59" s="28">
        <f t="shared" si="217"/>
        <v>0</v>
      </c>
      <c r="DR59" s="28">
        <f>IF(OR(T59="",T59=" ",T59="　"),0,IF(D59&gt;=820701,0,IF(DC59=1,1,IF(MATCH(T59,Sheet2!$D$3:$D$12,1)&lt;=5,1,0))))</f>
        <v>0</v>
      </c>
      <c r="DS59" s="28">
        <f>IF(OR(X59="",X59=" ",X59="　"),0,IF(D59&gt;=820701,0,IF(DD59=1,1,IF(MATCH(X59,Sheet2!$D$3:$D$12,1)&lt;=5,1,0))))</f>
        <v>0</v>
      </c>
      <c r="DT59" s="28">
        <f>IF(OR(AB59="",AB59=" ",AB59="　"),0,IF(D59&gt;=820701,0,IF(DE59=1,1,IF(MATCH(AB59,Sheet2!$D$3:$D$12,1)&lt;=5,1,0))))</f>
        <v>0</v>
      </c>
      <c r="DU59" s="28">
        <f>IF(OR(AF59="",AF59=" ",AF59="　"),0,IF(D59&gt;=820701,0,IF(DF59=1,1,IF(MATCH(AF59,Sheet2!$D$3:$D$12,1)&lt;=5,1,0))))</f>
        <v>0</v>
      </c>
      <c r="DV59" s="29">
        <f t="shared" si="218"/>
        <v>3</v>
      </c>
      <c r="DW59" s="29">
        <f t="shared" si="219"/>
        <v>3</v>
      </c>
      <c r="DX59" s="30">
        <f t="shared" si="220"/>
        <v>0</v>
      </c>
      <c r="DY59" s="30">
        <f t="shared" si="221"/>
        <v>0</v>
      </c>
      <c r="DZ59" s="30">
        <f t="shared" si="222"/>
        <v>0</v>
      </c>
      <c r="EA59" s="30">
        <f t="shared" si="223"/>
        <v>0</v>
      </c>
      <c r="EB59" s="31"/>
      <c r="EC59" s="27" t="e">
        <f t="shared" si="224"/>
        <v>#VALUE!</v>
      </c>
      <c r="ED59" s="28">
        <f t="shared" si="225"/>
        <v>0</v>
      </c>
      <c r="EE59" s="27" t="e">
        <f t="shared" si="226"/>
        <v>#VALUE!</v>
      </c>
      <c r="EF59" s="28">
        <f t="shared" si="227"/>
        <v>0</v>
      </c>
      <c r="EG59" s="28">
        <f>IF(OR(T59="",T59=" ",T59="　"),0,IF(D59&gt;=830101,0,IF(DR59=1,1,IF(MATCH(T59,Sheet2!$D$3:$D$12,1)&lt;=6,1,0))))</f>
        <v>0</v>
      </c>
      <c r="EH59" s="28">
        <f>IF(OR(X59="",X59=" ",X59="　"),0,IF(D59&gt;=830101,0,IF(DS59=1,1,IF(MATCH(X59,Sheet2!$D$3:$D$12,1)&lt;=6,1,0))))</f>
        <v>0</v>
      </c>
      <c r="EI59" s="28">
        <f>IF(OR(AB59="",AB59=" ",AB59="　"),0,IF(D59&gt;=830101,0,IF(DT59=1,1,IF(MATCH(AB59,Sheet2!$D$3:$D$12,1)&lt;=6,1,0))))</f>
        <v>0</v>
      </c>
      <c r="EJ59" s="28">
        <f>IF(OR(AF59="",AF59=" ",AF59="　"),0,IF(D59&gt;=830101,0,IF(DU59=1,1,IF(MATCH(AF59,Sheet2!$D$3:$D$12,1)&lt;=6,1,0))))</f>
        <v>0</v>
      </c>
      <c r="EK59" s="29">
        <f t="shared" si="228"/>
        <v>2</v>
      </c>
      <c r="EL59" s="29">
        <f t="shared" si="229"/>
        <v>2</v>
      </c>
      <c r="EM59" s="30">
        <f t="shared" si="230"/>
        <v>0</v>
      </c>
      <c r="EN59" s="30">
        <f t="shared" si="231"/>
        <v>0</v>
      </c>
      <c r="EO59" s="30">
        <f t="shared" si="232"/>
        <v>0</v>
      </c>
      <c r="EP59" s="30">
        <f t="shared" si="233"/>
        <v>0</v>
      </c>
      <c r="EQ59" s="31"/>
      <c r="ER59" s="27" t="e">
        <f t="shared" si="234"/>
        <v>#VALUE!</v>
      </c>
      <c r="ES59" s="28">
        <f t="shared" si="235"/>
        <v>0</v>
      </c>
      <c r="ET59" s="27" t="e">
        <f t="shared" si="236"/>
        <v>#VALUE!</v>
      </c>
      <c r="EU59" s="28">
        <f t="shared" si="237"/>
        <v>0</v>
      </c>
      <c r="EV59" s="28">
        <f>IF(OR(T59="",T59=" ",T59="　"),0,IF(D59&gt;=830701,0,IF(EG59=1,1,IF(MATCH(T59,Sheet2!$D$3:$D$12,1)&lt;=7,1,0))))</f>
        <v>0</v>
      </c>
      <c r="EW59" s="28">
        <f>IF(OR(X59="",X59=" ",X59="　"),0,IF(D59&gt;=830701,0,IF(EH59=1,1,IF(MATCH(X59,Sheet2!$D$3:$D$12,1)&lt;=7,1,0))))</f>
        <v>0</v>
      </c>
      <c r="EX59" s="28">
        <f>IF(OR(AB59="",AB59=" ",AB59="　"),0,IF(D59&gt;=830701,0,IF(EI59=1,1,IF(MATCH(AB59,Sheet2!$D$3:$D$12,1)&lt;=7,1,0))))</f>
        <v>0</v>
      </c>
      <c r="EY59" s="28">
        <f>IF(OR(AF59="",AF59=" ",AF59="　"),0,IF(D59&gt;=830701,0,IF(EJ59=1,1,IF(MATCH(AF59,Sheet2!$D$3:$D$12,1)&lt;=7,1,0))))</f>
        <v>0</v>
      </c>
      <c r="EZ59" s="29">
        <f t="shared" si="238"/>
        <v>2</v>
      </c>
      <c r="FA59" s="29">
        <f t="shared" si="239"/>
        <v>2</v>
      </c>
      <c r="FB59" s="30">
        <f t="shared" si="240"/>
        <v>0</v>
      </c>
      <c r="FC59" s="30">
        <f t="shared" si="241"/>
        <v>0</v>
      </c>
      <c r="FD59" s="30">
        <f t="shared" si="242"/>
        <v>0</v>
      </c>
      <c r="FE59" s="30">
        <f t="shared" si="243"/>
        <v>0</v>
      </c>
      <c r="FF59" s="31"/>
      <c r="FG59" s="27" t="e">
        <f t="shared" si="244"/>
        <v>#VALUE!</v>
      </c>
      <c r="FH59" s="28">
        <f t="shared" si="245"/>
        <v>0</v>
      </c>
      <c r="FI59" s="27" t="e">
        <f t="shared" si="246"/>
        <v>#VALUE!</v>
      </c>
      <c r="FJ59" s="28">
        <f t="shared" si="247"/>
        <v>0</v>
      </c>
      <c r="FK59" s="28">
        <f>IF(OR(T59="",T59=" ",T59="　"),0,IF(D59&gt;=840101,0,IF(EV59=1,1,IF(MATCH(T59,Sheet2!$D$3:$D$12,1)&lt;=8,1,0))))</f>
        <v>0</v>
      </c>
      <c r="FL59" s="28">
        <f>IF(OR(X59="",X59=" ",X59="　"),0,IF(D59&gt;=840101,0,IF(EW59=1,1,IF(MATCH(X59,Sheet2!$D$3:$D$12,1)&lt;=8,1,0))))</f>
        <v>0</v>
      </c>
      <c r="FM59" s="28">
        <f>IF(OR(AB59="",AB59=" ",AB59="　"),0,IF(D59&gt;=840101,0,IF(EX59=1,1,IF(MATCH(AB59,Sheet2!$D$3:$D$12,1)&lt;=8,1,0))))</f>
        <v>0</v>
      </c>
      <c r="FN59" s="28">
        <f>IF(OR(AF59="",AF59=" ",AF59="　"),0,IF(D59&gt;=840101,0,IF(EY59=1,1,IF(MATCH(AF59,Sheet2!$D$3:$D$12,1)&lt;=8,1,0))))</f>
        <v>0</v>
      </c>
      <c r="FO59" s="29">
        <f t="shared" si="248"/>
        <v>1</v>
      </c>
      <c r="FP59" s="29">
        <f t="shared" si="249"/>
        <v>1</v>
      </c>
      <c r="FQ59" s="30">
        <f t="shared" si="250"/>
        <v>0</v>
      </c>
      <c r="FR59" s="30">
        <f t="shared" si="251"/>
        <v>0</v>
      </c>
      <c r="FS59" s="30">
        <f t="shared" si="252"/>
        <v>0</v>
      </c>
      <c r="FT59" s="30">
        <f t="shared" si="253"/>
        <v>0</v>
      </c>
      <c r="FU59" s="31"/>
      <c r="FV59" s="27" t="e">
        <f t="shared" si="254"/>
        <v>#VALUE!</v>
      </c>
      <c r="FW59" s="28">
        <f t="shared" si="255"/>
        <v>0</v>
      </c>
      <c r="FX59" s="27" t="e">
        <f t="shared" si="256"/>
        <v>#VALUE!</v>
      </c>
      <c r="FY59" s="28">
        <f t="shared" si="257"/>
        <v>0</v>
      </c>
      <c r="FZ59" s="28">
        <f>IF(OR(T59="",T59=" ",T59="　"),0,IF(D59&gt;=840701,0,IF(FK59=1,1,IF(MATCH(T59,Sheet2!$D$3:$D$12,1)&lt;=9,1,0))))</f>
        <v>0</v>
      </c>
      <c r="GA59" s="28">
        <f>IF(OR(X59="",X59=" ",X59="　"),0,IF(D59&gt;=840701,0,IF(FL59=1,1,IF(MATCH(X59,Sheet2!$D$3:$D$12,1)&lt;=9,1,0))))</f>
        <v>0</v>
      </c>
      <c r="GB59" s="28">
        <f>IF(OR(AB59="",AB59=" ",AB59="　"),0,IF(D59&gt;=840701,0,IF(FM59=1,1,IF(MATCH(AB59,Sheet2!$D$3:$D$12,1)&lt;=9,1,0))))</f>
        <v>0</v>
      </c>
      <c r="GC59" s="28">
        <f>IF(OR(AF59="",AF59=" ",AF59="　"),0,IF(D59&gt;=840701,0,IF(FN59=1,1,IF(MATCH(AF59,Sheet2!$D$3:$D$12,1)&lt;=9,1,0))))</f>
        <v>0</v>
      </c>
      <c r="GD59" s="29">
        <f t="shared" si="258"/>
        <v>1</v>
      </c>
      <c r="GE59" s="29">
        <f t="shared" si="259"/>
        <v>1</v>
      </c>
      <c r="GF59" s="30">
        <f t="shared" si="260"/>
        <v>0</v>
      </c>
      <c r="GG59" s="30">
        <f t="shared" si="261"/>
        <v>0</v>
      </c>
      <c r="GH59" s="30">
        <f t="shared" si="262"/>
        <v>0</v>
      </c>
      <c r="GI59" s="30">
        <f t="shared" si="263"/>
        <v>0</v>
      </c>
      <c r="GJ59" s="31"/>
      <c r="GK59" s="27" t="e">
        <f t="shared" si="264"/>
        <v>#VALUE!</v>
      </c>
      <c r="GL59" s="28">
        <f t="shared" si="265"/>
        <v>0</v>
      </c>
      <c r="GM59" s="27" t="e">
        <f t="shared" si="266"/>
        <v>#VALUE!</v>
      </c>
      <c r="GN59" s="28">
        <f t="shared" si="267"/>
        <v>0</v>
      </c>
      <c r="GO59" s="28">
        <f>IF(OR(T59="",T59=" ",T59="　"),0,IF(D59&gt;=840701,0,IF(FZ59=1,1,IF(MATCH(T59,Sheet2!$D$3:$D$12,1)&lt;=10,1,0))))</f>
        <v>0</v>
      </c>
      <c r="GP59" s="28">
        <f>IF(OR(X59="",X59=" ",X59="　"),0,IF(D59&gt;=840701,0,IF(GA59=1,1,IF(MATCH(X59,Sheet2!$D$3:$D$12,1)&lt;=10,1,0))))</f>
        <v>0</v>
      </c>
      <c r="GQ59" s="28">
        <f>IF(OR(AB59="",AB59=" ",AB59="　"),0,IF(D59&gt;=840701,0,IF(GB59=1,1,IF(MATCH(AB59,Sheet2!$D$3:$D$12,1)&lt;=10,1,0))))</f>
        <v>0</v>
      </c>
      <c r="GR59" s="28">
        <f>IF(OR(AF59="",AF59=" ",AF59="　"),0,IF(D59&gt;=840701,0,IF(GC59=1,1,IF(MATCH(AF59,Sheet2!$D$3:$D$12,1)&lt;=10,1,0))))</f>
        <v>0</v>
      </c>
      <c r="GS59" s="29">
        <f t="shared" si="268"/>
        <v>0</v>
      </c>
      <c r="GT59" s="29">
        <f t="shared" si="269"/>
        <v>0</v>
      </c>
      <c r="GU59" s="30">
        <f t="shared" si="270"/>
        <v>0</v>
      </c>
      <c r="GV59" s="30">
        <f t="shared" si="271"/>
        <v>0</v>
      </c>
      <c r="GW59" s="30">
        <f t="shared" si="272"/>
        <v>0</v>
      </c>
      <c r="GX59" s="30">
        <f t="shared" si="273"/>
        <v>0</v>
      </c>
      <c r="GY59" s="8"/>
      <c r="GZ59" s="39" t="str">
        <f t="shared" si="129"/>
        <v>1911/00/00</v>
      </c>
      <c r="HA59" s="8" t="e">
        <f t="shared" si="130"/>
        <v>#VALUE!</v>
      </c>
      <c r="HB59" s="8" t="str">
        <f t="shared" si="131"/>
        <v>1911/00/00</v>
      </c>
      <c r="HC59" s="8" t="e">
        <f t="shared" si="132"/>
        <v>#VALUE!</v>
      </c>
      <c r="HD59" s="8" t="str">
        <f t="shared" si="133"/>
        <v>1911/00/00</v>
      </c>
      <c r="HE59" s="8" t="e">
        <f t="shared" si="134"/>
        <v>#VALUE!</v>
      </c>
      <c r="HF59" s="8" t="str">
        <f t="shared" si="135"/>
        <v>2013/01/01</v>
      </c>
      <c r="HH59" s="8">
        <f>IF(OR(C59="",C59=" ",C59="　"),0,IF(D59&gt;780630,0,ROUND(VLOOKUP(F59,Sheet2!$A$1:$B$20,2,FALSE)*E59,0)))</f>
        <v>0</v>
      </c>
      <c r="HI59" s="8">
        <f t="shared" si="136"/>
        <v>0</v>
      </c>
      <c r="HJ59" s="8">
        <f t="shared" si="137"/>
        <v>0</v>
      </c>
      <c r="HL59" s="8" t="str">
        <f t="shared" si="138"/>
        <v/>
      </c>
      <c r="HM59" s="8" t="str">
        <f t="shared" si="139"/>
        <v/>
      </c>
      <c r="HN59" s="8" t="str">
        <f t="shared" si="140"/>
        <v/>
      </c>
      <c r="HO59" s="8" t="str">
        <f t="shared" si="141"/>
        <v/>
      </c>
      <c r="HP59" s="8" t="str">
        <f t="shared" si="142"/>
        <v/>
      </c>
      <c r="HQ59" s="8" t="str">
        <f t="shared" si="143"/>
        <v/>
      </c>
      <c r="HR59" s="8" t="str">
        <f t="shared" si="144"/>
        <v/>
      </c>
    </row>
    <row r="60" spans="1:226" s="122" customFormat="1" ht="31.5" customHeight="1">
      <c r="C60" s="175" t="s">
        <v>779</v>
      </c>
      <c r="D60" s="175"/>
      <c r="E60" s="176"/>
      <c r="F60" s="176"/>
      <c r="AA60" s="175" t="s">
        <v>780</v>
      </c>
      <c r="AB60" s="175"/>
      <c r="AC60" s="176"/>
      <c r="AD60" s="176"/>
      <c r="AE60" s="176"/>
      <c r="AS60" s="123"/>
      <c r="AT60" s="123"/>
      <c r="AU60" s="123"/>
      <c r="AV60" s="123"/>
      <c r="AW60" s="123"/>
      <c r="AX60" s="123"/>
      <c r="AY60" s="123"/>
      <c r="AZ60" s="123"/>
      <c r="BA60" s="123"/>
      <c r="BG60" s="123"/>
      <c r="BH60" s="123"/>
      <c r="BI60" s="123"/>
      <c r="BJ60" s="123"/>
      <c r="BK60" s="123"/>
      <c r="BL60" s="123"/>
      <c r="BM60" s="123"/>
      <c r="BN60" s="123"/>
      <c r="BO60" s="123"/>
      <c r="BV60" s="123"/>
      <c r="BW60" s="123"/>
      <c r="BX60" s="123"/>
      <c r="BY60" s="123"/>
      <c r="BZ60" s="123"/>
      <c r="CA60" s="123"/>
      <c r="CB60" s="123"/>
      <c r="CC60" s="123"/>
      <c r="CD60" s="123"/>
      <c r="CK60" s="123"/>
      <c r="CL60" s="123"/>
      <c r="CM60" s="123"/>
      <c r="CN60" s="123"/>
      <c r="CO60" s="123"/>
      <c r="CP60" s="123"/>
      <c r="CQ60" s="123"/>
      <c r="CR60" s="123"/>
      <c r="CS60" s="123"/>
      <c r="CZ60" s="123"/>
      <c r="DA60" s="123"/>
      <c r="DB60" s="123"/>
      <c r="DC60" s="123"/>
      <c r="DD60" s="123"/>
      <c r="DE60" s="123"/>
      <c r="DF60" s="123"/>
      <c r="DG60" s="123"/>
      <c r="DH60" s="123"/>
      <c r="DO60" s="123"/>
      <c r="DP60" s="123"/>
      <c r="DQ60" s="123"/>
      <c r="DR60" s="123"/>
      <c r="DS60" s="123"/>
      <c r="DT60" s="123"/>
      <c r="DU60" s="123"/>
      <c r="DV60" s="123"/>
      <c r="DW60" s="123"/>
      <c r="ED60" s="123"/>
      <c r="EE60" s="123"/>
      <c r="EF60" s="123"/>
      <c r="EG60" s="123"/>
      <c r="EH60" s="123"/>
      <c r="EI60" s="123"/>
      <c r="EJ60" s="123"/>
      <c r="EK60" s="123"/>
      <c r="EL60" s="123"/>
      <c r="ES60" s="123"/>
      <c r="ET60" s="123"/>
      <c r="EU60" s="123"/>
      <c r="EV60" s="123"/>
      <c r="EW60" s="123"/>
      <c r="EX60" s="123"/>
      <c r="EY60" s="123"/>
      <c r="EZ60" s="123"/>
      <c r="FA60" s="123"/>
      <c r="FH60" s="123"/>
      <c r="FI60" s="123"/>
      <c r="FJ60" s="123"/>
      <c r="FK60" s="123"/>
      <c r="FL60" s="123"/>
      <c r="FM60" s="123"/>
      <c r="FN60" s="123"/>
      <c r="FO60" s="123"/>
      <c r="FP60" s="123"/>
      <c r="FW60" s="123"/>
      <c r="FX60" s="123"/>
      <c r="FY60" s="123"/>
      <c r="FZ60" s="123"/>
      <c r="GA60" s="123"/>
      <c r="GB60" s="123"/>
      <c r="GC60" s="123"/>
      <c r="GD60" s="123"/>
      <c r="GE60" s="123"/>
      <c r="GL60" s="123"/>
      <c r="GM60" s="123"/>
      <c r="GN60" s="123"/>
      <c r="GO60" s="123"/>
      <c r="GP60" s="123"/>
      <c r="GQ60" s="123"/>
      <c r="GR60" s="123"/>
      <c r="GS60" s="123"/>
      <c r="GT60" s="123"/>
    </row>
  </sheetData>
  <sheetProtection password="ECCE" sheet="1" objects="1" scenarios="1"/>
  <sortState ref="B6:GY55">
    <sortCondition ref="D6"/>
  </sortState>
  <mergeCells count="99">
    <mergeCell ref="G2:H2"/>
    <mergeCell ref="J2:R2"/>
    <mergeCell ref="A1:AM1"/>
    <mergeCell ref="K4:N4"/>
    <mergeCell ref="O4:R4"/>
    <mergeCell ref="S4:V4"/>
    <mergeCell ref="W4:Z4"/>
    <mergeCell ref="A3:A5"/>
    <mergeCell ref="D4:D5"/>
    <mergeCell ref="B4:B5"/>
    <mergeCell ref="C4:C5"/>
    <mergeCell ref="AM3:AM5"/>
    <mergeCell ref="AI4:AK4"/>
    <mergeCell ref="I3:AK3"/>
    <mergeCell ref="HF4:HF5"/>
    <mergeCell ref="CY3:DL3"/>
    <mergeCell ref="GZ4:HA4"/>
    <mergeCell ref="HB4:HC4"/>
    <mergeCell ref="HD4:HE4"/>
    <mergeCell ref="FS4:FT4"/>
    <mergeCell ref="ER3:FE3"/>
    <mergeCell ref="ER4:ES4"/>
    <mergeCell ref="ET4:EU4"/>
    <mergeCell ref="FG3:FT3"/>
    <mergeCell ref="GM4:GN4"/>
    <mergeCell ref="GS4:GT4"/>
    <mergeCell ref="EZ4:FA4"/>
    <mergeCell ref="FB4:FC4"/>
    <mergeCell ref="FD4:FE4"/>
    <mergeCell ref="FG4:FH4"/>
    <mergeCell ref="FI4:FJ4"/>
    <mergeCell ref="EO4:EP4"/>
    <mergeCell ref="GK3:GX3"/>
    <mergeCell ref="A2:C2"/>
    <mergeCell ref="FO4:FP4"/>
    <mergeCell ref="FQ4:FR4"/>
    <mergeCell ref="EM4:EN4"/>
    <mergeCell ref="AR3:BD3"/>
    <mergeCell ref="EC3:EP3"/>
    <mergeCell ref="BF3:BS3"/>
    <mergeCell ref="BU3:CH3"/>
    <mergeCell ref="CJ3:CW3"/>
    <mergeCell ref="GW4:GX4"/>
    <mergeCell ref="FV3:GI3"/>
    <mergeCell ref="FV4:FW4"/>
    <mergeCell ref="FX4:FY4"/>
    <mergeCell ref="GD4:GE4"/>
    <mergeCell ref="GF4:GG4"/>
    <mergeCell ref="GH4:GI4"/>
    <mergeCell ref="GK4:GL4"/>
    <mergeCell ref="GU4:GV4"/>
    <mergeCell ref="CG4:CH4"/>
    <mergeCell ref="EC4:ED4"/>
    <mergeCell ref="DZ4:EA4"/>
    <mergeCell ref="EE4:EF4"/>
    <mergeCell ref="EK4:EL4"/>
    <mergeCell ref="CV4:CW4"/>
    <mergeCell ref="CY4:CZ4"/>
    <mergeCell ref="DA4:DB4"/>
    <mergeCell ref="DG4:DH4"/>
    <mergeCell ref="DI4:DJ4"/>
    <mergeCell ref="DK4:DL4"/>
    <mergeCell ref="BU4:BV4"/>
    <mergeCell ref="BR4:BS4"/>
    <mergeCell ref="BW4:BX4"/>
    <mergeCell ref="CC4:CD4"/>
    <mergeCell ref="CE4:CF4"/>
    <mergeCell ref="AR4:AS4"/>
    <mergeCell ref="AT4:AU4"/>
    <mergeCell ref="AO3:AQ3"/>
    <mergeCell ref="AN3:AN5"/>
    <mergeCell ref="DN3:EA3"/>
    <mergeCell ref="DN4:DO4"/>
    <mergeCell ref="DP4:DQ4"/>
    <mergeCell ref="DV4:DW4"/>
    <mergeCell ref="DX4:DY4"/>
    <mergeCell ref="CJ4:CK4"/>
    <mergeCell ref="CL4:CM4"/>
    <mergeCell ref="CR4:CS4"/>
    <mergeCell ref="CT4:CU4"/>
    <mergeCell ref="BH4:BI4"/>
    <mergeCell ref="BN4:BO4"/>
    <mergeCell ref="BP4:BQ4"/>
    <mergeCell ref="AA60:AB60"/>
    <mergeCell ref="AC60:AE60"/>
    <mergeCell ref="E60:F60"/>
    <mergeCell ref="C60:D60"/>
    <mergeCell ref="BF4:BG4"/>
    <mergeCell ref="E4:E5"/>
    <mergeCell ref="I4:J4"/>
    <mergeCell ref="G3:G5"/>
    <mergeCell ref="H3:H5"/>
    <mergeCell ref="AA4:AD4"/>
    <mergeCell ref="AE4:AH4"/>
    <mergeCell ref="AL3:AL5"/>
    <mergeCell ref="B3:F3"/>
    <mergeCell ref="F4:F5"/>
    <mergeCell ref="BB4:BC4"/>
    <mergeCell ref="AZ4:BA4"/>
  </mergeCells>
  <phoneticPr fontId="2" type="noConversion"/>
  <conditionalFormatting sqref="C8:C49 C59 C51:C54">
    <cfRule type="expression" dxfId="247" priority="53" stopIfTrue="1">
      <formula>OR(AQ8&gt;0,AQ8&lt;0)</formula>
    </cfRule>
    <cfRule type="expression" dxfId="246" priority="54" stopIfTrue="1">
      <formula>OR(AND(LEN(C8)&gt;0,LEN(C8)&lt;10),LEN(C8)&gt;10)</formula>
    </cfRule>
  </conditionalFormatting>
  <conditionalFormatting sqref="AK6:AK54 AK59">
    <cfRule type="cellIs" dxfId="245" priority="55" stopIfTrue="1" operator="equal">
      <formula>"申報總口數逾限，請刪減"</formula>
    </cfRule>
    <cfRule type="cellIs" dxfId="244" priority="56" stopIfTrue="1" operator="equal">
      <formula>"申報配偶子女逾限，請刪減"</formula>
    </cfRule>
  </conditionalFormatting>
  <conditionalFormatting sqref="AJ6:AJ54 AL6:AL54 AL59 AJ59">
    <cfRule type="cellIs" dxfId="243" priority="57" stopIfTrue="1" operator="equal">
      <formula>"＊"</formula>
    </cfRule>
  </conditionalFormatting>
  <conditionalFormatting sqref="AM7:AM54 AM59">
    <cfRule type="cellIs" dxfId="242" priority="58" stopIfTrue="1" operator="equal">
      <formula>"自填"</formula>
    </cfRule>
  </conditionalFormatting>
  <conditionalFormatting sqref="AG6:AG54 AC6:AC54 Y6:Y54 Y59 AC59 AG59">
    <cfRule type="cellIs" dxfId="241" priority="59" stopIfTrue="1" operator="equal">
      <formula>"制度取消後始出生"</formula>
    </cfRule>
    <cfRule type="cellIs" dxfId="240" priority="60" stopIfTrue="1" operator="equal">
      <formula>"提醒 : 滿20歲"</formula>
    </cfRule>
  </conditionalFormatting>
  <conditionalFormatting sqref="U6:U54 U59">
    <cfRule type="cellIs" dxfId="239" priority="61" stopIfTrue="1" operator="equal">
      <formula>"制度取消後始結婚"</formula>
    </cfRule>
  </conditionalFormatting>
  <conditionalFormatting sqref="Q6:Q54 M6:M54 M59 Q59">
    <cfRule type="cellIs" dxfId="238" priority="62" stopIfTrue="1" operator="equal">
      <formula>"84年以前未滿60歲"</formula>
    </cfRule>
  </conditionalFormatting>
  <conditionalFormatting sqref="F8:F54 F59">
    <cfRule type="cellIs" dxfId="237" priority="63" stopIfTrue="1" operator="equal">
      <formula>"請選擇"</formula>
    </cfRule>
  </conditionalFormatting>
  <conditionalFormatting sqref="E8:E54 N6:N54 N59 E59">
    <cfRule type="cellIs" dxfId="236" priority="64" stopIfTrue="1" operator="equal">
      <formula>"自填"</formula>
    </cfRule>
  </conditionalFormatting>
  <conditionalFormatting sqref="R6:R54 R59">
    <cfRule type="cellIs" dxfId="235" priority="52" stopIfTrue="1" operator="equal">
      <formula>"自填"</formula>
    </cfRule>
  </conditionalFormatting>
  <conditionalFormatting sqref="V6:V54 V59">
    <cfRule type="cellIs" dxfId="234" priority="51" stopIfTrue="1" operator="equal">
      <formula>"自填"</formula>
    </cfRule>
  </conditionalFormatting>
  <conditionalFormatting sqref="Z6:Z54 Z59">
    <cfRule type="cellIs" dxfId="233" priority="50" stopIfTrue="1" operator="equal">
      <formula>"自填"</formula>
    </cfRule>
  </conditionalFormatting>
  <conditionalFormatting sqref="AD6:AD54 AD59">
    <cfRule type="cellIs" dxfId="232" priority="49" stopIfTrue="1" operator="equal">
      <formula>"自填"</formula>
    </cfRule>
  </conditionalFormatting>
  <conditionalFormatting sqref="AH6:AH54 AH59">
    <cfRule type="cellIs" dxfId="231" priority="48" stopIfTrue="1" operator="equal">
      <formula>"自填"</formula>
    </cfRule>
  </conditionalFormatting>
  <conditionalFormatting sqref="C55:C57">
    <cfRule type="expression" dxfId="230" priority="36" stopIfTrue="1">
      <formula>OR(AQ55&gt;0,AQ55&lt;0)</formula>
    </cfRule>
    <cfRule type="expression" dxfId="229" priority="37" stopIfTrue="1">
      <formula>OR(AND(LEN(C55)&gt;0,LEN(C55)&lt;10),LEN(C55)&gt;10)</formula>
    </cfRule>
  </conditionalFormatting>
  <conditionalFormatting sqref="AK55:AK57">
    <cfRule type="cellIs" dxfId="228" priority="38" stopIfTrue="1" operator="equal">
      <formula>"申報總口數逾限，請刪減"</formula>
    </cfRule>
    <cfRule type="cellIs" dxfId="227" priority="39" stopIfTrue="1" operator="equal">
      <formula>"申報配偶子女逾限，請刪減"</formula>
    </cfRule>
  </conditionalFormatting>
  <conditionalFormatting sqref="AJ55:AJ57 AL55:AL57">
    <cfRule type="cellIs" dxfId="226" priority="40" stopIfTrue="1" operator="equal">
      <formula>"＊"</formula>
    </cfRule>
  </conditionalFormatting>
  <conditionalFormatting sqref="AM55:AM57">
    <cfRule type="cellIs" dxfId="225" priority="41" stopIfTrue="1" operator="equal">
      <formula>"自填"</formula>
    </cfRule>
  </conditionalFormatting>
  <conditionalFormatting sqref="AG55:AG57 AC55:AC57 Y55:Y57">
    <cfRule type="cellIs" dxfId="224" priority="42" stopIfTrue="1" operator="equal">
      <formula>"制度取消後始出生"</formula>
    </cfRule>
    <cfRule type="cellIs" dxfId="223" priority="43" stopIfTrue="1" operator="equal">
      <formula>"提醒 : 滿20歲"</formula>
    </cfRule>
  </conditionalFormatting>
  <conditionalFormatting sqref="U55:U57">
    <cfRule type="cellIs" dxfId="222" priority="44" stopIfTrue="1" operator="equal">
      <formula>"制度取消後始結婚"</formula>
    </cfRule>
  </conditionalFormatting>
  <conditionalFormatting sqref="Q55:Q57 M55:M57">
    <cfRule type="cellIs" dxfId="221" priority="45" stopIfTrue="1" operator="equal">
      <formula>"84年以前未滿60歲"</formula>
    </cfRule>
  </conditionalFormatting>
  <conditionalFormatting sqref="F55:F57">
    <cfRule type="cellIs" dxfId="220" priority="46" stopIfTrue="1" operator="equal">
      <formula>"請選擇"</formula>
    </cfRule>
  </conditionalFormatting>
  <conditionalFormatting sqref="E55:E57 N55:N57">
    <cfRule type="cellIs" dxfId="219" priority="47" stopIfTrue="1" operator="equal">
      <formula>"自填"</formula>
    </cfRule>
  </conditionalFormatting>
  <conditionalFormatting sqref="R55:R57">
    <cfRule type="cellIs" dxfId="218" priority="35" stopIfTrue="1" operator="equal">
      <formula>"自填"</formula>
    </cfRule>
  </conditionalFormatting>
  <conditionalFormatting sqref="V55:V57">
    <cfRule type="cellIs" dxfId="217" priority="34" stopIfTrue="1" operator="equal">
      <formula>"自填"</formula>
    </cfRule>
  </conditionalFormatting>
  <conditionalFormatting sqref="Z55:Z57">
    <cfRule type="cellIs" dxfId="216" priority="33" stopIfTrue="1" operator="equal">
      <formula>"自填"</formula>
    </cfRule>
  </conditionalFormatting>
  <conditionalFormatting sqref="AD55:AD57">
    <cfRule type="cellIs" dxfId="215" priority="32" stopIfTrue="1" operator="equal">
      <formula>"自填"</formula>
    </cfRule>
  </conditionalFormatting>
  <conditionalFormatting sqref="AH55:AH57">
    <cfRule type="cellIs" dxfId="214" priority="31" stopIfTrue="1" operator="equal">
      <formula>"自填"</formula>
    </cfRule>
  </conditionalFormatting>
  <conditionalFormatting sqref="C58">
    <cfRule type="expression" dxfId="213" priority="19" stopIfTrue="1">
      <formula>OR(AQ58&gt;0,AQ58&lt;0)</formula>
    </cfRule>
    <cfRule type="expression" dxfId="212" priority="20" stopIfTrue="1">
      <formula>OR(AND(LEN(C58)&gt;0,LEN(C58)&lt;10),LEN(C58)&gt;10)</formula>
    </cfRule>
  </conditionalFormatting>
  <conditionalFormatting sqref="AK58">
    <cfRule type="cellIs" dxfId="211" priority="21" stopIfTrue="1" operator="equal">
      <formula>"申報總口數逾限，請刪減"</formula>
    </cfRule>
    <cfRule type="cellIs" dxfId="210" priority="22" stopIfTrue="1" operator="equal">
      <formula>"申報配偶子女逾限，請刪減"</formula>
    </cfRule>
  </conditionalFormatting>
  <conditionalFormatting sqref="AJ58 AL58">
    <cfRule type="cellIs" dxfId="209" priority="23" stopIfTrue="1" operator="equal">
      <formula>"＊"</formula>
    </cfRule>
  </conditionalFormatting>
  <conditionalFormatting sqref="AM58">
    <cfRule type="cellIs" dxfId="208" priority="24" stopIfTrue="1" operator="equal">
      <formula>"自填"</formula>
    </cfRule>
  </conditionalFormatting>
  <conditionalFormatting sqref="AG58 AC58 Y58">
    <cfRule type="cellIs" dxfId="207" priority="25" stopIfTrue="1" operator="equal">
      <formula>"制度取消後始出生"</formula>
    </cfRule>
    <cfRule type="cellIs" dxfId="206" priority="26" stopIfTrue="1" operator="equal">
      <formula>"提醒 : 滿20歲"</formula>
    </cfRule>
  </conditionalFormatting>
  <conditionalFormatting sqref="U58">
    <cfRule type="cellIs" dxfId="205" priority="27" stopIfTrue="1" operator="equal">
      <formula>"制度取消後始結婚"</formula>
    </cfRule>
  </conditionalFormatting>
  <conditionalFormatting sqref="Q58 M58">
    <cfRule type="cellIs" dxfId="204" priority="28" stopIfTrue="1" operator="equal">
      <formula>"84年以前未滿60歲"</formula>
    </cfRule>
  </conditionalFormatting>
  <conditionalFormatting sqref="F58">
    <cfRule type="cellIs" dxfId="203" priority="29" stopIfTrue="1" operator="equal">
      <formula>"請選擇"</formula>
    </cfRule>
  </conditionalFormatting>
  <conditionalFormatting sqref="E58 N58">
    <cfRule type="cellIs" dxfId="202" priority="30" stopIfTrue="1" operator="equal">
      <formula>"自填"</formula>
    </cfRule>
  </conditionalFormatting>
  <conditionalFormatting sqref="R58">
    <cfRule type="cellIs" dxfId="201" priority="18" stopIfTrue="1" operator="equal">
      <formula>"自填"</formula>
    </cfRule>
  </conditionalFormatting>
  <conditionalFormatting sqref="V58">
    <cfRule type="cellIs" dxfId="200" priority="17" stopIfTrue="1" operator="equal">
      <formula>"自填"</formula>
    </cfRule>
  </conditionalFormatting>
  <conditionalFormatting sqref="Z58">
    <cfRule type="cellIs" dxfId="199" priority="16" stopIfTrue="1" operator="equal">
      <formula>"自填"</formula>
    </cfRule>
  </conditionalFormatting>
  <conditionalFormatting sqref="AD58">
    <cfRule type="cellIs" dxfId="198" priority="15" stopIfTrue="1" operator="equal">
      <formula>"自填"</formula>
    </cfRule>
  </conditionalFormatting>
  <conditionalFormatting sqref="AH58">
    <cfRule type="cellIs" dxfId="197" priority="14" stopIfTrue="1" operator="equal">
      <formula>"自填"</formula>
    </cfRule>
  </conditionalFormatting>
  <conditionalFormatting sqref="C6">
    <cfRule type="expression" dxfId="196" priority="8" stopIfTrue="1">
      <formula>OR(AQ6&gt;0,AQ6&lt;0)</formula>
    </cfRule>
    <cfRule type="expression" dxfId="195" priority="9" stopIfTrue="1">
      <formula>OR(AND(LEN(C6)&gt;0,LEN(C6)&lt;10),LEN(C6)&gt;10)</formula>
    </cfRule>
  </conditionalFormatting>
  <conditionalFormatting sqref="F6">
    <cfRule type="cellIs" dxfId="194" priority="10" stopIfTrue="1" operator="equal">
      <formula>"請選擇"</formula>
    </cfRule>
  </conditionalFormatting>
  <conditionalFormatting sqref="E6">
    <cfRule type="cellIs" dxfId="193" priority="11" stopIfTrue="1" operator="equal">
      <formula>"自填"</formula>
    </cfRule>
  </conditionalFormatting>
  <conditionalFormatting sqref="AM6">
    <cfRule type="cellIs" dxfId="192" priority="7" stopIfTrue="1" operator="equal">
      <formula>"自填"</formula>
    </cfRule>
  </conditionalFormatting>
  <conditionalFormatting sqref="C7">
    <cfRule type="expression" dxfId="191" priority="5" stopIfTrue="1">
      <formula>OR(AQ7&gt;0,AQ7&lt;0)</formula>
    </cfRule>
    <cfRule type="expression" dxfId="190" priority="6" stopIfTrue="1">
      <formula>OR(AND(LEN(C7)&gt;0,LEN(C7)&lt;10),LEN(C7)&gt;10)</formula>
    </cfRule>
  </conditionalFormatting>
  <conditionalFormatting sqref="F7">
    <cfRule type="cellIs" dxfId="189" priority="3" stopIfTrue="1" operator="equal">
      <formula>"請選擇"</formula>
    </cfRule>
  </conditionalFormatting>
  <conditionalFormatting sqref="E7">
    <cfRule type="cellIs" dxfId="188" priority="4" stopIfTrue="1" operator="equal">
      <formula>"自填"</formula>
    </cfRule>
  </conditionalFormatting>
  <conditionalFormatting sqref="C50">
    <cfRule type="expression" dxfId="187" priority="1" stopIfTrue="1">
      <formula>OR(AQ50&gt;0,AQ50&lt;0)</formula>
    </cfRule>
    <cfRule type="expression" dxfId="186" priority="2" stopIfTrue="1">
      <formula>OR(AND(LEN(C50)&gt;0,LEN(C50)&lt;10),LEN(C50)&gt;10)</formula>
    </cfRule>
  </conditionalFormatting>
  <dataValidations count="2">
    <dataValidation type="list" allowBlank="1" showInputMessage="1" sqref="AM6:AM59">
      <formula1>"自填,*年*月*日畢業,*年*月*日死亡,*年*月*日離婚"</formula1>
    </dataValidation>
    <dataValidation type="list" allowBlank="1" showInputMessage="1" sqref="N6:N59 R6:R59 V6:V59 Z6:Z59 AD6:AD59 E6:E59 AH6:AH59">
      <formula1>"自填,15.5,15,14.5,14,13.5,,13,12.5,12,11,10,9,8,7,6,5,4,3,2,1"</formula1>
    </dataValidation>
  </dataValidations>
  <printOptions horizontalCentered="1"/>
  <pageMargins left="0.39370078740157483" right="0.39370078740157483" top="0.39370078740157483" bottom="0.39370078740157483" header="0.51181102362204722" footer="0.31496062992125984"/>
  <pageSetup paperSize="8" orientation="landscape" horizontalDpi="300" verticalDpi="300" r:id="rId1"/>
  <headerFooter alignWithMargins="0">
    <oddFooter>&amp;L印表日期：&amp;D&amp;R第 &amp;N - &amp;P 頁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Sheet2!$A$1:$A$11</xm:f>
          </x14:formula1>
          <xm:sqref>F6:F59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/>
  <dimension ref="A1:HR60"/>
  <sheetViews>
    <sheetView zoomScaleNormal="100" workbookViewId="0">
      <pane xSplit="10" ySplit="5" topLeftCell="K36" activePane="bottomRight" state="frozenSplit"/>
      <selection activeCell="B6" sqref="B6"/>
      <selection pane="topRight" activeCell="B6" sqref="B6"/>
      <selection pane="bottomLeft" activeCell="B6" sqref="B6"/>
      <selection pane="bottomRight" activeCell="AM9" sqref="AM9"/>
    </sheetView>
  </sheetViews>
  <sheetFormatPr defaultColWidth="9" defaultRowHeight="15.75" customHeight="1"/>
  <cols>
    <col min="1" max="1" width="3.5" style="6" customWidth="1"/>
    <col min="2" max="2" width="4.625" style="6" customWidth="1"/>
    <col min="3" max="3" width="5.875" style="6" customWidth="1"/>
    <col min="4" max="4" width="6.125" style="6" customWidth="1"/>
    <col min="5" max="5" width="3.875" style="6" customWidth="1"/>
    <col min="6" max="6" width="15.125" style="6" customWidth="1"/>
    <col min="7" max="10" width="3.875" style="6" customWidth="1"/>
    <col min="11" max="11" width="4.625" style="6" customWidth="1"/>
    <col min="12" max="12" width="6.125" style="6" hidden="1" customWidth="1"/>
    <col min="13" max="13" width="3.875" style="6" hidden="1" customWidth="1"/>
    <col min="14" max="14" width="3.875" style="6" customWidth="1"/>
    <col min="15" max="15" width="4.625" style="6" customWidth="1"/>
    <col min="16" max="16" width="6.125" style="6" hidden="1" customWidth="1"/>
    <col min="17" max="17" width="3.875" style="6" hidden="1" customWidth="1"/>
    <col min="18" max="18" width="3.875" style="6" customWidth="1"/>
    <col min="19" max="19" width="4.625" style="6" customWidth="1"/>
    <col min="20" max="20" width="6.125" style="6" customWidth="1"/>
    <col min="21" max="22" width="3.875" style="6" customWidth="1"/>
    <col min="23" max="23" width="4.625" style="6" customWidth="1"/>
    <col min="24" max="24" width="6.125" style="6" customWidth="1"/>
    <col min="25" max="26" width="3.875" style="6" customWidth="1"/>
    <col min="27" max="27" width="4.625" style="6" customWidth="1"/>
    <col min="28" max="28" width="6.125" style="6" customWidth="1"/>
    <col min="29" max="30" width="3.875" style="6" customWidth="1"/>
    <col min="31" max="31" width="4.625" style="6" customWidth="1"/>
    <col min="32" max="32" width="6.125" style="6" customWidth="1"/>
    <col min="33" max="34" width="3.875" style="6" customWidth="1"/>
    <col min="35" max="35" width="3.25" style="6" customWidth="1"/>
    <col min="36" max="36" width="5.125" style="6" customWidth="1"/>
    <col min="37" max="37" width="7" style="6" customWidth="1"/>
    <col min="38" max="38" width="8.875" style="6" customWidth="1"/>
    <col min="39" max="39" width="15.25" style="6" customWidth="1"/>
    <col min="40" max="40" width="14.375" style="6" customWidth="1"/>
    <col min="41" max="41" width="9.125" style="6" hidden="1" customWidth="1"/>
    <col min="42" max="42" width="4" style="6" hidden="1" customWidth="1"/>
    <col min="43" max="43" width="6.875" style="6" hidden="1" customWidth="1"/>
    <col min="44" max="44" width="3.25" style="6" hidden="1" customWidth="1"/>
    <col min="45" max="51" width="3.25" style="7" hidden="1" customWidth="1"/>
    <col min="52" max="53" width="3.75" style="7" hidden="1" customWidth="1"/>
    <col min="54" max="55" width="3.75" style="6" hidden="1" customWidth="1"/>
    <col min="56" max="56" width="7.875" style="6" hidden="1" customWidth="1"/>
    <col min="57" max="57" width="9" style="6" hidden="1" customWidth="1"/>
    <col min="58" max="58" width="3" style="6" hidden="1" customWidth="1"/>
    <col min="59" max="67" width="3" style="7" hidden="1" customWidth="1"/>
    <col min="68" max="73" width="3" style="6" hidden="1" customWidth="1"/>
    <col min="74" max="82" width="3" style="7" hidden="1" customWidth="1"/>
    <col min="83" max="88" width="3" style="6" hidden="1" customWidth="1"/>
    <col min="89" max="97" width="3" style="7" hidden="1" customWidth="1"/>
    <col min="98" max="101" width="3" style="6" hidden="1" customWidth="1"/>
    <col min="102" max="102" width="2.5" style="6" hidden="1" customWidth="1"/>
    <col min="103" max="103" width="3" style="6" hidden="1" customWidth="1"/>
    <col min="104" max="112" width="3" style="7" hidden="1" customWidth="1"/>
    <col min="113" max="116" width="3" style="6" hidden="1" customWidth="1"/>
    <col min="117" max="117" width="2.5" style="6" hidden="1" customWidth="1"/>
    <col min="118" max="118" width="3" style="6" hidden="1" customWidth="1"/>
    <col min="119" max="127" width="3" style="7" hidden="1" customWidth="1"/>
    <col min="128" max="131" width="3" style="6" hidden="1" customWidth="1"/>
    <col min="132" max="132" width="2.5" style="6" hidden="1" customWidth="1"/>
    <col min="133" max="133" width="3" style="6" hidden="1" customWidth="1"/>
    <col min="134" max="142" width="3" style="7" hidden="1" customWidth="1"/>
    <col min="143" max="146" width="3" style="6" hidden="1" customWidth="1"/>
    <col min="147" max="147" width="2.5" style="6" hidden="1" customWidth="1"/>
    <col min="148" max="148" width="3" style="6" hidden="1" customWidth="1"/>
    <col min="149" max="157" width="3" style="7" hidden="1" customWidth="1"/>
    <col min="158" max="161" width="3" style="6" hidden="1" customWidth="1"/>
    <col min="162" max="162" width="2.5" style="6" hidden="1" customWidth="1"/>
    <col min="163" max="163" width="3" style="6" hidden="1" customWidth="1"/>
    <col min="164" max="172" width="3" style="7" hidden="1" customWidth="1"/>
    <col min="173" max="176" width="3" style="6" hidden="1" customWidth="1"/>
    <col min="177" max="177" width="2.5" style="6" hidden="1" customWidth="1"/>
    <col min="178" max="178" width="3" style="6" hidden="1" customWidth="1"/>
    <col min="179" max="187" width="3" style="7" hidden="1" customWidth="1"/>
    <col min="188" max="191" width="3" style="6" hidden="1" customWidth="1"/>
    <col min="192" max="192" width="2.5" style="6" hidden="1" customWidth="1"/>
    <col min="193" max="193" width="3" style="6" hidden="1" customWidth="1"/>
    <col min="194" max="202" width="3" style="7" hidden="1" customWidth="1"/>
    <col min="203" max="206" width="3" style="6" hidden="1" customWidth="1"/>
    <col min="207" max="207" width="2.75" style="6" hidden="1" customWidth="1"/>
    <col min="208" max="212" width="8" style="6" hidden="1" customWidth="1"/>
    <col min="213" max="214" width="9" style="6" hidden="1" customWidth="1"/>
    <col min="215" max="215" width="4.125" style="6" hidden="1" customWidth="1"/>
    <col min="216" max="218" width="9" style="6" hidden="1" customWidth="1"/>
    <col min="219" max="219" width="2.375" style="6" hidden="1" customWidth="1"/>
    <col min="220" max="224" width="2.75" style="6" hidden="1" customWidth="1"/>
    <col min="225" max="225" width="2.375" style="6" hidden="1" customWidth="1"/>
    <col min="226" max="226" width="0" style="6" hidden="1" customWidth="1"/>
    <col min="227" max="16384" width="9" style="6"/>
  </cols>
  <sheetData>
    <row r="1" spans="1:226" ht="63" customHeight="1" thickBot="1">
      <c r="A1" s="188" t="s">
        <v>799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  <c r="U1" s="189"/>
      <c r="V1" s="189"/>
      <c r="W1" s="189"/>
      <c r="X1" s="189"/>
      <c r="Y1" s="189"/>
      <c r="Z1" s="189"/>
      <c r="AA1" s="189"/>
      <c r="AB1" s="189"/>
      <c r="AC1" s="189"/>
      <c r="AD1" s="189"/>
      <c r="AE1" s="189"/>
      <c r="AF1" s="189"/>
      <c r="AG1" s="189"/>
      <c r="AH1" s="189"/>
      <c r="AI1" s="189"/>
      <c r="AJ1" s="189"/>
      <c r="AK1" s="189"/>
      <c r="AL1" s="189"/>
      <c r="AM1" s="189"/>
      <c r="AN1" s="44"/>
    </row>
    <row r="2" spans="1:226" ht="16.5" customHeight="1" thickBot="1">
      <c r="A2" s="137" t="s">
        <v>81</v>
      </c>
      <c r="B2" s="138"/>
      <c r="C2" s="138"/>
      <c r="D2" s="108">
        <v>102</v>
      </c>
      <c r="E2" s="43" t="s">
        <v>46</v>
      </c>
      <c r="F2" s="124" t="s">
        <v>795</v>
      </c>
      <c r="G2" s="139" t="s">
        <v>693</v>
      </c>
      <c r="H2" s="139"/>
      <c r="I2" s="40"/>
      <c r="J2" s="140" t="str">
        <f>IF(TRIM(G2)="","",VLOOKUP(G2,Sheet2!P2:Q319,2,FALSE))</f>
        <v>開南大學</v>
      </c>
      <c r="K2" s="140"/>
      <c r="L2" s="140"/>
      <c r="M2" s="140"/>
      <c r="N2" s="140"/>
      <c r="O2" s="140"/>
      <c r="P2" s="140"/>
      <c r="Q2" s="140"/>
      <c r="R2" s="1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</row>
    <row r="3" spans="1:226" s="131" customFormat="1" ht="18.75" customHeight="1">
      <c r="A3" s="142" t="s">
        <v>9</v>
      </c>
      <c r="B3" s="144" t="s">
        <v>3</v>
      </c>
      <c r="C3" s="145"/>
      <c r="D3" s="145"/>
      <c r="E3" s="145"/>
      <c r="F3" s="145"/>
      <c r="G3" s="146" t="s">
        <v>31</v>
      </c>
      <c r="H3" s="149" t="s">
        <v>30</v>
      </c>
      <c r="I3" s="152" t="s">
        <v>86</v>
      </c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  <c r="AA3" s="153"/>
      <c r="AB3" s="153"/>
      <c r="AC3" s="153"/>
      <c r="AD3" s="153"/>
      <c r="AE3" s="153"/>
      <c r="AF3" s="153"/>
      <c r="AG3" s="153"/>
      <c r="AH3" s="153"/>
      <c r="AI3" s="153"/>
      <c r="AJ3" s="153"/>
      <c r="AK3" s="154"/>
      <c r="AL3" s="142" t="s">
        <v>92</v>
      </c>
      <c r="AM3" s="142" t="s">
        <v>83</v>
      </c>
      <c r="AN3" s="180"/>
      <c r="AO3" s="179" t="s">
        <v>79</v>
      </c>
      <c r="AP3" s="179"/>
      <c r="AQ3" s="179"/>
      <c r="AR3" s="184" t="s">
        <v>50</v>
      </c>
      <c r="AS3" s="184"/>
      <c r="AT3" s="184"/>
      <c r="AU3" s="184"/>
      <c r="AV3" s="184"/>
      <c r="AW3" s="184"/>
      <c r="AX3" s="184"/>
      <c r="AY3" s="184"/>
      <c r="AZ3" s="184"/>
      <c r="BA3" s="184"/>
      <c r="BB3" s="184"/>
      <c r="BC3" s="184"/>
      <c r="BD3" s="184"/>
      <c r="BF3" s="182" t="str">
        <f>"A　　　"&amp;Sheet2!D3</f>
        <v>A　　　0</v>
      </c>
      <c r="BG3" s="182"/>
      <c r="BH3" s="182"/>
      <c r="BI3" s="182"/>
      <c r="BJ3" s="182"/>
      <c r="BK3" s="182"/>
      <c r="BL3" s="182"/>
      <c r="BM3" s="182"/>
      <c r="BN3" s="182"/>
      <c r="BO3" s="182"/>
      <c r="BP3" s="182"/>
      <c r="BQ3" s="182"/>
      <c r="BR3" s="183"/>
      <c r="BS3" s="183"/>
      <c r="BT3" s="9"/>
      <c r="BU3" s="182" t="str">
        <f>"Ｂ　　　"&amp;Sheet2!D4</f>
        <v>Ｂ　　　800701</v>
      </c>
      <c r="BV3" s="182"/>
      <c r="BW3" s="182"/>
      <c r="BX3" s="182"/>
      <c r="BY3" s="182"/>
      <c r="BZ3" s="182"/>
      <c r="CA3" s="182"/>
      <c r="CB3" s="182"/>
      <c r="CC3" s="182"/>
      <c r="CD3" s="182"/>
      <c r="CE3" s="182"/>
      <c r="CF3" s="182"/>
      <c r="CG3" s="183"/>
      <c r="CH3" s="183"/>
      <c r="CI3" s="6"/>
      <c r="CJ3" s="182" t="str">
        <f>"C　　　"&amp;Sheet2!D5</f>
        <v>C　　　810101</v>
      </c>
      <c r="CK3" s="182"/>
      <c r="CL3" s="182"/>
      <c r="CM3" s="182"/>
      <c r="CN3" s="182"/>
      <c r="CO3" s="182"/>
      <c r="CP3" s="182"/>
      <c r="CQ3" s="182"/>
      <c r="CR3" s="182"/>
      <c r="CS3" s="182"/>
      <c r="CT3" s="182"/>
      <c r="CU3" s="182"/>
      <c r="CV3" s="183"/>
      <c r="CW3" s="183"/>
      <c r="CY3" s="182" t="str">
        <f>"D　　　"&amp;Sheet2!D6</f>
        <v>D　　　810701</v>
      </c>
      <c r="CZ3" s="182"/>
      <c r="DA3" s="182"/>
      <c r="DB3" s="182"/>
      <c r="DC3" s="182"/>
      <c r="DD3" s="182"/>
      <c r="DE3" s="182"/>
      <c r="DF3" s="182"/>
      <c r="DG3" s="182"/>
      <c r="DH3" s="182"/>
      <c r="DI3" s="182"/>
      <c r="DJ3" s="182"/>
      <c r="DK3" s="183"/>
      <c r="DL3" s="183"/>
      <c r="DN3" s="182" t="str">
        <f>"E　　　"&amp;Sheet2!D7</f>
        <v>E　　　820101</v>
      </c>
      <c r="DO3" s="182"/>
      <c r="DP3" s="182"/>
      <c r="DQ3" s="182"/>
      <c r="DR3" s="182"/>
      <c r="DS3" s="182"/>
      <c r="DT3" s="182"/>
      <c r="DU3" s="182"/>
      <c r="DV3" s="182"/>
      <c r="DW3" s="182"/>
      <c r="DX3" s="182"/>
      <c r="DY3" s="182"/>
      <c r="DZ3" s="183"/>
      <c r="EA3" s="183"/>
      <c r="EC3" s="182" t="str">
        <f>"F　　　"&amp;Sheet2!D8</f>
        <v>F　　　820701</v>
      </c>
      <c r="ED3" s="182"/>
      <c r="EE3" s="182"/>
      <c r="EF3" s="182"/>
      <c r="EG3" s="182"/>
      <c r="EH3" s="182"/>
      <c r="EI3" s="182"/>
      <c r="EJ3" s="182"/>
      <c r="EK3" s="182"/>
      <c r="EL3" s="182"/>
      <c r="EM3" s="182"/>
      <c r="EN3" s="182"/>
      <c r="EO3" s="183"/>
      <c r="EP3" s="183"/>
      <c r="ER3" s="182" t="str">
        <f>"G　　　"&amp;Sheet2!D9</f>
        <v>G　　　830101</v>
      </c>
      <c r="ES3" s="182"/>
      <c r="ET3" s="182"/>
      <c r="EU3" s="182"/>
      <c r="EV3" s="182"/>
      <c r="EW3" s="182"/>
      <c r="EX3" s="182"/>
      <c r="EY3" s="182"/>
      <c r="EZ3" s="182"/>
      <c r="FA3" s="182"/>
      <c r="FB3" s="182"/>
      <c r="FC3" s="182"/>
      <c r="FD3" s="183"/>
      <c r="FE3" s="183"/>
      <c r="FG3" s="182" t="str">
        <f>"H　　　"&amp;Sheet2!D10</f>
        <v>H　　　830701</v>
      </c>
      <c r="FH3" s="182"/>
      <c r="FI3" s="182"/>
      <c r="FJ3" s="182"/>
      <c r="FK3" s="182"/>
      <c r="FL3" s="182"/>
      <c r="FM3" s="182"/>
      <c r="FN3" s="182"/>
      <c r="FO3" s="182"/>
      <c r="FP3" s="182"/>
      <c r="FQ3" s="182"/>
      <c r="FR3" s="182"/>
      <c r="FS3" s="183"/>
      <c r="FT3" s="183"/>
      <c r="FV3" s="182" t="str">
        <f>"I　　　"&amp;Sheet2!D11</f>
        <v>I　　　840101</v>
      </c>
      <c r="FW3" s="182"/>
      <c r="FX3" s="182"/>
      <c r="FY3" s="182"/>
      <c r="FZ3" s="182"/>
      <c r="GA3" s="182"/>
      <c r="GB3" s="182"/>
      <c r="GC3" s="182"/>
      <c r="GD3" s="182"/>
      <c r="GE3" s="182"/>
      <c r="GF3" s="182"/>
      <c r="GG3" s="182"/>
      <c r="GH3" s="183"/>
      <c r="GI3" s="183"/>
      <c r="GK3" s="182" t="str">
        <f>"J　　　"&amp;Sheet2!D12</f>
        <v>J　　　840701</v>
      </c>
      <c r="GL3" s="182"/>
      <c r="GM3" s="182"/>
      <c r="GN3" s="182"/>
      <c r="GO3" s="182"/>
      <c r="GP3" s="182"/>
      <c r="GQ3" s="182"/>
      <c r="GR3" s="182"/>
      <c r="GS3" s="182"/>
      <c r="GT3" s="182"/>
      <c r="GU3" s="182"/>
      <c r="GV3" s="182"/>
      <c r="GW3" s="183"/>
      <c r="GX3" s="183"/>
    </row>
    <row r="4" spans="1:226" s="131" customFormat="1" ht="18.75" customHeight="1">
      <c r="A4" s="143"/>
      <c r="B4" s="165" t="s">
        <v>0</v>
      </c>
      <c r="C4" s="166" t="s">
        <v>28</v>
      </c>
      <c r="D4" s="168" t="s">
        <v>5</v>
      </c>
      <c r="E4" s="170" t="s">
        <v>27</v>
      </c>
      <c r="F4" s="170" t="s">
        <v>88</v>
      </c>
      <c r="G4" s="147"/>
      <c r="H4" s="150"/>
      <c r="I4" s="173" t="s">
        <v>87</v>
      </c>
      <c r="J4" s="174"/>
      <c r="K4" s="155" t="s">
        <v>6</v>
      </c>
      <c r="L4" s="156"/>
      <c r="M4" s="156"/>
      <c r="N4" s="157"/>
      <c r="O4" s="158" t="s">
        <v>7</v>
      </c>
      <c r="P4" s="156"/>
      <c r="Q4" s="156"/>
      <c r="R4" s="157"/>
      <c r="S4" s="155" t="s">
        <v>10</v>
      </c>
      <c r="T4" s="156"/>
      <c r="U4" s="156"/>
      <c r="V4" s="157"/>
      <c r="W4" s="158" t="s">
        <v>16</v>
      </c>
      <c r="X4" s="156"/>
      <c r="Y4" s="156"/>
      <c r="Z4" s="157"/>
      <c r="AA4" s="155" t="s">
        <v>17</v>
      </c>
      <c r="AB4" s="156"/>
      <c r="AC4" s="156"/>
      <c r="AD4" s="157"/>
      <c r="AE4" s="155" t="s">
        <v>18</v>
      </c>
      <c r="AF4" s="156"/>
      <c r="AG4" s="156"/>
      <c r="AH4" s="157"/>
      <c r="AI4" s="159" t="s">
        <v>85</v>
      </c>
      <c r="AJ4" s="160"/>
      <c r="AK4" s="161"/>
      <c r="AL4" s="162"/>
      <c r="AM4" s="162"/>
      <c r="AN4" s="181"/>
      <c r="AO4" s="132"/>
      <c r="AP4" s="132"/>
      <c r="AQ4" s="132"/>
      <c r="AR4" s="177" t="s">
        <v>6</v>
      </c>
      <c r="AS4" s="177"/>
      <c r="AT4" s="177" t="s">
        <v>7</v>
      </c>
      <c r="AU4" s="177"/>
      <c r="AV4" s="129" t="s">
        <v>10</v>
      </c>
      <c r="AW4" s="132" t="s">
        <v>8</v>
      </c>
      <c r="AX4" s="132" t="s">
        <v>1</v>
      </c>
      <c r="AY4" s="132" t="s">
        <v>2</v>
      </c>
      <c r="AZ4" s="178" t="s">
        <v>51</v>
      </c>
      <c r="BA4" s="178"/>
      <c r="BB4" s="178" t="s">
        <v>45</v>
      </c>
      <c r="BC4" s="178"/>
      <c r="BD4" s="19" t="s">
        <v>29</v>
      </c>
      <c r="BF4" s="177" t="s">
        <v>6</v>
      </c>
      <c r="BG4" s="177"/>
      <c r="BH4" s="177" t="s">
        <v>7</v>
      </c>
      <c r="BI4" s="177"/>
      <c r="BJ4" s="129" t="s">
        <v>10</v>
      </c>
      <c r="BK4" s="132" t="s">
        <v>8</v>
      </c>
      <c r="BL4" s="132" t="s">
        <v>1</v>
      </c>
      <c r="BM4" s="132" t="s">
        <v>2</v>
      </c>
      <c r="BN4" s="178" t="s">
        <v>42</v>
      </c>
      <c r="BO4" s="178"/>
      <c r="BP4" s="178" t="s">
        <v>43</v>
      </c>
      <c r="BQ4" s="178"/>
      <c r="BR4" s="178" t="s">
        <v>44</v>
      </c>
      <c r="BS4" s="178"/>
      <c r="BT4" s="130"/>
      <c r="BU4" s="177" t="s">
        <v>6</v>
      </c>
      <c r="BV4" s="177"/>
      <c r="BW4" s="177" t="s">
        <v>7</v>
      </c>
      <c r="BX4" s="177"/>
      <c r="BY4" s="129" t="s">
        <v>10</v>
      </c>
      <c r="BZ4" s="132" t="s">
        <v>8</v>
      </c>
      <c r="CA4" s="132" t="s">
        <v>1</v>
      </c>
      <c r="CB4" s="132" t="s">
        <v>2</v>
      </c>
      <c r="CC4" s="178" t="s">
        <v>42</v>
      </c>
      <c r="CD4" s="178"/>
      <c r="CE4" s="178" t="s">
        <v>43</v>
      </c>
      <c r="CF4" s="178"/>
      <c r="CG4" s="178" t="s">
        <v>44</v>
      </c>
      <c r="CH4" s="178"/>
      <c r="CI4" s="130"/>
      <c r="CJ4" s="177" t="s">
        <v>6</v>
      </c>
      <c r="CK4" s="177"/>
      <c r="CL4" s="177" t="s">
        <v>7</v>
      </c>
      <c r="CM4" s="177"/>
      <c r="CN4" s="129" t="s">
        <v>10</v>
      </c>
      <c r="CO4" s="132" t="s">
        <v>8</v>
      </c>
      <c r="CP4" s="132" t="s">
        <v>1</v>
      </c>
      <c r="CQ4" s="132" t="s">
        <v>2</v>
      </c>
      <c r="CR4" s="178" t="s">
        <v>42</v>
      </c>
      <c r="CS4" s="178"/>
      <c r="CT4" s="178" t="s">
        <v>43</v>
      </c>
      <c r="CU4" s="178"/>
      <c r="CV4" s="178" t="s">
        <v>44</v>
      </c>
      <c r="CW4" s="178"/>
      <c r="CX4" s="19"/>
      <c r="CY4" s="177" t="s">
        <v>6</v>
      </c>
      <c r="CZ4" s="177"/>
      <c r="DA4" s="177" t="s">
        <v>7</v>
      </c>
      <c r="DB4" s="177"/>
      <c r="DC4" s="129" t="s">
        <v>10</v>
      </c>
      <c r="DD4" s="132" t="s">
        <v>8</v>
      </c>
      <c r="DE4" s="132" t="s">
        <v>1</v>
      </c>
      <c r="DF4" s="132" t="s">
        <v>2</v>
      </c>
      <c r="DG4" s="178" t="s">
        <v>42</v>
      </c>
      <c r="DH4" s="178"/>
      <c r="DI4" s="178" t="s">
        <v>43</v>
      </c>
      <c r="DJ4" s="178"/>
      <c r="DK4" s="178" t="s">
        <v>44</v>
      </c>
      <c r="DL4" s="178"/>
      <c r="DM4" s="19"/>
      <c r="DN4" s="177" t="s">
        <v>6</v>
      </c>
      <c r="DO4" s="177"/>
      <c r="DP4" s="177" t="s">
        <v>7</v>
      </c>
      <c r="DQ4" s="177"/>
      <c r="DR4" s="129" t="s">
        <v>10</v>
      </c>
      <c r="DS4" s="132" t="s">
        <v>8</v>
      </c>
      <c r="DT4" s="132" t="s">
        <v>1</v>
      </c>
      <c r="DU4" s="132" t="s">
        <v>2</v>
      </c>
      <c r="DV4" s="178" t="s">
        <v>42</v>
      </c>
      <c r="DW4" s="178"/>
      <c r="DX4" s="178" t="s">
        <v>43</v>
      </c>
      <c r="DY4" s="178"/>
      <c r="DZ4" s="178" t="s">
        <v>44</v>
      </c>
      <c r="EA4" s="178"/>
      <c r="EB4" s="19"/>
      <c r="EC4" s="177" t="s">
        <v>6</v>
      </c>
      <c r="ED4" s="177"/>
      <c r="EE4" s="177" t="s">
        <v>7</v>
      </c>
      <c r="EF4" s="177"/>
      <c r="EG4" s="129" t="s">
        <v>10</v>
      </c>
      <c r="EH4" s="132" t="s">
        <v>8</v>
      </c>
      <c r="EI4" s="132" t="s">
        <v>1</v>
      </c>
      <c r="EJ4" s="132" t="s">
        <v>2</v>
      </c>
      <c r="EK4" s="178" t="s">
        <v>42</v>
      </c>
      <c r="EL4" s="178"/>
      <c r="EM4" s="178" t="s">
        <v>43</v>
      </c>
      <c r="EN4" s="178"/>
      <c r="EO4" s="178" t="s">
        <v>44</v>
      </c>
      <c r="EP4" s="178"/>
      <c r="EQ4" s="19"/>
      <c r="ER4" s="177" t="s">
        <v>6</v>
      </c>
      <c r="ES4" s="177"/>
      <c r="ET4" s="177" t="s">
        <v>7</v>
      </c>
      <c r="EU4" s="177"/>
      <c r="EV4" s="129" t="s">
        <v>10</v>
      </c>
      <c r="EW4" s="132" t="s">
        <v>8</v>
      </c>
      <c r="EX4" s="132" t="s">
        <v>1</v>
      </c>
      <c r="EY4" s="132" t="s">
        <v>2</v>
      </c>
      <c r="EZ4" s="178" t="s">
        <v>42</v>
      </c>
      <c r="FA4" s="178"/>
      <c r="FB4" s="178" t="s">
        <v>43</v>
      </c>
      <c r="FC4" s="178"/>
      <c r="FD4" s="178" t="s">
        <v>44</v>
      </c>
      <c r="FE4" s="178"/>
      <c r="FF4" s="19"/>
      <c r="FG4" s="177" t="s">
        <v>6</v>
      </c>
      <c r="FH4" s="177"/>
      <c r="FI4" s="177" t="s">
        <v>7</v>
      </c>
      <c r="FJ4" s="177"/>
      <c r="FK4" s="129" t="s">
        <v>10</v>
      </c>
      <c r="FL4" s="132" t="s">
        <v>8</v>
      </c>
      <c r="FM4" s="132" t="s">
        <v>1</v>
      </c>
      <c r="FN4" s="132" t="s">
        <v>2</v>
      </c>
      <c r="FO4" s="178" t="s">
        <v>42</v>
      </c>
      <c r="FP4" s="178"/>
      <c r="FQ4" s="178" t="s">
        <v>43</v>
      </c>
      <c r="FR4" s="178"/>
      <c r="FS4" s="178" t="s">
        <v>44</v>
      </c>
      <c r="FT4" s="178"/>
      <c r="FU4" s="19"/>
      <c r="FV4" s="177" t="s">
        <v>6</v>
      </c>
      <c r="FW4" s="177"/>
      <c r="FX4" s="177" t="s">
        <v>7</v>
      </c>
      <c r="FY4" s="177"/>
      <c r="FZ4" s="129" t="s">
        <v>10</v>
      </c>
      <c r="GA4" s="132" t="s">
        <v>8</v>
      </c>
      <c r="GB4" s="132" t="s">
        <v>1</v>
      </c>
      <c r="GC4" s="132" t="s">
        <v>2</v>
      </c>
      <c r="GD4" s="178" t="s">
        <v>42</v>
      </c>
      <c r="GE4" s="178"/>
      <c r="GF4" s="178" t="s">
        <v>43</v>
      </c>
      <c r="GG4" s="178"/>
      <c r="GH4" s="178" t="s">
        <v>44</v>
      </c>
      <c r="GI4" s="178"/>
      <c r="GJ4" s="19"/>
      <c r="GK4" s="177" t="s">
        <v>6</v>
      </c>
      <c r="GL4" s="177"/>
      <c r="GM4" s="177" t="s">
        <v>7</v>
      </c>
      <c r="GN4" s="177"/>
      <c r="GO4" s="129" t="s">
        <v>10</v>
      </c>
      <c r="GP4" s="132" t="s">
        <v>8</v>
      </c>
      <c r="GQ4" s="132" t="s">
        <v>1</v>
      </c>
      <c r="GR4" s="132" t="s">
        <v>2</v>
      </c>
      <c r="GS4" s="178" t="s">
        <v>42</v>
      </c>
      <c r="GT4" s="178"/>
      <c r="GU4" s="178" t="s">
        <v>43</v>
      </c>
      <c r="GV4" s="178"/>
      <c r="GW4" s="178" t="s">
        <v>44</v>
      </c>
      <c r="GX4" s="178"/>
      <c r="GZ4" s="186" t="s">
        <v>8</v>
      </c>
      <c r="HA4" s="186"/>
      <c r="HB4" s="186" t="s">
        <v>1</v>
      </c>
      <c r="HC4" s="186"/>
      <c r="HD4" s="186" t="s">
        <v>2</v>
      </c>
      <c r="HE4" s="187"/>
      <c r="HF4" s="185" t="s">
        <v>49</v>
      </c>
      <c r="HL4" s="129" t="s">
        <v>6</v>
      </c>
      <c r="HM4" s="129" t="s">
        <v>7</v>
      </c>
      <c r="HN4" s="129" t="s">
        <v>10</v>
      </c>
      <c r="HO4" s="132" t="s">
        <v>8</v>
      </c>
      <c r="HP4" s="132" t="s">
        <v>1</v>
      </c>
      <c r="HQ4" s="132" t="s">
        <v>2</v>
      </c>
    </row>
    <row r="5" spans="1:226" s="131" customFormat="1" ht="35.25" customHeight="1">
      <c r="A5" s="143"/>
      <c r="B5" s="165"/>
      <c r="C5" s="167"/>
      <c r="D5" s="169"/>
      <c r="E5" s="171"/>
      <c r="F5" s="172"/>
      <c r="G5" s="148"/>
      <c r="H5" s="151"/>
      <c r="I5" s="128" t="s">
        <v>14</v>
      </c>
      <c r="J5" s="127" t="s">
        <v>13</v>
      </c>
      <c r="K5" s="14" t="s">
        <v>0</v>
      </c>
      <c r="L5" s="126" t="s">
        <v>12</v>
      </c>
      <c r="M5" s="127" t="s">
        <v>11</v>
      </c>
      <c r="N5" s="20" t="s">
        <v>27</v>
      </c>
      <c r="O5" s="15" t="s">
        <v>0</v>
      </c>
      <c r="P5" s="126" t="s">
        <v>12</v>
      </c>
      <c r="Q5" s="127" t="s">
        <v>11</v>
      </c>
      <c r="R5" s="127" t="s">
        <v>27</v>
      </c>
      <c r="S5" s="14" t="s">
        <v>0</v>
      </c>
      <c r="T5" s="41" t="s">
        <v>80</v>
      </c>
      <c r="U5" s="50" t="s">
        <v>84</v>
      </c>
      <c r="V5" s="20" t="s">
        <v>27</v>
      </c>
      <c r="W5" s="15" t="s">
        <v>0</v>
      </c>
      <c r="X5" s="126" t="s">
        <v>12</v>
      </c>
      <c r="Y5" s="127" t="s">
        <v>11</v>
      </c>
      <c r="Z5" s="20" t="s">
        <v>27</v>
      </c>
      <c r="AA5" s="14" t="s">
        <v>0</v>
      </c>
      <c r="AB5" s="126" t="s">
        <v>12</v>
      </c>
      <c r="AC5" s="127" t="s">
        <v>11</v>
      </c>
      <c r="AD5" s="20" t="s">
        <v>27</v>
      </c>
      <c r="AE5" s="15" t="s">
        <v>0</v>
      </c>
      <c r="AF5" s="126" t="s">
        <v>12</v>
      </c>
      <c r="AG5" s="127" t="s">
        <v>11</v>
      </c>
      <c r="AH5" s="20" t="s">
        <v>27</v>
      </c>
      <c r="AI5" s="128" t="s">
        <v>15</v>
      </c>
      <c r="AJ5" s="126" t="s">
        <v>19</v>
      </c>
      <c r="AK5" s="45" t="s">
        <v>82</v>
      </c>
      <c r="AL5" s="162"/>
      <c r="AM5" s="162"/>
      <c r="AN5" s="181"/>
      <c r="AR5" s="21" t="s">
        <v>20</v>
      </c>
      <c r="AS5" s="22" t="s">
        <v>21</v>
      </c>
      <c r="AT5" s="21" t="s">
        <v>20</v>
      </c>
      <c r="AU5" s="22" t="s">
        <v>21</v>
      </c>
      <c r="AV5" s="22" t="s">
        <v>21</v>
      </c>
      <c r="AW5" s="22" t="s">
        <v>21</v>
      </c>
      <c r="AX5" s="22" t="s">
        <v>21</v>
      </c>
      <c r="AY5" s="22" t="s">
        <v>21</v>
      </c>
      <c r="AZ5" s="23" t="s">
        <v>23</v>
      </c>
      <c r="BA5" s="23" t="s">
        <v>22</v>
      </c>
      <c r="BB5" s="23" t="s">
        <v>23</v>
      </c>
      <c r="BC5" s="23" t="s">
        <v>22</v>
      </c>
      <c r="BD5" s="23"/>
      <c r="BF5" s="21" t="s">
        <v>20</v>
      </c>
      <c r="BG5" s="22" t="s">
        <v>21</v>
      </c>
      <c r="BH5" s="21" t="s">
        <v>20</v>
      </c>
      <c r="BI5" s="22" t="s">
        <v>21</v>
      </c>
      <c r="BJ5" s="22" t="s">
        <v>21</v>
      </c>
      <c r="BK5" s="22" t="s">
        <v>21</v>
      </c>
      <c r="BL5" s="22" t="s">
        <v>21</v>
      </c>
      <c r="BM5" s="22" t="s">
        <v>21</v>
      </c>
      <c r="BN5" s="23" t="s">
        <v>23</v>
      </c>
      <c r="BO5" s="23" t="s">
        <v>22</v>
      </c>
      <c r="BP5" s="23" t="s">
        <v>23</v>
      </c>
      <c r="BQ5" s="23" t="s">
        <v>22</v>
      </c>
      <c r="BR5" s="23" t="s">
        <v>23</v>
      </c>
      <c r="BS5" s="23" t="s">
        <v>22</v>
      </c>
      <c r="BT5" s="23"/>
      <c r="BU5" s="21" t="s">
        <v>20</v>
      </c>
      <c r="BV5" s="22" t="s">
        <v>21</v>
      </c>
      <c r="BW5" s="21" t="s">
        <v>20</v>
      </c>
      <c r="BX5" s="22" t="s">
        <v>21</v>
      </c>
      <c r="BY5" s="22" t="s">
        <v>21</v>
      </c>
      <c r="BZ5" s="22" t="s">
        <v>21</v>
      </c>
      <c r="CA5" s="22" t="s">
        <v>21</v>
      </c>
      <c r="CB5" s="22" t="s">
        <v>21</v>
      </c>
      <c r="CC5" s="23" t="s">
        <v>23</v>
      </c>
      <c r="CD5" s="23" t="s">
        <v>22</v>
      </c>
      <c r="CE5" s="23" t="s">
        <v>23</v>
      </c>
      <c r="CF5" s="23" t="s">
        <v>22</v>
      </c>
      <c r="CG5" s="23" t="s">
        <v>23</v>
      </c>
      <c r="CH5" s="23" t="s">
        <v>22</v>
      </c>
      <c r="CI5" s="23"/>
      <c r="CJ5" s="21" t="s">
        <v>20</v>
      </c>
      <c r="CK5" s="22" t="s">
        <v>21</v>
      </c>
      <c r="CL5" s="21" t="s">
        <v>20</v>
      </c>
      <c r="CM5" s="22" t="s">
        <v>21</v>
      </c>
      <c r="CN5" s="22" t="s">
        <v>21</v>
      </c>
      <c r="CO5" s="22" t="s">
        <v>21</v>
      </c>
      <c r="CP5" s="22" t="s">
        <v>21</v>
      </c>
      <c r="CQ5" s="22" t="s">
        <v>21</v>
      </c>
      <c r="CR5" s="23" t="s">
        <v>23</v>
      </c>
      <c r="CS5" s="23" t="s">
        <v>22</v>
      </c>
      <c r="CT5" s="23" t="s">
        <v>23</v>
      </c>
      <c r="CU5" s="23" t="s">
        <v>22</v>
      </c>
      <c r="CV5" s="23" t="s">
        <v>23</v>
      </c>
      <c r="CW5" s="23" t="s">
        <v>22</v>
      </c>
      <c r="CX5" s="23"/>
      <c r="CY5" s="21" t="s">
        <v>20</v>
      </c>
      <c r="CZ5" s="22" t="s">
        <v>21</v>
      </c>
      <c r="DA5" s="21" t="s">
        <v>20</v>
      </c>
      <c r="DB5" s="22" t="s">
        <v>21</v>
      </c>
      <c r="DC5" s="22" t="s">
        <v>21</v>
      </c>
      <c r="DD5" s="22" t="s">
        <v>21</v>
      </c>
      <c r="DE5" s="22" t="s">
        <v>21</v>
      </c>
      <c r="DF5" s="22" t="s">
        <v>21</v>
      </c>
      <c r="DG5" s="23" t="s">
        <v>23</v>
      </c>
      <c r="DH5" s="23" t="s">
        <v>22</v>
      </c>
      <c r="DI5" s="23" t="s">
        <v>23</v>
      </c>
      <c r="DJ5" s="23" t="s">
        <v>22</v>
      </c>
      <c r="DK5" s="23" t="s">
        <v>23</v>
      </c>
      <c r="DL5" s="23" t="s">
        <v>22</v>
      </c>
      <c r="DM5" s="23"/>
      <c r="DN5" s="21" t="s">
        <v>20</v>
      </c>
      <c r="DO5" s="22" t="s">
        <v>21</v>
      </c>
      <c r="DP5" s="21" t="s">
        <v>20</v>
      </c>
      <c r="DQ5" s="22" t="s">
        <v>21</v>
      </c>
      <c r="DR5" s="22" t="s">
        <v>21</v>
      </c>
      <c r="DS5" s="22" t="s">
        <v>21</v>
      </c>
      <c r="DT5" s="22" t="s">
        <v>21</v>
      </c>
      <c r="DU5" s="22" t="s">
        <v>21</v>
      </c>
      <c r="DV5" s="23" t="s">
        <v>23</v>
      </c>
      <c r="DW5" s="23" t="s">
        <v>22</v>
      </c>
      <c r="DX5" s="23" t="s">
        <v>23</v>
      </c>
      <c r="DY5" s="23" t="s">
        <v>22</v>
      </c>
      <c r="DZ5" s="23" t="s">
        <v>23</v>
      </c>
      <c r="EA5" s="23" t="s">
        <v>22</v>
      </c>
      <c r="EB5" s="23"/>
      <c r="EC5" s="21" t="s">
        <v>20</v>
      </c>
      <c r="ED5" s="22" t="s">
        <v>21</v>
      </c>
      <c r="EE5" s="21" t="s">
        <v>20</v>
      </c>
      <c r="EF5" s="22" t="s">
        <v>21</v>
      </c>
      <c r="EG5" s="22" t="s">
        <v>21</v>
      </c>
      <c r="EH5" s="22" t="s">
        <v>21</v>
      </c>
      <c r="EI5" s="22" t="s">
        <v>21</v>
      </c>
      <c r="EJ5" s="22" t="s">
        <v>21</v>
      </c>
      <c r="EK5" s="23" t="s">
        <v>23</v>
      </c>
      <c r="EL5" s="23" t="s">
        <v>22</v>
      </c>
      <c r="EM5" s="23" t="s">
        <v>23</v>
      </c>
      <c r="EN5" s="23" t="s">
        <v>22</v>
      </c>
      <c r="EO5" s="23" t="s">
        <v>23</v>
      </c>
      <c r="EP5" s="23" t="s">
        <v>22</v>
      </c>
      <c r="EQ5" s="23"/>
      <c r="ER5" s="21" t="s">
        <v>20</v>
      </c>
      <c r="ES5" s="22" t="s">
        <v>21</v>
      </c>
      <c r="ET5" s="21" t="s">
        <v>20</v>
      </c>
      <c r="EU5" s="22" t="s">
        <v>21</v>
      </c>
      <c r="EV5" s="22" t="s">
        <v>21</v>
      </c>
      <c r="EW5" s="22" t="s">
        <v>21</v>
      </c>
      <c r="EX5" s="22" t="s">
        <v>21</v>
      </c>
      <c r="EY5" s="22" t="s">
        <v>21</v>
      </c>
      <c r="EZ5" s="23" t="s">
        <v>23</v>
      </c>
      <c r="FA5" s="23" t="s">
        <v>22</v>
      </c>
      <c r="FB5" s="23" t="s">
        <v>23</v>
      </c>
      <c r="FC5" s="23" t="s">
        <v>22</v>
      </c>
      <c r="FD5" s="23" t="s">
        <v>23</v>
      </c>
      <c r="FE5" s="23" t="s">
        <v>22</v>
      </c>
      <c r="FF5" s="23"/>
      <c r="FG5" s="21" t="s">
        <v>20</v>
      </c>
      <c r="FH5" s="22" t="s">
        <v>21</v>
      </c>
      <c r="FI5" s="21" t="s">
        <v>20</v>
      </c>
      <c r="FJ5" s="22" t="s">
        <v>21</v>
      </c>
      <c r="FK5" s="22" t="s">
        <v>21</v>
      </c>
      <c r="FL5" s="22" t="s">
        <v>21</v>
      </c>
      <c r="FM5" s="22" t="s">
        <v>21</v>
      </c>
      <c r="FN5" s="22" t="s">
        <v>21</v>
      </c>
      <c r="FO5" s="23" t="s">
        <v>23</v>
      </c>
      <c r="FP5" s="23" t="s">
        <v>22</v>
      </c>
      <c r="FQ5" s="23" t="s">
        <v>23</v>
      </c>
      <c r="FR5" s="23" t="s">
        <v>22</v>
      </c>
      <c r="FS5" s="23" t="s">
        <v>23</v>
      </c>
      <c r="FT5" s="23" t="s">
        <v>22</v>
      </c>
      <c r="FU5" s="23"/>
      <c r="FV5" s="21" t="s">
        <v>20</v>
      </c>
      <c r="FW5" s="22" t="s">
        <v>21</v>
      </c>
      <c r="FX5" s="21" t="s">
        <v>20</v>
      </c>
      <c r="FY5" s="22" t="s">
        <v>21</v>
      </c>
      <c r="FZ5" s="22" t="s">
        <v>21</v>
      </c>
      <c r="GA5" s="22" t="s">
        <v>21</v>
      </c>
      <c r="GB5" s="22" t="s">
        <v>21</v>
      </c>
      <c r="GC5" s="22" t="s">
        <v>21</v>
      </c>
      <c r="GD5" s="23" t="s">
        <v>23</v>
      </c>
      <c r="GE5" s="23" t="s">
        <v>22</v>
      </c>
      <c r="GF5" s="23" t="s">
        <v>23</v>
      </c>
      <c r="GG5" s="23" t="s">
        <v>22</v>
      </c>
      <c r="GH5" s="23" t="s">
        <v>23</v>
      </c>
      <c r="GI5" s="23" t="s">
        <v>22</v>
      </c>
      <c r="GJ5" s="23"/>
      <c r="GK5" s="21" t="s">
        <v>20</v>
      </c>
      <c r="GL5" s="22" t="s">
        <v>21</v>
      </c>
      <c r="GM5" s="21" t="s">
        <v>20</v>
      </c>
      <c r="GN5" s="22" t="s">
        <v>21</v>
      </c>
      <c r="GO5" s="22" t="s">
        <v>21</v>
      </c>
      <c r="GP5" s="22" t="s">
        <v>21</v>
      </c>
      <c r="GQ5" s="22" t="s">
        <v>21</v>
      </c>
      <c r="GR5" s="22" t="s">
        <v>21</v>
      </c>
      <c r="GS5" s="23" t="s">
        <v>23</v>
      </c>
      <c r="GT5" s="23" t="s">
        <v>22</v>
      </c>
      <c r="GU5" s="23" t="s">
        <v>23</v>
      </c>
      <c r="GV5" s="23" t="s">
        <v>22</v>
      </c>
      <c r="GW5" s="23" t="s">
        <v>23</v>
      </c>
      <c r="GX5" s="23" t="s">
        <v>22</v>
      </c>
      <c r="GZ5" s="131" t="s">
        <v>47</v>
      </c>
      <c r="HA5" s="131" t="s">
        <v>20</v>
      </c>
      <c r="HB5" s="131" t="s">
        <v>47</v>
      </c>
      <c r="HC5" s="131" t="s">
        <v>20</v>
      </c>
      <c r="HD5" s="131" t="s">
        <v>47</v>
      </c>
      <c r="HE5" s="131" t="s">
        <v>20</v>
      </c>
      <c r="HF5" s="185"/>
      <c r="HH5" s="28" t="s">
        <v>89</v>
      </c>
      <c r="HI5" s="28" t="s">
        <v>90</v>
      </c>
      <c r="HJ5" s="28" t="s">
        <v>91</v>
      </c>
      <c r="HL5" s="22" t="s">
        <v>21</v>
      </c>
      <c r="HM5" s="22" t="s">
        <v>21</v>
      </c>
      <c r="HN5" s="22" t="s">
        <v>21</v>
      </c>
      <c r="HO5" s="22" t="s">
        <v>21</v>
      </c>
      <c r="HP5" s="22" t="s">
        <v>21</v>
      </c>
      <c r="HQ5" s="22" t="s">
        <v>21</v>
      </c>
      <c r="HR5" s="131" t="s">
        <v>95</v>
      </c>
    </row>
    <row r="6" spans="1:226" s="131" customFormat="1" ht="60" customHeight="1">
      <c r="A6" s="125">
        <v>1</v>
      </c>
      <c r="B6" s="32"/>
      <c r="C6" s="33"/>
      <c r="D6" s="34"/>
      <c r="E6" s="55"/>
      <c r="F6" s="46"/>
      <c r="G6" s="48">
        <f>IF(OR(C6="",C6=" ",C6="　"),0,IF(D6&gt;780630,0,ROUND(VLOOKUP(F6,Sheet2!$A$1:$B$20,2,FALSE),0)))</f>
        <v>0</v>
      </c>
      <c r="H6" s="49">
        <f t="shared" ref="H6:H59" si="0">IF(OR(C6="",C6=" ",C6="　"),0,IF(D6&gt;790630,0,930))</f>
        <v>0</v>
      </c>
      <c r="I6" s="24">
        <f t="shared" ref="I6:I59" si="1">IF(OR(C6="",C6=" ",C6="　"),0,GW6)</f>
        <v>0</v>
      </c>
      <c r="J6" s="25">
        <f t="shared" ref="J6:J59" si="2">IF(OR(C6="",C6=" ",C6="　"),0,GX6)</f>
        <v>0</v>
      </c>
      <c r="K6" s="35"/>
      <c r="L6" s="133" t="str">
        <f t="shared" ref="L6:L8" si="3">IF(K6="","",180101)</f>
        <v/>
      </c>
      <c r="M6" s="51" t="str">
        <f t="shared" ref="M6:M59" si="4">IF(OR(K6="",K6=" ",K6="　"),"",IF(AR6&lt;60,"84年以前未滿60歲","OK
"&amp;LEFT(TEXT(L6,"0000000"),3)+59&amp;"年滿60歲"))</f>
        <v/>
      </c>
      <c r="N6" s="56">
        <v>15.5</v>
      </c>
      <c r="O6" s="38"/>
      <c r="P6" s="133" t="str">
        <f t="shared" ref="P6:P8" si="5">IF(O6="","",180101)</f>
        <v/>
      </c>
      <c r="Q6" s="51" t="str">
        <f t="shared" ref="Q6:Q59" si="6">IF(OR(O6="",O6=" ",O6="　"),"",IF(AT6&lt;60,"84年以前未滿60歲","OK
"&amp;LEFT(TEXT(P6,"0000000"),3)+59&amp;"年滿60歲"))</f>
        <v/>
      </c>
      <c r="R6" s="56">
        <v>15.5</v>
      </c>
      <c r="S6" s="38"/>
      <c r="T6" s="34"/>
      <c r="U6" s="51" t="str">
        <f t="shared" ref="U6:U59" si="7">IF(OR(S6="",S6=" ",S6="　"),"",IF(T6&gt;840630,"制度取消後始結婚","OK
"&amp;LEFT(TEXT(T6,"0000000"),3)-0&amp;"年結婚"))</f>
        <v/>
      </c>
      <c r="V6" s="56">
        <v>15.5</v>
      </c>
      <c r="W6" s="38"/>
      <c r="X6" s="34"/>
      <c r="Y6" s="51" t="str">
        <f t="shared" ref="Y6:Y59" si="8">IF(OR(W6="",W6=" ",W6="　"),"",IF(X6&gt;840630,"制度取消後始出生",IF(HA6&gt;19,"提醒 : 滿20歲","OK
"&amp;LEFT(TEXT(X6,"0000000"),3)-0&amp;"年出生")))</f>
        <v/>
      </c>
      <c r="Z6" s="56">
        <v>15.5</v>
      </c>
      <c r="AA6" s="35"/>
      <c r="AB6" s="34"/>
      <c r="AC6" s="51" t="str">
        <f t="shared" ref="AC6:AC59" si="9">IF(OR(AA6="",AA6=" ",AA6="　"),"",IF(AB6&gt;840630,"制度取消後始出生",IF(HC6&gt;19,"提醒 : 滿20歲","OK
"&amp;LEFT(TEXT(AB6,"0000000"),3)-0&amp;"年出生")))</f>
        <v/>
      </c>
      <c r="AD6" s="56">
        <v>15.5</v>
      </c>
      <c r="AE6" s="38"/>
      <c r="AF6" s="34"/>
      <c r="AG6" s="51" t="str">
        <f t="shared" ref="AG6:AG59" si="10">IF(OR(AE6="",AE6=" ",AE6="　"),"",IF(AF6&gt;840630,"制度取消後始出生",IF(HE6&gt;19,"提醒 : 滿20歲","OK
"&amp;LEFT(TEXT(AF6,"0000000"),3)-0&amp;"年出生")))</f>
        <v/>
      </c>
      <c r="AH6" s="56">
        <v>15.5</v>
      </c>
      <c r="AI6" s="37">
        <f t="shared" ref="AI6:AI59" si="11">IF(OR(C6="",C6=" ",C6="　"),0,AZ6)</f>
        <v>0</v>
      </c>
      <c r="AJ6" s="47">
        <f t="shared" ref="AJ6:AJ59" si="12">IF(OR(C6="",C6=" ",C6="　"),0,IF(LEFT(AK6,2)="申報","＊",BD6))</f>
        <v>0</v>
      </c>
      <c r="AK6" s="26">
        <f t="shared" ref="AK6:AK59" si="13">IF(OR(C6="",C6=" ",C6="　"),0,IF(AZ6&gt;BB6,"申報總口數逾限，請刪減",IF((AV6+AW6+AX6+AY6)&gt;BC6,"申報配偶子女逾限，請刪減","核符")))</f>
        <v>0</v>
      </c>
      <c r="AL6" s="53">
        <f t="shared" ref="AL6:AL59" si="14">IF(OR(C6="",C6=" ",C6="　"),0,IF(LEFT(AK6,2)="申報","＊",H6+G6+AJ6&amp;"/月
"&amp;HH6+HI6+HJ6&amp;"/年"))</f>
        <v>0</v>
      </c>
      <c r="AM6" s="36"/>
      <c r="AN6" s="54"/>
      <c r="AO6" s="131" t="e">
        <f>VLOOKUP(LEFT(C6,1),Sheet2!$L$3:$M$28,2,FALSE)&amp;MID(C6,2,9)</f>
        <v>#N/A</v>
      </c>
      <c r="AP6" s="131" t="e">
        <f t="shared" ref="AP6:AP59" si="15">MOD(MID(AO6,1,1)+MID(AO6,2,1)*9+MID(AO6,3,1)*8+MID(AO6,4,1)*7+MID(AO6,5,1)*6+MID(AO6,6,1)*5+MID(AO6,7,1)*4+MID(AO6,8,1)*3+MID(AO6,9,1)*2+MID(AO6,10,1),10)</f>
        <v>#N/A</v>
      </c>
      <c r="AQ6" s="131" t="e">
        <f t="shared" ref="AQ6:AQ59" si="16">IF(AP6=0,0,10-AP6)-VALUE(MID(C6,10,1))</f>
        <v>#N/A</v>
      </c>
      <c r="AR6" s="27">
        <f t="shared" ref="AR6:AR59" si="17">IF(OR(L6="",L6=" ",L6="　"),0,84-LEFT(TEXT(L6,"0000000"),3)+1)</f>
        <v>0</v>
      </c>
      <c r="AS6" s="28">
        <f t="shared" ref="AS6:AS59" si="18">IF(OR(L6="",L6=" ",L6="　"),0,IF(AR6&gt;59,1,0))</f>
        <v>0</v>
      </c>
      <c r="AT6" s="27">
        <f t="shared" ref="AT6:AT59" si="19">IF(OR(P6="",P6=" ",P6="　"),0,84-LEFT(TEXT(P6,"0000000"),3)+1)</f>
        <v>0</v>
      </c>
      <c r="AU6" s="28">
        <f t="shared" ref="AU6:AU59" si="20">IF(OR(P6="",P6=" ",P6="　"),0,IF(AT6&gt;59,1,0))</f>
        <v>0</v>
      </c>
      <c r="AV6" s="28">
        <f t="shared" ref="AV6:AV59" si="21">IF(OR(T6="",T6=" ",T6="　"),0,IF(T6&lt;840701,1,0))</f>
        <v>0</v>
      </c>
      <c r="AW6" s="28">
        <f t="shared" ref="AW6:AW59" si="22">IF(OR(X6="",X6=" ",X6="　"),0,IF(X6&lt;840701,1,0))</f>
        <v>0</v>
      </c>
      <c r="AX6" s="28">
        <f t="shared" ref="AX6:AX59" si="23">IF(OR(AB6="",AB6=" ",AB6="　"),0,IF(AB6&lt;840701,1,0))</f>
        <v>0</v>
      </c>
      <c r="AY6" s="28">
        <f t="shared" ref="AY6:AY59" si="24">IF(OR(AF6="",AF6=" ",AF6="　"),0,IF(AF6&lt;840701,1,0))</f>
        <v>0</v>
      </c>
      <c r="AZ6" s="29" t="str">
        <f t="shared" ref="AZ6:AZ59" si="25">IF(OR(B6="",B6=" ",B6="　"),"",AS6+AU6+AV6+AW6+AX6+AY6)</f>
        <v/>
      </c>
      <c r="BA6" s="29"/>
      <c r="BB6" s="30">
        <f t="shared" ref="BB6:BC37" si="26">GW6</f>
        <v>0</v>
      </c>
      <c r="BC6" s="30">
        <f t="shared" si="26"/>
        <v>0</v>
      </c>
      <c r="BD6" s="31">
        <f t="shared" ref="BD6:BD59" si="27">ROUND(566*(AS6+AU6+AV6+AW6+AX6+AY6),0)</f>
        <v>0</v>
      </c>
      <c r="BF6" s="27" t="e">
        <f t="shared" ref="BF6:BF59" si="28">80-LEFT(TEXT(L6,"0000000"),3)+1</f>
        <v>#VALUE!</v>
      </c>
      <c r="BG6" s="28">
        <f t="shared" ref="BG6:BG59" si="29">IF(OR(L6="",L6=" ",L6="　"),0,IF(D6&gt;=800701,0,IF(BF6&gt;59,1,0)))</f>
        <v>0</v>
      </c>
      <c r="BH6" s="27" t="e">
        <f t="shared" ref="BH6:BH59" si="30">80-LEFT(TEXT(P6,"0000000"),3)+1</f>
        <v>#VALUE!</v>
      </c>
      <c r="BI6" s="28">
        <f t="shared" ref="BI6:BI59" si="31">IF(OR(P6="",P6=" ",P6="　"),0,IF(D6&gt;=800701,0,IF(BH6&gt;59,1,0)))</f>
        <v>0</v>
      </c>
      <c r="BJ6" s="28">
        <f>IF(OR(T6="",T6=" ",T6="　"),0,IF(D6&gt;=800701,0,IF(MATCH(T6,Sheet2!$D$3:$D$12,1)&lt;=1,1,0)))</f>
        <v>0</v>
      </c>
      <c r="BK6" s="28">
        <f>IF(OR(X6="",X6=" ",X6="　"),0,IF(D6&gt;=800701,0,IF(MATCH(X6,Sheet2!$D$3:$D$12,1)&lt;=1,1,0)))</f>
        <v>0</v>
      </c>
      <c r="BL6" s="28">
        <f>IF(OR(AB6="",AB6=" ",AB6="　"),0,IF(D6&gt;=800701,0,IF(MATCH(AB6,Sheet2!$D$3:$D$12,1)&lt;=1,1,0)))</f>
        <v>0</v>
      </c>
      <c r="BM6" s="28">
        <f>IF(OR(AF6="",AF6=" ",AF6="　"),0,IF(D6&gt;=800701,0,IF(MATCH(AF6,Sheet2!$D$3:$D$12,1)&lt;=1,1,0)))</f>
        <v>0</v>
      </c>
      <c r="BN6" s="29">
        <f t="shared" ref="BN6:BN59" si="32">IF(D6&gt;=800701,0,5)</f>
        <v>5</v>
      </c>
      <c r="BO6" s="29">
        <f t="shared" ref="BO6:BO59" si="33">IF(D6&gt;=800701,0,3)</f>
        <v>3</v>
      </c>
      <c r="BP6" s="30">
        <f t="shared" ref="BP6:BP59" si="34">BG6+BI6+BQ6</f>
        <v>0</v>
      </c>
      <c r="BQ6" s="30">
        <f t="shared" ref="BQ6:BQ59" si="35">IF((BJ6+BK6+BL6+BM6)&gt;3,3,(BJ6+BK6+BL6+BM6))</f>
        <v>0</v>
      </c>
      <c r="BR6" s="30">
        <f t="shared" ref="BR6:BS37" si="36">IF(BP6&gt;BN6,3,BP6)</f>
        <v>0</v>
      </c>
      <c r="BS6" s="30">
        <f t="shared" si="36"/>
        <v>0</v>
      </c>
      <c r="BT6" s="30"/>
      <c r="BU6" s="27" t="e">
        <f t="shared" ref="BU6:BU59" si="37">80-LEFT(TEXT(L6,"0000000"),3)+1</f>
        <v>#VALUE!</v>
      </c>
      <c r="BV6" s="28">
        <f t="shared" ref="BV6:BV59" si="38">IF(OR(L6="",L6=" ",L6="　"),0,IF(D6&gt;=810101,0,IF(BU6&gt;59,1,0)))</f>
        <v>0</v>
      </c>
      <c r="BW6" s="27" t="e">
        <f t="shared" ref="BW6:BW59" si="39">80-LEFT(TEXT(P6,"0000000"),3)+1</f>
        <v>#VALUE!</v>
      </c>
      <c r="BX6" s="28">
        <f t="shared" ref="BX6:BX59" si="40">IF(OR(P6="",P6=" ",P6="　"),0,IF(D6&gt;=810101,0,IF(BW6&gt;59,1,0)))</f>
        <v>0</v>
      </c>
      <c r="BY6" s="28">
        <f>IF(OR(T6="",T6=" ",T6="　"),0,IF(D6&gt;=810101,0,IF(BJ6=1,1,IF(MATCH(T6,Sheet2!$D$3:$D$12,1)&lt;=2,1,0))))</f>
        <v>0</v>
      </c>
      <c r="BZ6" s="28">
        <f>IF(OR(X6="",X6=" ",X6="　"),0,IF(D6&gt;=810101,0,IF(BK6=1,1,IF(MATCH(X6,Sheet2!$D$3:$D$12,1)&lt;=2,1,0))))</f>
        <v>0</v>
      </c>
      <c r="CA6" s="28">
        <f>IF(OR(AB6="",AB6=" ",AB6="　"),0,IF(D6&gt;=810101,0,IF(BL6=1,1,IF(MATCH(AB6,Sheet2!$D$3:$D$12,1)&lt;=2,1,0))))</f>
        <v>0</v>
      </c>
      <c r="CB6" s="28">
        <f>IF(OR(AF6="",AF6=" ",AF6="　"),0,IF(D6&gt;=810101,0,IF(BM6=1,1,IF(MATCH(AF6,Sheet2!$D$3:$D$12,1)&lt;=2,1,0))))</f>
        <v>0</v>
      </c>
      <c r="CC6" s="29">
        <f t="shared" ref="CC6:CC59" si="41">IF(D6&gt;=810101,0,4)</f>
        <v>4</v>
      </c>
      <c r="CD6" s="29">
        <f t="shared" ref="CD6:CD59" si="42">IF(D6&gt;=810101,0,3)</f>
        <v>3</v>
      </c>
      <c r="CE6" s="30">
        <f t="shared" ref="CE6:CE59" si="43">BV6+BX6+CF6</f>
        <v>0</v>
      </c>
      <c r="CF6" s="30">
        <f t="shared" ref="CF6:CF59" si="44">IF((BY6+BZ6+CA6+CB6)&gt;3,3,(BY6+BZ6+CA6+CB6))</f>
        <v>0</v>
      </c>
      <c r="CG6" s="30">
        <f t="shared" ref="CG6:CH37" si="45">IF(BR6&gt;=CC6,BR6,IF(CE6&gt;CC6,3,CE6))</f>
        <v>0</v>
      </c>
      <c r="CH6" s="30">
        <f t="shared" si="45"/>
        <v>0</v>
      </c>
      <c r="CI6" s="30"/>
      <c r="CJ6" s="27" t="e">
        <f t="shared" ref="CJ6:CJ59" si="46">81-LEFT(TEXT(L6,"0000000"),3)+1</f>
        <v>#VALUE!</v>
      </c>
      <c r="CK6" s="28">
        <f t="shared" ref="CK6:CK59" si="47">IF(OR(L6="",L6=" ",L6="　"),0,IF(D6&gt;=810701,0,IF(CJ6&gt;59,1,0)))</f>
        <v>0</v>
      </c>
      <c r="CL6" s="27" t="e">
        <f t="shared" ref="CL6:CL59" si="48">81-LEFT(TEXT(P6,"0000000"),3)+1</f>
        <v>#VALUE!</v>
      </c>
      <c r="CM6" s="28">
        <f t="shared" ref="CM6:CM59" si="49">IF(OR(P6="",P6=" ",P6="　"),0,IF(D6&gt;=810701,0,IF(CL6&gt;59,1,0)))</f>
        <v>0</v>
      </c>
      <c r="CN6" s="28">
        <f>IF(OR(T6="",T6=" ",T6="　"),0,IF(D6&gt;=810701,0,IF(BY6=1,1,IF(MATCH(T6,Sheet2!$D$3:$D$12,1)&lt;=3,1,0))))</f>
        <v>0</v>
      </c>
      <c r="CO6" s="28">
        <f>IF(OR(X6="",X6=" ",X6="　"),0,IF(D6&gt;=810701,0,IF(BZ6=1,1,IF(MATCH(X6,Sheet2!$D$3:$D$12,1)&lt;=3,1,0))))</f>
        <v>0</v>
      </c>
      <c r="CP6" s="28">
        <f>IF(OR(AB6="",AB6=" ",AB6="　"),0,IF(D6&gt;=810701,0,IF(CA6=1,1,IF(MATCH(AB6,Sheet2!$D$3:$D$12,1)&lt;=3,1,0))))</f>
        <v>0</v>
      </c>
      <c r="CQ6" s="28">
        <f>IF(OR(AF6="",AF6=" ",AF6="　"),0,IF(D6&gt;=810701,0,IF(CB6=1,1,IF(MATCH(AF6,Sheet2!$D$3:$D$12,1)&lt;=3,1,0))))</f>
        <v>0</v>
      </c>
      <c r="CR6" s="29">
        <f t="shared" ref="CR6:CR59" si="50">IF(D6&gt;=810701,0,4)</f>
        <v>4</v>
      </c>
      <c r="CS6" s="29">
        <f t="shared" ref="CS6:CS59" si="51">IF(D6&gt;=810701,0,3)</f>
        <v>3</v>
      </c>
      <c r="CT6" s="30">
        <f t="shared" ref="CT6:CT59" si="52">CK6+CM6+CU6</f>
        <v>0</v>
      </c>
      <c r="CU6" s="30">
        <f t="shared" ref="CU6:CU59" si="53">IF((CN6+CO6+CP6+CQ6)&gt;3,3,(CN6+CO6+CP6+CQ6))</f>
        <v>0</v>
      </c>
      <c r="CV6" s="30">
        <f t="shared" ref="CV6:CW37" si="54">IF(CG6&gt;=CR6,CG6,IF(CT6&gt;CR6,3,CT6))</f>
        <v>0</v>
      </c>
      <c r="CW6" s="30">
        <f t="shared" si="54"/>
        <v>0</v>
      </c>
      <c r="CX6" s="31"/>
      <c r="CY6" s="27" t="e">
        <f t="shared" ref="CY6:CY59" si="55">81-LEFT(TEXT(L6,"0000000"),3)+1</f>
        <v>#VALUE!</v>
      </c>
      <c r="CZ6" s="28">
        <f t="shared" ref="CZ6:CZ59" si="56">IF(OR(L6="",L6=" ",L6="　"),0,IF(D6&gt;=820101,0,IF(CY6&gt;59,1,0)))</f>
        <v>0</v>
      </c>
      <c r="DA6" s="27" t="e">
        <f t="shared" ref="DA6:DA59" si="57">81-LEFT(TEXT(P6,"0000000"),3)+1</f>
        <v>#VALUE!</v>
      </c>
      <c r="DB6" s="28">
        <f t="shared" ref="DB6:DB59" si="58">IF(OR(P6="",P6=" ",P6="　"),0,IF(D6&gt;=820101,0,IF(DA6&gt;59,1,0)))</f>
        <v>0</v>
      </c>
      <c r="DC6" s="28">
        <f>IF(OR(T6="",T6=" ",T6="　"),0,IF(D6&gt;=820101,0,IF(CN6=1,1,IF(MATCH(T6,Sheet2!$D$3:$D$12,1)&lt;=4,1,0))))</f>
        <v>0</v>
      </c>
      <c r="DD6" s="28">
        <f>IF(OR(X6="",X6=" ",X6="　"),0,IF(D6&gt;=820101,0,IF(CO6=1,1,IF(MATCH(X6,Sheet2!$D$3:$D$12,1)&lt;=4,1,0))))</f>
        <v>0</v>
      </c>
      <c r="DE6" s="28">
        <f>IF(OR(AB6="",AB6=" ",AB6="　"),0,IF(D6&gt;=820101,0,IF(CP6=1,1,IF(MATCH(AB6,Sheet2!$D$3:$D$12,1)&lt;=4,1,0))))</f>
        <v>0</v>
      </c>
      <c r="DF6" s="28">
        <f>IF(OR(AF6="",AF6=" ",AF6="　"),0,IF(D6&gt;=820101,0,IF(CQ6=1,1,IF(MATCH(AF6,Sheet2!$D$3:$D$12,1)&lt;=4,1,0))))</f>
        <v>0</v>
      </c>
      <c r="DG6" s="29">
        <f t="shared" ref="DG6:DG59" si="59">IF(D6&gt;=820101,0,3)</f>
        <v>3</v>
      </c>
      <c r="DH6" s="29">
        <f t="shared" ref="DH6:DH59" si="60">IF(D6&gt;=820101,0,3)</f>
        <v>3</v>
      </c>
      <c r="DI6" s="30">
        <f t="shared" ref="DI6:DI59" si="61">CZ6+DB6+DJ6</f>
        <v>0</v>
      </c>
      <c r="DJ6" s="30">
        <f t="shared" ref="DJ6:DJ59" si="62">IF((DC6+DD6+DE6+DF6)&gt;3,3,(DC6+DD6+DE6+DF6))</f>
        <v>0</v>
      </c>
      <c r="DK6" s="30">
        <f t="shared" ref="DK6:DL37" si="63">IF(CV6&gt;=DG6,CV6,IF(DI6&gt;DG6,3,DI6))</f>
        <v>0</v>
      </c>
      <c r="DL6" s="30">
        <f t="shared" si="63"/>
        <v>0</v>
      </c>
      <c r="DM6" s="31"/>
      <c r="DN6" s="27" t="e">
        <f t="shared" ref="DN6:DN59" si="64">82-LEFT(TEXT(L6,"0000000"),3)+1</f>
        <v>#VALUE!</v>
      </c>
      <c r="DO6" s="28">
        <f t="shared" ref="DO6:DO59" si="65">IF(OR(L6="",L6=" ",L6="　"),0,IF(D6&gt;=820701,0,IF(DN6&gt;59,1,0)))</f>
        <v>0</v>
      </c>
      <c r="DP6" s="27" t="e">
        <f t="shared" ref="DP6:DP59" si="66">82-LEFT(TEXT(P6,"0000000"),3)+1</f>
        <v>#VALUE!</v>
      </c>
      <c r="DQ6" s="28">
        <f t="shared" ref="DQ6:DQ59" si="67">IF(OR(P6="",P6=" ",P6="　"),0,IF(D6&gt;=820701,0,IF(DP6&gt;59,1,0)))</f>
        <v>0</v>
      </c>
      <c r="DR6" s="28">
        <f>IF(OR(T6="",T6=" ",T6="　"),0,IF(D6&gt;=820701,0,IF(DC6=1,1,IF(MATCH(T6,Sheet2!$D$3:$D$12,1)&lt;=5,1,0))))</f>
        <v>0</v>
      </c>
      <c r="DS6" s="28">
        <f>IF(OR(X6="",X6=" ",X6="　"),0,IF(D6&gt;=820701,0,IF(DD6=1,1,IF(MATCH(X6,Sheet2!$D$3:$D$12,1)&lt;=5,1,0))))</f>
        <v>0</v>
      </c>
      <c r="DT6" s="28">
        <f>IF(OR(AB6="",AB6=" ",AB6="　"),0,IF(D6&gt;=820701,0,IF(DE6=1,1,IF(MATCH(AB6,Sheet2!$D$3:$D$12,1)&lt;=5,1,0))))</f>
        <v>0</v>
      </c>
      <c r="DU6" s="28">
        <f>IF(OR(AF6="",AF6=" ",AF6="　"),0,IF(D6&gt;=820701,0,IF(DF6=1,1,IF(MATCH(AF6,Sheet2!$D$3:$D$12,1)&lt;=5,1,0))))</f>
        <v>0</v>
      </c>
      <c r="DV6" s="29">
        <f t="shared" ref="DV6:DV59" si="68">IF(D6&gt;=820701,0,3)</f>
        <v>3</v>
      </c>
      <c r="DW6" s="29">
        <f t="shared" ref="DW6:DW59" si="69">IF(D6&gt;=820701,0,3)</f>
        <v>3</v>
      </c>
      <c r="DX6" s="30">
        <f t="shared" ref="DX6:DX59" si="70">DO6+DQ6+DY6</f>
        <v>0</v>
      </c>
      <c r="DY6" s="30">
        <f t="shared" ref="DY6:DY59" si="71">IF((DR6+DS6+DT6+DU6)&gt;3,3,(DR6+DS6+DT6+DU6))</f>
        <v>0</v>
      </c>
      <c r="DZ6" s="30">
        <f t="shared" ref="DZ6:EA37" si="72">IF(DK6&gt;=DV6,DK6,IF(DX6&gt;DV6,3,DX6))</f>
        <v>0</v>
      </c>
      <c r="EA6" s="30">
        <f t="shared" si="72"/>
        <v>0</v>
      </c>
      <c r="EB6" s="31"/>
      <c r="EC6" s="27" t="e">
        <f t="shared" ref="EC6:EC59" si="73">82-LEFT(TEXT(L6,"0000000"),3)+1</f>
        <v>#VALUE!</v>
      </c>
      <c r="ED6" s="28">
        <f t="shared" ref="ED6:ED59" si="74">IF(OR(L6="",L6=" ",L6="　"),0,IF(D6&gt;=830101,0,IF(EC6&gt;59,1,0)))</f>
        <v>0</v>
      </c>
      <c r="EE6" s="27" t="e">
        <f t="shared" ref="EE6:EE59" si="75">82-LEFT(TEXT(P6,"0000000"),3)+1</f>
        <v>#VALUE!</v>
      </c>
      <c r="EF6" s="28">
        <f t="shared" ref="EF6:EF59" si="76">IF(OR(P6="",P6=" ",P6="　"),0,IF(D6&gt;=830101,0,IF(EE6&gt;59,1,0)))</f>
        <v>0</v>
      </c>
      <c r="EG6" s="28">
        <f>IF(OR(T6="",T6=" ",T6="　"),0,IF(D6&gt;=830101,0,IF(DR6=1,1,IF(MATCH(T6,Sheet2!$D$3:$D$12,1)&lt;=6,1,0))))</f>
        <v>0</v>
      </c>
      <c r="EH6" s="28">
        <f>IF(OR(X6="",X6=" ",X6="　"),0,IF(D6&gt;=830101,0,IF(DS6=1,1,IF(MATCH(X6,Sheet2!$D$3:$D$12,1)&lt;=6,1,0))))</f>
        <v>0</v>
      </c>
      <c r="EI6" s="28">
        <f>IF(OR(AB6="",AB6=" ",AB6="　"),0,IF(D6&gt;=830101,0,IF(DT6=1,1,IF(MATCH(AB6,Sheet2!$D$3:$D$12,1)&lt;=6,1,0))))</f>
        <v>0</v>
      </c>
      <c r="EJ6" s="28">
        <f>IF(OR(AF6="",AF6=" ",AF6="　"),0,IF(D6&gt;=830101,0,IF(DU6=1,1,IF(MATCH(AF6,Sheet2!$D$3:$D$12,1)&lt;=6,1,0))))</f>
        <v>0</v>
      </c>
      <c r="EK6" s="29">
        <f t="shared" ref="EK6:EK59" si="77">IF(D6&gt;=830101,0,2)</f>
        <v>2</v>
      </c>
      <c r="EL6" s="29">
        <f t="shared" ref="EL6:EL59" si="78">IF(D6&gt;=830101,0,2)</f>
        <v>2</v>
      </c>
      <c r="EM6" s="30">
        <f t="shared" ref="EM6:EM59" si="79">ED6+EF6+EN6</f>
        <v>0</v>
      </c>
      <c r="EN6" s="30">
        <f t="shared" ref="EN6:EN59" si="80">IF((EG6+EH6+EI6+EJ6)&gt;3,3,(EG6+EH6+EI6+EJ6))</f>
        <v>0</v>
      </c>
      <c r="EO6" s="30">
        <f t="shared" ref="EO6:EP37" si="81">IF(DZ6&gt;=EK6,DZ6,IF(EM6&gt;EK6,2,EM6))</f>
        <v>0</v>
      </c>
      <c r="EP6" s="30">
        <f t="shared" si="81"/>
        <v>0</v>
      </c>
      <c r="EQ6" s="31"/>
      <c r="ER6" s="27" t="e">
        <f t="shared" ref="ER6:ER59" si="82">83-LEFT(TEXT(L6,"0000000"),3)+1</f>
        <v>#VALUE!</v>
      </c>
      <c r="ES6" s="28">
        <f t="shared" ref="ES6:ES59" si="83">IF(OR(L6="",L6=" ",L6="　"),0,IF(D6&gt;=830701,0,IF(ER6&gt;59,1,0)))</f>
        <v>0</v>
      </c>
      <c r="ET6" s="27" t="e">
        <f t="shared" ref="ET6:ET59" si="84">83-LEFT(TEXT(P6,"0000000"),3)+1</f>
        <v>#VALUE!</v>
      </c>
      <c r="EU6" s="28">
        <f t="shared" ref="EU6:EU59" si="85">IF(OR(P6="",P6=" ",P6="　"),0,IF(D6&gt;=830701,0,IF(ET6&gt;59,1,0)))</f>
        <v>0</v>
      </c>
      <c r="EV6" s="28">
        <f>IF(OR(T6="",T6=" ",T6="　"),0,IF(D6&gt;=830701,0,IF(EG6=1,1,IF(MATCH(T6,Sheet2!$D$3:$D$12,1)&lt;=7,1,0))))</f>
        <v>0</v>
      </c>
      <c r="EW6" s="28">
        <f>IF(OR(X6="",X6=" ",X6="　"),0,IF(D6&gt;=830701,0,IF(EH6=1,1,IF(MATCH(X6,Sheet2!$D$3:$D$12,1)&lt;=7,1,0))))</f>
        <v>0</v>
      </c>
      <c r="EX6" s="28">
        <f>IF(OR(AB6="",AB6=" ",AB6="　"),0,IF(D6&gt;=830701,0,IF(EI6=1,1,IF(MATCH(AB6,Sheet2!$D$3:$D$12,1)&lt;=7,1,0))))</f>
        <v>0</v>
      </c>
      <c r="EY6" s="28">
        <f>IF(OR(AF6="",AF6=" ",AF6="　"),0,IF(D6&gt;=830701,0,IF(EJ6=1,1,IF(MATCH(AF6,Sheet2!$D$3:$D$12,1)&lt;=7,1,0))))</f>
        <v>0</v>
      </c>
      <c r="EZ6" s="29">
        <f t="shared" ref="EZ6:EZ59" si="86">IF(D6&gt;=830701,0,2)</f>
        <v>2</v>
      </c>
      <c r="FA6" s="29">
        <f t="shared" ref="FA6:FA59" si="87">IF(D6&gt;=830701,0,2)</f>
        <v>2</v>
      </c>
      <c r="FB6" s="30">
        <f t="shared" ref="FB6:FB59" si="88">ES6+EU6+FC6</f>
        <v>0</v>
      </c>
      <c r="FC6" s="30">
        <f t="shared" ref="FC6:FC59" si="89">IF((EV6+EW6+EX6+EY6)&gt;3,3,(EV6+EW6+EX6+EY6))</f>
        <v>0</v>
      </c>
      <c r="FD6" s="30">
        <f t="shared" ref="FD6:FE37" si="90">IF(EO6&gt;=EZ6,EO6,IF(FB6&gt;EZ6,2,FB6))</f>
        <v>0</v>
      </c>
      <c r="FE6" s="30">
        <f t="shared" si="90"/>
        <v>0</v>
      </c>
      <c r="FF6" s="31"/>
      <c r="FG6" s="27" t="e">
        <f t="shared" ref="FG6:FG59" si="91">83-LEFT(TEXT(L6,"0000000"),3)+1</f>
        <v>#VALUE!</v>
      </c>
      <c r="FH6" s="28">
        <f t="shared" ref="FH6:FH59" si="92">IF(OR(L6="",L6=" ",L6="　"),0,IF(D6&gt;=840101,0,IF(FG6&gt;59,1,0)))</f>
        <v>0</v>
      </c>
      <c r="FI6" s="27" t="e">
        <f t="shared" ref="FI6:FI59" si="93">83-LEFT(TEXT(P6,"0000000"),3)+1</f>
        <v>#VALUE!</v>
      </c>
      <c r="FJ6" s="28">
        <f t="shared" ref="FJ6:FJ59" si="94">IF(OR(P6="",P6=" ",P6="　"),0,IF(D6&gt;=840101,0,IF(FI6&gt;59,1,0)))</f>
        <v>0</v>
      </c>
      <c r="FK6" s="28">
        <f>IF(OR(T6="",T6=" ",T6="　"),0,IF(D6&gt;=840101,0,IF(EV6=1,1,IF(MATCH(T6,Sheet2!$D$3:$D$12,1)&lt;=8,1,0))))</f>
        <v>0</v>
      </c>
      <c r="FL6" s="28">
        <f>IF(OR(X6="",X6=" ",X6="　"),0,IF(D6&gt;=840101,0,IF(EW6=1,1,IF(MATCH(X6,Sheet2!$D$3:$D$12,1)&lt;=8,1,0))))</f>
        <v>0</v>
      </c>
      <c r="FM6" s="28">
        <f>IF(OR(AB6="",AB6=" ",AB6="　"),0,IF(D6&gt;=840101,0,IF(EX6=1,1,IF(MATCH(AB6,Sheet2!$D$3:$D$12,1)&lt;=8,1,0))))</f>
        <v>0</v>
      </c>
      <c r="FN6" s="28">
        <f>IF(OR(AF6="",AF6=" ",AF6="　"),0,IF(D6&gt;=840101,0,IF(EY6=1,1,IF(MATCH(AF6,Sheet2!$D$3:$D$12,1)&lt;=8,1,0))))</f>
        <v>0</v>
      </c>
      <c r="FO6" s="29">
        <f t="shared" ref="FO6:FO59" si="95">IF(D6&gt;=840101,0,1)</f>
        <v>1</v>
      </c>
      <c r="FP6" s="29">
        <f t="shared" ref="FP6:FP59" si="96">IF(D6&gt;=840101,0,1)</f>
        <v>1</v>
      </c>
      <c r="FQ6" s="30">
        <f t="shared" ref="FQ6:FQ59" si="97">FH6+FJ6+FR6</f>
        <v>0</v>
      </c>
      <c r="FR6" s="30">
        <f t="shared" ref="FR6:FR59" si="98">IF((FK6+FL6+FM6+FN6)&gt;3,3,(FK6+FL6+FM6+FN6))</f>
        <v>0</v>
      </c>
      <c r="FS6" s="30">
        <f t="shared" ref="FS6:FT37" si="99">IF(FD6&gt;=FO6,FD6,IF(FQ6&gt;FO6,1,FQ6))</f>
        <v>0</v>
      </c>
      <c r="FT6" s="30">
        <f t="shared" si="99"/>
        <v>0</v>
      </c>
      <c r="FU6" s="31"/>
      <c r="FV6" s="27" t="e">
        <f t="shared" ref="FV6:FV59" si="100">84-LEFT(TEXT(L6,"0000000"),3)+1</f>
        <v>#VALUE!</v>
      </c>
      <c r="FW6" s="28">
        <f t="shared" ref="FW6:FW59" si="101">IF(OR(L6="",L6=" ",L6="　"),0,IF(D6&gt;=840701,0,IF(FV6&gt;59,1,0)))</f>
        <v>0</v>
      </c>
      <c r="FX6" s="27" t="e">
        <f t="shared" ref="FX6:FX59" si="102">84-LEFT(TEXT(P6,"0000000"),3)+1</f>
        <v>#VALUE!</v>
      </c>
      <c r="FY6" s="28">
        <f t="shared" ref="FY6:FY59" si="103">IF(OR(P6="",P6=" ",P6="　"),0,IF(D6&gt;=840701,0,IF(FX6&gt;59,1,0)))</f>
        <v>0</v>
      </c>
      <c r="FZ6" s="28">
        <f>IF(OR(T6="",T6=" ",T6="　"),0,IF(D6&gt;=840701,0,IF(FK6=1,1,IF(MATCH(T6,Sheet2!$D$3:$D$12,1)&lt;=9,1,0))))</f>
        <v>0</v>
      </c>
      <c r="GA6" s="28">
        <f>IF(OR(X6="",X6=" ",X6="　"),0,IF(D6&gt;=840701,0,IF(FL6=1,1,IF(MATCH(X6,Sheet2!$D$3:$D$12,1)&lt;=9,1,0))))</f>
        <v>0</v>
      </c>
      <c r="GB6" s="28">
        <f>IF(OR(AB6="",AB6=" ",AB6="　"),0,IF(D6&gt;=840701,0,IF(FM6=1,1,IF(MATCH(AB6,Sheet2!$D$3:$D$12,1)&lt;=9,1,0))))</f>
        <v>0</v>
      </c>
      <c r="GC6" s="28">
        <f>IF(OR(AF6="",AF6=" ",AF6="　"),0,IF(D6&gt;=840701,0,IF(FN6=1,1,IF(MATCH(AF6,Sheet2!$D$3:$D$12,1)&lt;=9,1,0))))</f>
        <v>0</v>
      </c>
      <c r="GD6" s="29">
        <f t="shared" ref="GD6:GD59" si="104">IF(D6&gt;=840701,0,1)</f>
        <v>1</v>
      </c>
      <c r="GE6" s="29">
        <f t="shared" ref="GE6:GE59" si="105">IF(D6&gt;=840701,0,1)</f>
        <v>1</v>
      </c>
      <c r="GF6" s="30">
        <f t="shared" ref="GF6:GF59" si="106">FW6+FY6+GG6</f>
        <v>0</v>
      </c>
      <c r="GG6" s="30">
        <f t="shared" ref="GG6:GG59" si="107">IF((FZ6+GA6+GB6+GC6)&gt;3,3,(FZ6+GA6+GB6+GC6))</f>
        <v>0</v>
      </c>
      <c r="GH6" s="30">
        <f t="shared" ref="GH6:GI37" si="108">IF(FS6&gt;=GD6,FS6,IF(GF6&gt;GD6,1,GF6))</f>
        <v>0</v>
      </c>
      <c r="GI6" s="30">
        <f t="shared" si="108"/>
        <v>0</v>
      </c>
      <c r="GJ6" s="31"/>
      <c r="GK6" s="27" t="e">
        <f t="shared" ref="GK6:GK59" si="109">84-LEFT(TEXT(L6,"0000000"),3)+1</f>
        <v>#VALUE!</v>
      </c>
      <c r="GL6" s="28">
        <f t="shared" ref="GL6:GL59" si="110">IF(OR(L6="",L6=" ",L6="　"),0,IF(D6&gt;=840701,0,IF(GK6&gt;59,1,0)))</f>
        <v>0</v>
      </c>
      <c r="GM6" s="27" t="e">
        <f t="shared" ref="GM6:GM59" si="111">84-LEFT(TEXT(P6,"0000000"),3)+1</f>
        <v>#VALUE!</v>
      </c>
      <c r="GN6" s="28">
        <f t="shared" ref="GN6:GN59" si="112">IF(OR(P6="",P6=" ",P6="　"),0,IF(D6&gt;=840701,0,IF(GM6&gt;59,1,0)))</f>
        <v>0</v>
      </c>
      <c r="GO6" s="28">
        <f>IF(OR(T6="",T6=" ",T6="　"),0,IF(D6&gt;=840701,0,IF(FZ6=1,1,IF(MATCH(T6,Sheet2!$D$3:$D$12,1)&lt;=10,1,0))))</f>
        <v>0</v>
      </c>
      <c r="GP6" s="28">
        <f>IF(OR(X6="",X6=" ",X6="　"),0,IF(D6&gt;=840701,0,IF(GA6=1,1,IF(MATCH(X6,Sheet2!$D$3:$D$12,1)&lt;=10,1,0))))</f>
        <v>0</v>
      </c>
      <c r="GQ6" s="28">
        <f>IF(OR(AB6="",AB6=" ",AB6="　"),0,IF(D6&gt;=840701,0,IF(GB6=1,1,IF(MATCH(AB6,Sheet2!$D$3:$D$12,1)&lt;=10,1,0))))</f>
        <v>0</v>
      </c>
      <c r="GR6" s="28">
        <f>IF(OR(AF6="",AF6=" ",AF6="　"),0,IF(D6&gt;=840701,0,IF(GC6=1,1,IF(MATCH(AF6,Sheet2!$D$3:$D$12,1)&lt;=10,1,0))))</f>
        <v>0</v>
      </c>
      <c r="GS6" s="29">
        <f t="shared" ref="GS6:GS59" si="113">IF(D6&gt;=840701,0,0)</f>
        <v>0</v>
      </c>
      <c r="GT6" s="29">
        <f t="shared" ref="GT6:GT59" si="114">IF(D6&gt;=840701,0,0)</f>
        <v>0</v>
      </c>
      <c r="GU6" s="30">
        <f t="shared" ref="GU6:GU59" si="115">GL6+GN6+GV6</f>
        <v>0</v>
      </c>
      <c r="GV6" s="30">
        <f t="shared" ref="GV6:GV59" si="116">IF((GO6+GP6+GQ6+GR6)&gt;3,3,(GO6+GP6+GQ6+GR6))</f>
        <v>0</v>
      </c>
      <c r="GW6" s="30">
        <f t="shared" ref="GW6:GX37" si="117">IF(GH6&gt;=GS6,GH6,IF(GU6&gt;GS6,0,GU6))</f>
        <v>0</v>
      </c>
      <c r="GX6" s="30">
        <f t="shared" si="117"/>
        <v>0</v>
      </c>
      <c r="GZ6" s="39" t="str">
        <f>LEFT(TEXT(X6,"0000000"),3)+1911&amp;"/"&amp;MID(TEXT(X6,"0000000"),4,2)&amp;"/"&amp;MID(TEXT(X6,"0000000"),6,2)</f>
        <v>1911/00/00</v>
      </c>
      <c r="HA6" s="131" t="e">
        <f>DATEDIF(GZ6,HF6,"Y")</f>
        <v>#VALUE!</v>
      </c>
      <c r="HB6" s="131" t="str">
        <f>LEFT(TEXT(AB6,"0000000"),3)+1911&amp;"/"&amp;MID(TEXT(AB6,"0000000"),4,2)&amp;"/"&amp;MID(TEXT(AB6,"0000000"),6,2)</f>
        <v>1911/00/00</v>
      </c>
      <c r="HC6" s="131" t="e">
        <f>DATEDIF(HB6,HF6,"Y")</f>
        <v>#VALUE!</v>
      </c>
      <c r="HD6" s="131" t="str">
        <f>LEFT(TEXT(AF6,"0000000"),3)+1911&amp;"/"&amp;MID(TEXT(AF6,"0000000"),4,2)&amp;"/"&amp;MID(TEXT(AF6,"0000000"),6,2)</f>
        <v>1911/00/00</v>
      </c>
      <c r="HE6" s="131" t="e">
        <f>DATEDIF(HD6,HF6,"Y")</f>
        <v>#VALUE!</v>
      </c>
      <c r="HF6" s="131" t="str">
        <f>$D$2+1911+1&amp;"/01/01"</f>
        <v>2014/01/01</v>
      </c>
      <c r="HH6" s="131">
        <f>IF(OR(C6="",C6=" ",C6="　"),0,IF(D6&gt;780630,0,ROUND(VLOOKUP(F6,Sheet2!$A$1:$B$20,2,FALSE)*E6,0)))</f>
        <v>0</v>
      </c>
      <c r="HI6" s="131">
        <f>IF(OR(C6="",C6=" ",C6="　"),0,IF(D6&gt;790630,0,ROUND(930*E6,0)))</f>
        <v>0</v>
      </c>
      <c r="HJ6" s="131">
        <f>ROUND(566*(N6*AS6+R6*AU6+V6*AV6+Z6*AW6+AD6*AX6+AH6*AY6),0)</f>
        <v>0</v>
      </c>
      <c r="HL6" s="131" t="str">
        <f>IF(GL6=0,"","(父)")</f>
        <v/>
      </c>
      <c r="HM6" s="131" t="str">
        <f>IF(GN6=0,"","(母)")</f>
        <v/>
      </c>
      <c r="HN6" s="131" t="str">
        <f>IF(GO6=0,"","(配偶)")</f>
        <v/>
      </c>
      <c r="HO6" s="131" t="str">
        <f>IF(GP6=0,"","(子女1)")</f>
        <v/>
      </c>
      <c r="HP6" s="131" t="str">
        <f>IF(GQ6=0,"","(子女2)")</f>
        <v/>
      </c>
      <c r="HQ6" s="131" t="str">
        <f>IF(GR6=0,"","(子女2)")</f>
        <v/>
      </c>
      <c r="HR6" s="131" t="str">
        <f>CONCATENATE(HL6,HM6,HN6,HO6,HP6,HQ6)</f>
        <v/>
      </c>
    </row>
    <row r="7" spans="1:226" s="131" customFormat="1" ht="60" customHeight="1">
      <c r="A7" s="125">
        <v>2</v>
      </c>
      <c r="B7" s="32"/>
      <c r="C7" s="33"/>
      <c r="D7" s="34"/>
      <c r="E7" s="55"/>
      <c r="F7" s="46"/>
      <c r="G7" s="48">
        <f>IF(OR(C7="",C7=" ",C7="　"),0,IF(D7&gt;780630,0,ROUND(VLOOKUP(F7,Sheet2!$A$1:$B$20,2,FALSE),0)))</f>
        <v>0</v>
      </c>
      <c r="H7" s="49">
        <f t="shared" si="0"/>
        <v>0</v>
      </c>
      <c r="I7" s="24">
        <f t="shared" si="1"/>
        <v>0</v>
      </c>
      <c r="J7" s="25">
        <f t="shared" si="2"/>
        <v>0</v>
      </c>
      <c r="K7" s="35"/>
      <c r="L7" s="133" t="str">
        <f t="shared" si="3"/>
        <v/>
      </c>
      <c r="M7" s="51" t="str">
        <f t="shared" si="4"/>
        <v/>
      </c>
      <c r="N7" s="56">
        <v>15.5</v>
      </c>
      <c r="O7" s="38"/>
      <c r="P7" s="133" t="str">
        <f t="shared" si="5"/>
        <v/>
      </c>
      <c r="Q7" s="51" t="str">
        <f t="shared" si="6"/>
        <v/>
      </c>
      <c r="R7" s="56">
        <v>15.5</v>
      </c>
      <c r="S7" s="38"/>
      <c r="T7" s="34"/>
      <c r="U7" s="51" t="str">
        <f t="shared" si="7"/>
        <v/>
      </c>
      <c r="V7" s="56">
        <v>15.5</v>
      </c>
      <c r="W7" s="38"/>
      <c r="X7" s="34"/>
      <c r="Y7" s="51" t="str">
        <f t="shared" si="8"/>
        <v/>
      </c>
      <c r="Z7" s="56">
        <v>15.5</v>
      </c>
      <c r="AA7" s="35"/>
      <c r="AB7" s="34"/>
      <c r="AC7" s="51" t="str">
        <f t="shared" si="9"/>
        <v/>
      </c>
      <c r="AD7" s="56">
        <v>15.5</v>
      </c>
      <c r="AE7" s="38"/>
      <c r="AF7" s="34"/>
      <c r="AG7" s="51" t="str">
        <f t="shared" si="10"/>
        <v/>
      </c>
      <c r="AH7" s="56">
        <v>15.5</v>
      </c>
      <c r="AI7" s="37">
        <f t="shared" si="11"/>
        <v>0</v>
      </c>
      <c r="AJ7" s="47">
        <f t="shared" si="12"/>
        <v>0</v>
      </c>
      <c r="AK7" s="26">
        <f t="shared" si="13"/>
        <v>0</v>
      </c>
      <c r="AL7" s="53">
        <f t="shared" si="14"/>
        <v>0</v>
      </c>
      <c r="AM7" s="36"/>
      <c r="AN7" s="54"/>
      <c r="AO7" s="131" t="e">
        <f>VLOOKUP(LEFT(C7,1),Sheet2!$L$3:$M$28,2,FALSE)&amp;MID(C7,2,9)</f>
        <v>#N/A</v>
      </c>
      <c r="AP7" s="131" t="e">
        <f t="shared" si="15"/>
        <v>#N/A</v>
      </c>
      <c r="AQ7" s="131" t="e">
        <f t="shared" si="16"/>
        <v>#N/A</v>
      </c>
      <c r="AR7" s="27">
        <f t="shared" si="17"/>
        <v>0</v>
      </c>
      <c r="AS7" s="28">
        <f t="shared" si="18"/>
        <v>0</v>
      </c>
      <c r="AT7" s="27">
        <f t="shared" si="19"/>
        <v>0</v>
      </c>
      <c r="AU7" s="28">
        <f t="shared" si="20"/>
        <v>0</v>
      </c>
      <c r="AV7" s="28">
        <f t="shared" si="21"/>
        <v>0</v>
      </c>
      <c r="AW7" s="28">
        <f t="shared" si="22"/>
        <v>0</v>
      </c>
      <c r="AX7" s="28">
        <f t="shared" si="23"/>
        <v>0</v>
      </c>
      <c r="AY7" s="28">
        <f t="shared" si="24"/>
        <v>0</v>
      </c>
      <c r="AZ7" s="29" t="str">
        <f t="shared" si="25"/>
        <v/>
      </c>
      <c r="BA7" s="29"/>
      <c r="BB7" s="30">
        <f t="shared" si="26"/>
        <v>0</v>
      </c>
      <c r="BC7" s="30">
        <f t="shared" si="26"/>
        <v>0</v>
      </c>
      <c r="BD7" s="31">
        <f t="shared" si="27"/>
        <v>0</v>
      </c>
      <c r="BF7" s="27" t="e">
        <f t="shared" si="28"/>
        <v>#VALUE!</v>
      </c>
      <c r="BG7" s="28">
        <f t="shared" si="29"/>
        <v>0</v>
      </c>
      <c r="BH7" s="27" t="e">
        <f t="shared" si="30"/>
        <v>#VALUE!</v>
      </c>
      <c r="BI7" s="28">
        <f t="shared" si="31"/>
        <v>0</v>
      </c>
      <c r="BJ7" s="28">
        <f>IF(OR(T7="",T7=" ",T7="　"),0,IF(D7&gt;=800701,0,IF(MATCH(T7,Sheet2!$D$3:$D$12,1)&lt;=1,1,0)))</f>
        <v>0</v>
      </c>
      <c r="BK7" s="28">
        <f>IF(OR(X7="",X7=" ",X7="　"),0,IF(D7&gt;=800701,0,IF(MATCH(X7,Sheet2!$D$3:$D$12,1)&lt;=1,1,0)))</f>
        <v>0</v>
      </c>
      <c r="BL7" s="28">
        <f>IF(OR(AB7="",AB7=" ",AB7="　"),0,IF(D7&gt;=800701,0,IF(MATCH(AB7,Sheet2!$D$3:$D$12,1)&lt;=1,1,0)))</f>
        <v>0</v>
      </c>
      <c r="BM7" s="28">
        <f>IF(OR(AF7="",AF7=" ",AF7="　"),0,IF(D7&gt;=800701,0,IF(MATCH(AF7,Sheet2!$D$3:$D$12,1)&lt;=1,1,0)))</f>
        <v>0</v>
      </c>
      <c r="BN7" s="29">
        <f t="shared" si="32"/>
        <v>5</v>
      </c>
      <c r="BO7" s="29">
        <f t="shared" si="33"/>
        <v>3</v>
      </c>
      <c r="BP7" s="30">
        <f t="shared" si="34"/>
        <v>0</v>
      </c>
      <c r="BQ7" s="30">
        <f t="shared" si="35"/>
        <v>0</v>
      </c>
      <c r="BR7" s="30">
        <f t="shared" si="36"/>
        <v>0</v>
      </c>
      <c r="BS7" s="30">
        <f t="shared" si="36"/>
        <v>0</v>
      </c>
      <c r="BT7" s="30"/>
      <c r="BU7" s="27" t="e">
        <f t="shared" si="37"/>
        <v>#VALUE!</v>
      </c>
      <c r="BV7" s="28">
        <f t="shared" si="38"/>
        <v>0</v>
      </c>
      <c r="BW7" s="27" t="e">
        <f t="shared" si="39"/>
        <v>#VALUE!</v>
      </c>
      <c r="BX7" s="28">
        <f t="shared" si="40"/>
        <v>0</v>
      </c>
      <c r="BY7" s="28">
        <f>IF(OR(T7="",T7=" ",T7="　"),0,IF(D7&gt;=810101,0,IF(BJ7=1,1,IF(MATCH(T7,Sheet2!$D$3:$D$12,1)&lt;=2,1,0))))</f>
        <v>0</v>
      </c>
      <c r="BZ7" s="28">
        <f>IF(OR(X7="",X7=" ",X7="　"),0,IF(D7&gt;=810101,0,IF(BK7=1,1,IF(MATCH(X7,Sheet2!$D$3:$D$12,1)&lt;=2,1,0))))</f>
        <v>0</v>
      </c>
      <c r="CA7" s="28">
        <f>IF(OR(AB7="",AB7=" ",AB7="　"),0,IF(D7&gt;=810101,0,IF(BL7=1,1,IF(MATCH(AB7,Sheet2!$D$3:$D$12,1)&lt;=2,1,0))))</f>
        <v>0</v>
      </c>
      <c r="CB7" s="28">
        <f>IF(OR(AF7="",AF7=" ",AF7="　"),0,IF(D7&gt;=810101,0,IF(BM7=1,1,IF(MATCH(AF7,Sheet2!$D$3:$D$12,1)&lt;=2,1,0))))</f>
        <v>0</v>
      </c>
      <c r="CC7" s="29">
        <f t="shared" si="41"/>
        <v>4</v>
      </c>
      <c r="CD7" s="29">
        <f t="shared" si="42"/>
        <v>3</v>
      </c>
      <c r="CE7" s="30">
        <f t="shared" si="43"/>
        <v>0</v>
      </c>
      <c r="CF7" s="30">
        <f t="shared" si="44"/>
        <v>0</v>
      </c>
      <c r="CG7" s="30">
        <f t="shared" si="45"/>
        <v>0</v>
      </c>
      <c r="CH7" s="30">
        <f t="shared" si="45"/>
        <v>0</v>
      </c>
      <c r="CI7" s="30"/>
      <c r="CJ7" s="27" t="e">
        <f t="shared" si="46"/>
        <v>#VALUE!</v>
      </c>
      <c r="CK7" s="28">
        <f t="shared" si="47"/>
        <v>0</v>
      </c>
      <c r="CL7" s="27" t="e">
        <f t="shared" si="48"/>
        <v>#VALUE!</v>
      </c>
      <c r="CM7" s="28">
        <f t="shared" si="49"/>
        <v>0</v>
      </c>
      <c r="CN7" s="28">
        <f>IF(OR(T7="",T7=" ",T7="　"),0,IF(D7&gt;=810701,0,IF(BY7=1,1,IF(MATCH(T7,Sheet2!$D$3:$D$12,1)&lt;=3,1,0))))</f>
        <v>0</v>
      </c>
      <c r="CO7" s="28">
        <f>IF(OR(X7="",X7=" ",X7="　"),0,IF(D7&gt;=810701,0,IF(BZ7=1,1,IF(MATCH(X7,Sheet2!$D$3:$D$12,1)&lt;=3,1,0))))</f>
        <v>0</v>
      </c>
      <c r="CP7" s="28">
        <f>IF(OR(AB7="",AB7=" ",AB7="　"),0,IF(D7&gt;=810701,0,IF(CA7=1,1,IF(MATCH(AB7,Sheet2!$D$3:$D$12,1)&lt;=3,1,0))))</f>
        <v>0</v>
      </c>
      <c r="CQ7" s="28">
        <f>IF(OR(AF7="",AF7=" ",AF7="　"),0,IF(D7&gt;=810701,0,IF(CB7=1,1,IF(MATCH(AF7,Sheet2!$D$3:$D$12,1)&lt;=3,1,0))))</f>
        <v>0</v>
      </c>
      <c r="CR7" s="29">
        <f t="shared" si="50"/>
        <v>4</v>
      </c>
      <c r="CS7" s="29">
        <f t="shared" si="51"/>
        <v>3</v>
      </c>
      <c r="CT7" s="30">
        <f t="shared" si="52"/>
        <v>0</v>
      </c>
      <c r="CU7" s="30">
        <f t="shared" si="53"/>
        <v>0</v>
      </c>
      <c r="CV7" s="30">
        <f t="shared" si="54"/>
        <v>0</v>
      </c>
      <c r="CW7" s="30">
        <f t="shared" si="54"/>
        <v>0</v>
      </c>
      <c r="CX7" s="31"/>
      <c r="CY7" s="27" t="e">
        <f t="shared" si="55"/>
        <v>#VALUE!</v>
      </c>
      <c r="CZ7" s="28">
        <f t="shared" si="56"/>
        <v>0</v>
      </c>
      <c r="DA7" s="27" t="e">
        <f t="shared" si="57"/>
        <v>#VALUE!</v>
      </c>
      <c r="DB7" s="28">
        <f t="shared" si="58"/>
        <v>0</v>
      </c>
      <c r="DC7" s="28">
        <f>IF(OR(T7="",T7=" ",T7="　"),0,IF(D7&gt;=820101,0,IF(CN7=1,1,IF(MATCH(T7,Sheet2!$D$3:$D$12,1)&lt;=4,1,0))))</f>
        <v>0</v>
      </c>
      <c r="DD7" s="28">
        <f>IF(OR(X7="",X7=" ",X7="　"),0,IF(D7&gt;=820101,0,IF(CO7=1,1,IF(MATCH(X7,Sheet2!$D$3:$D$12,1)&lt;=4,1,0))))</f>
        <v>0</v>
      </c>
      <c r="DE7" s="28">
        <f>IF(OR(AB7="",AB7=" ",AB7="　"),0,IF(D7&gt;=820101,0,IF(CP7=1,1,IF(MATCH(AB7,Sheet2!$D$3:$D$12,1)&lt;=4,1,0))))</f>
        <v>0</v>
      </c>
      <c r="DF7" s="28">
        <f>IF(OR(AF7="",AF7=" ",AF7="　"),0,IF(D7&gt;=820101,0,IF(CQ7=1,1,IF(MATCH(AF7,Sheet2!$D$3:$D$12,1)&lt;=4,1,0))))</f>
        <v>0</v>
      </c>
      <c r="DG7" s="29">
        <f t="shared" si="59"/>
        <v>3</v>
      </c>
      <c r="DH7" s="29">
        <f t="shared" si="60"/>
        <v>3</v>
      </c>
      <c r="DI7" s="30">
        <f t="shared" si="61"/>
        <v>0</v>
      </c>
      <c r="DJ7" s="30">
        <f t="shared" si="62"/>
        <v>0</v>
      </c>
      <c r="DK7" s="30">
        <f t="shared" si="63"/>
        <v>0</v>
      </c>
      <c r="DL7" s="30">
        <f t="shared" si="63"/>
        <v>0</v>
      </c>
      <c r="DM7" s="31"/>
      <c r="DN7" s="27" t="e">
        <f t="shared" si="64"/>
        <v>#VALUE!</v>
      </c>
      <c r="DO7" s="28">
        <f t="shared" si="65"/>
        <v>0</v>
      </c>
      <c r="DP7" s="27" t="e">
        <f t="shared" si="66"/>
        <v>#VALUE!</v>
      </c>
      <c r="DQ7" s="28">
        <f t="shared" si="67"/>
        <v>0</v>
      </c>
      <c r="DR7" s="28">
        <f>IF(OR(T7="",T7=" ",T7="　"),0,IF(D7&gt;=820701,0,IF(DC7=1,1,IF(MATCH(T7,Sheet2!$D$3:$D$12,1)&lt;=5,1,0))))</f>
        <v>0</v>
      </c>
      <c r="DS7" s="28">
        <f>IF(OR(X7="",X7=" ",X7="　"),0,IF(D7&gt;=820701,0,IF(DD7=1,1,IF(MATCH(X7,Sheet2!$D$3:$D$12,1)&lt;=5,1,0))))</f>
        <v>0</v>
      </c>
      <c r="DT7" s="28">
        <f>IF(OR(AB7="",AB7=" ",AB7="　"),0,IF(D7&gt;=820701,0,IF(DE7=1,1,IF(MATCH(AB7,Sheet2!$D$3:$D$12,1)&lt;=5,1,0))))</f>
        <v>0</v>
      </c>
      <c r="DU7" s="28">
        <f>IF(OR(AF7="",AF7=" ",AF7="　"),0,IF(D7&gt;=820701,0,IF(DF7=1,1,IF(MATCH(AF7,Sheet2!$D$3:$D$12,1)&lt;=5,1,0))))</f>
        <v>0</v>
      </c>
      <c r="DV7" s="29">
        <f t="shared" si="68"/>
        <v>3</v>
      </c>
      <c r="DW7" s="29">
        <f t="shared" si="69"/>
        <v>3</v>
      </c>
      <c r="DX7" s="30">
        <f t="shared" si="70"/>
        <v>0</v>
      </c>
      <c r="DY7" s="30">
        <f t="shared" si="71"/>
        <v>0</v>
      </c>
      <c r="DZ7" s="30">
        <f t="shared" si="72"/>
        <v>0</v>
      </c>
      <c r="EA7" s="30">
        <f t="shared" si="72"/>
        <v>0</v>
      </c>
      <c r="EB7" s="31"/>
      <c r="EC7" s="27" t="e">
        <f t="shared" si="73"/>
        <v>#VALUE!</v>
      </c>
      <c r="ED7" s="28">
        <f t="shared" si="74"/>
        <v>0</v>
      </c>
      <c r="EE7" s="27" t="e">
        <f t="shared" si="75"/>
        <v>#VALUE!</v>
      </c>
      <c r="EF7" s="28">
        <f t="shared" si="76"/>
        <v>0</v>
      </c>
      <c r="EG7" s="28">
        <f>IF(OR(T7="",T7=" ",T7="　"),0,IF(D7&gt;=830101,0,IF(DR7=1,1,IF(MATCH(T7,Sheet2!$D$3:$D$12,1)&lt;=6,1,0))))</f>
        <v>0</v>
      </c>
      <c r="EH7" s="28">
        <f>IF(OR(X7="",X7=" ",X7="　"),0,IF(D7&gt;=830101,0,IF(DS7=1,1,IF(MATCH(X7,Sheet2!$D$3:$D$12,1)&lt;=6,1,0))))</f>
        <v>0</v>
      </c>
      <c r="EI7" s="28">
        <f>IF(OR(AB7="",AB7=" ",AB7="　"),0,IF(D7&gt;=830101,0,IF(DT7=1,1,IF(MATCH(AB7,Sheet2!$D$3:$D$12,1)&lt;=6,1,0))))</f>
        <v>0</v>
      </c>
      <c r="EJ7" s="28">
        <f>IF(OR(AF7="",AF7=" ",AF7="　"),0,IF(D7&gt;=830101,0,IF(DU7=1,1,IF(MATCH(AF7,Sheet2!$D$3:$D$12,1)&lt;=6,1,0))))</f>
        <v>0</v>
      </c>
      <c r="EK7" s="29">
        <f t="shared" si="77"/>
        <v>2</v>
      </c>
      <c r="EL7" s="29">
        <f t="shared" si="78"/>
        <v>2</v>
      </c>
      <c r="EM7" s="30">
        <f t="shared" si="79"/>
        <v>0</v>
      </c>
      <c r="EN7" s="30">
        <f t="shared" si="80"/>
        <v>0</v>
      </c>
      <c r="EO7" s="30">
        <f t="shared" si="81"/>
        <v>0</v>
      </c>
      <c r="EP7" s="30">
        <f t="shared" si="81"/>
        <v>0</v>
      </c>
      <c r="EQ7" s="31"/>
      <c r="ER7" s="27" t="e">
        <f t="shared" si="82"/>
        <v>#VALUE!</v>
      </c>
      <c r="ES7" s="28">
        <f t="shared" si="83"/>
        <v>0</v>
      </c>
      <c r="ET7" s="27" t="e">
        <f t="shared" si="84"/>
        <v>#VALUE!</v>
      </c>
      <c r="EU7" s="28">
        <f t="shared" si="85"/>
        <v>0</v>
      </c>
      <c r="EV7" s="28">
        <f>IF(OR(T7="",T7=" ",T7="　"),0,IF(D7&gt;=830701,0,IF(EG7=1,1,IF(MATCH(T7,Sheet2!$D$3:$D$12,1)&lt;=7,1,0))))</f>
        <v>0</v>
      </c>
      <c r="EW7" s="28">
        <f>IF(OR(X7="",X7=" ",X7="　"),0,IF(D7&gt;=830701,0,IF(EH7=1,1,IF(MATCH(X7,Sheet2!$D$3:$D$12,1)&lt;=7,1,0))))</f>
        <v>0</v>
      </c>
      <c r="EX7" s="28">
        <f>IF(OR(AB7="",AB7=" ",AB7="　"),0,IF(D7&gt;=830701,0,IF(EI7=1,1,IF(MATCH(AB7,Sheet2!$D$3:$D$12,1)&lt;=7,1,0))))</f>
        <v>0</v>
      </c>
      <c r="EY7" s="28">
        <f>IF(OR(AF7="",AF7=" ",AF7="　"),0,IF(D7&gt;=830701,0,IF(EJ7=1,1,IF(MATCH(AF7,Sheet2!$D$3:$D$12,1)&lt;=7,1,0))))</f>
        <v>0</v>
      </c>
      <c r="EZ7" s="29">
        <f t="shared" si="86"/>
        <v>2</v>
      </c>
      <c r="FA7" s="29">
        <f t="shared" si="87"/>
        <v>2</v>
      </c>
      <c r="FB7" s="30">
        <f t="shared" si="88"/>
        <v>0</v>
      </c>
      <c r="FC7" s="30">
        <f t="shared" si="89"/>
        <v>0</v>
      </c>
      <c r="FD7" s="30">
        <f t="shared" si="90"/>
        <v>0</v>
      </c>
      <c r="FE7" s="30">
        <f t="shared" si="90"/>
        <v>0</v>
      </c>
      <c r="FF7" s="31"/>
      <c r="FG7" s="27" t="e">
        <f t="shared" si="91"/>
        <v>#VALUE!</v>
      </c>
      <c r="FH7" s="28">
        <f t="shared" si="92"/>
        <v>0</v>
      </c>
      <c r="FI7" s="27" t="e">
        <f t="shared" si="93"/>
        <v>#VALUE!</v>
      </c>
      <c r="FJ7" s="28">
        <f t="shared" si="94"/>
        <v>0</v>
      </c>
      <c r="FK7" s="28">
        <f>IF(OR(T7="",T7=" ",T7="　"),0,IF(D7&gt;=840101,0,IF(EV7=1,1,IF(MATCH(T7,Sheet2!$D$3:$D$12,1)&lt;=8,1,0))))</f>
        <v>0</v>
      </c>
      <c r="FL7" s="28">
        <f>IF(OR(X7="",X7=" ",X7="　"),0,IF(D7&gt;=840101,0,IF(EW7=1,1,IF(MATCH(X7,Sheet2!$D$3:$D$12,1)&lt;=8,1,0))))</f>
        <v>0</v>
      </c>
      <c r="FM7" s="28">
        <f>IF(OR(AB7="",AB7=" ",AB7="　"),0,IF(D7&gt;=840101,0,IF(EX7=1,1,IF(MATCH(AB7,Sheet2!$D$3:$D$12,1)&lt;=8,1,0))))</f>
        <v>0</v>
      </c>
      <c r="FN7" s="28">
        <f>IF(OR(AF7="",AF7=" ",AF7="　"),0,IF(D7&gt;=840101,0,IF(EY7=1,1,IF(MATCH(AF7,Sheet2!$D$3:$D$12,1)&lt;=8,1,0))))</f>
        <v>0</v>
      </c>
      <c r="FO7" s="29">
        <f t="shared" si="95"/>
        <v>1</v>
      </c>
      <c r="FP7" s="29">
        <f t="shared" si="96"/>
        <v>1</v>
      </c>
      <c r="FQ7" s="30">
        <f t="shared" si="97"/>
        <v>0</v>
      </c>
      <c r="FR7" s="30">
        <f t="shared" si="98"/>
        <v>0</v>
      </c>
      <c r="FS7" s="30">
        <f t="shared" si="99"/>
        <v>0</v>
      </c>
      <c r="FT7" s="30">
        <f t="shared" si="99"/>
        <v>0</v>
      </c>
      <c r="FU7" s="31"/>
      <c r="FV7" s="27" t="e">
        <f t="shared" si="100"/>
        <v>#VALUE!</v>
      </c>
      <c r="FW7" s="28">
        <f t="shared" si="101"/>
        <v>0</v>
      </c>
      <c r="FX7" s="27" t="e">
        <f t="shared" si="102"/>
        <v>#VALUE!</v>
      </c>
      <c r="FY7" s="28">
        <f t="shared" si="103"/>
        <v>0</v>
      </c>
      <c r="FZ7" s="28">
        <f>IF(OR(T7="",T7=" ",T7="　"),0,IF(D7&gt;=840701,0,IF(FK7=1,1,IF(MATCH(T7,Sheet2!$D$3:$D$12,1)&lt;=9,1,0))))</f>
        <v>0</v>
      </c>
      <c r="GA7" s="28">
        <f>IF(OR(X7="",X7=" ",X7="　"),0,IF(D7&gt;=840701,0,IF(FL7=1,1,IF(MATCH(X7,Sheet2!$D$3:$D$12,1)&lt;=9,1,0))))</f>
        <v>0</v>
      </c>
      <c r="GB7" s="28">
        <f>IF(OR(AB7="",AB7=" ",AB7="　"),0,IF(D7&gt;=840701,0,IF(FM7=1,1,IF(MATCH(AB7,Sheet2!$D$3:$D$12,1)&lt;=9,1,0))))</f>
        <v>0</v>
      </c>
      <c r="GC7" s="28">
        <f>IF(OR(AF7="",AF7=" ",AF7="　"),0,IF(D7&gt;=840701,0,IF(FN7=1,1,IF(MATCH(AF7,Sheet2!$D$3:$D$12,1)&lt;=9,1,0))))</f>
        <v>0</v>
      </c>
      <c r="GD7" s="29">
        <f t="shared" si="104"/>
        <v>1</v>
      </c>
      <c r="GE7" s="29">
        <f t="shared" si="105"/>
        <v>1</v>
      </c>
      <c r="GF7" s="30">
        <f t="shared" si="106"/>
        <v>0</v>
      </c>
      <c r="GG7" s="30">
        <f t="shared" si="107"/>
        <v>0</v>
      </c>
      <c r="GH7" s="30">
        <f t="shared" si="108"/>
        <v>0</v>
      </c>
      <c r="GI7" s="30">
        <f t="shared" si="108"/>
        <v>0</v>
      </c>
      <c r="GJ7" s="31"/>
      <c r="GK7" s="27" t="e">
        <f t="shared" si="109"/>
        <v>#VALUE!</v>
      </c>
      <c r="GL7" s="28">
        <f t="shared" si="110"/>
        <v>0</v>
      </c>
      <c r="GM7" s="27" t="e">
        <f t="shared" si="111"/>
        <v>#VALUE!</v>
      </c>
      <c r="GN7" s="28">
        <f t="shared" si="112"/>
        <v>0</v>
      </c>
      <c r="GO7" s="28">
        <f>IF(OR(T7="",T7=" ",T7="　"),0,IF(D7&gt;=840701,0,IF(FZ7=1,1,IF(MATCH(T7,Sheet2!$D$3:$D$12,1)&lt;=10,1,0))))</f>
        <v>0</v>
      </c>
      <c r="GP7" s="28">
        <f>IF(OR(X7="",X7=" ",X7="　"),0,IF(D7&gt;=840701,0,IF(GA7=1,1,IF(MATCH(X7,Sheet2!$D$3:$D$12,1)&lt;=10,1,0))))</f>
        <v>0</v>
      </c>
      <c r="GQ7" s="28">
        <f>IF(OR(AB7="",AB7=" ",AB7="　"),0,IF(D7&gt;=840701,0,IF(GB7=1,1,IF(MATCH(AB7,Sheet2!$D$3:$D$12,1)&lt;=10,1,0))))</f>
        <v>0</v>
      </c>
      <c r="GR7" s="28">
        <f>IF(OR(AF7="",AF7=" ",AF7="　"),0,IF(D7&gt;=840701,0,IF(GC7=1,1,IF(MATCH(AF7,Sheet2!$D$3:$D$12,1)&lt;=10,1,0))))</f>
        <v>0</v>
      </c>
      <c r="GS7" s="29">
        <f t="shared" si="113"/>
        <v>0</v>
      </c>
      <c r="GT7" s="29">
        <f t="shared" si="114"/>
        <v>0</v>
      </c>
      <c r="GU7" s="30">
        <f t="shared" si="115"/>
        <v>0</v>
      </c>
      <c r="GV7" s="30">
        <f t="shared" si="116"/>
        <v>0</v>
      </c>
      <c r="GW7" s="30">
        <f t="shared" si="117"/>
        <v>0</v>
      </c>
      <c r="GX7" s="30">
        <f t="shared" si="117"/>
        <v>0</v>
      </c>
      <c r="GZ7" s="39" t="str">
        <f t="shared" ref="GZ7:GZ59" si="118">LEFT(TEXT(X7,"0000000"),3)+1911&amp;"/"&amp;MID(TEXT(X7,"0000000"),4,2)&amp;"/"&amp;MID(TEXT(X7,"0000000"),6,2)</f>
        <v>1911/00/00</v>
      </c>
      <c r="HA7" s="131" t="e">
        <f t="shared" ref="HA7:HA59" si="119">DATEDIF(GZ7,HF7,"Y")</f>
        <v>#VALUE!</v>
      </c>
      <c r="HB7" s="131" t="str">
        <f t="shared" ref="HB7:HB59" si="120">LEFT(TEXT(AB7,"0000000"),3)+1911&amp;"/"&amp;MID(TEXT(AB7,"0000000"),4,2)&amp;"/"&amp;MID(TEXT(AB7,"0000000"),6,2)</f>
        <v>1911/00/00</v>
      </c>
      <c r="HC7" s="131" t="e">
        <f t="shared" ref="HC7:HC59" si="121">DATEDIF(HB7,HF7,"Y")</f>
        <v>#VALUE!</v>
      </c>
      <c r="HD7" s="131" t="str">
        <f t="shared" ref="HD7:HD59" si="122">LEFT(TEXT(AF7,"0000000"),3)+1911&amp;"/"&amp;MID(TEXT(AF7,"0000000"),4,2)&amp;"/"&amp;MID(TEXT(AF7,"0000000"),6,2)</f>
        <v>1911/00/00</v>
      </c>
      <c r="HE7" s="131" t="e">
        <f t="shared" ref="HE7:HE59" si="123">DATEDIF(HD7,HF7,"Y")</f>
        <v>#VALUE!</v>
      </c>
      <c r="HF7" s="131" t="str">
        <f t="shared" ref="HF7:HF59" si="124">$D$2+1911+1&amp;"/01/01"</f>
        <v>2014/01/01</v>
      </c>
      <c r="HH7" s="131">
        <f>IF(OR(C7="",C7=" ",C7="　"),0,IF(D7&gt;780630,0,ROUND(VLOOKUP(F7,Sheet2!$A$1:$B$20,2,FALSE)*E7,0)))</f>
        <v>0</v>
      </c>
      <c r="HI7" s="131">
        <f t="shared" ref="HI7:HI59" si="125">IF(OR(C7="",C7=" ",C7="　"),0,IF(D7&gt;790630,0,ROUND(930*E7,0)))</f>
        <v>0</v>
      </c>
      <c r="HJ7" s="131">
        <f t="shared" ref="HJ7:HJ59" si="126">ROUND(566*(N7*AS7+R7*AU7+V7*AV7+Z7*AW7+AD7*AX7+AH7*AY7),0)</f>
        <v>0</v>
      </c>
      <c r="HL7" s="131" t="str">
        <f t="shared" ref="HL7:HL59" si="127">IF(GL7=0,"","(父)")</f>
        <v/>
      </c>
      <c r="HM7" s="131" t="str">
        <f t="shared" ref="HM7:HM59" si="128">IF(GN7=0,"","(母)")</f>
        <v/>
      </c>
      <c r="HN7" s="131" t="str">
        <f t="shared" ref="HN7:HN59" si="129">IF(GO7=0,"","(配偶)")</f>
        <v/>
      </c>
      <c r="HO7" s="131" t="str">
        <f t="shared" ref="HO7:HO59" si="130">IF(GP7=0,"","(子女1)")</f>
        <v/>
      </c>
      <c r="HP7" s="131" t="str">
        <f t="shared" ref="HP7:HQ59" si="131">IF(GQ7=0,"","(子女2)")</f>
        <v/>
      </c>
      <c r="HQ7" s="131" t="str">
        <f t="shared" si="131"/>
        <v/>
      </c>
      <c r="HR7" s="131" t="str">
        <f t="shared" ref="HR7:HR59" si="132">CONCATENATE(HL7,HM7,HN7,HO7,HP7,HQ7)</f>
        <v/>
      </c>
    </row>
    <row r="8" spans="1:226" ht="60" customHeight="1">
      <c r="A8" s="125">
        <v>3</v>
      </c>
      <c r="B8" s="32"/>
      <c r="C8" s="33"/>
      <c r="D8" s="34"/>
      <c r="E8" s="55"/>
      <c r="F8" s="46"/>
      <c r="G8" s="48">
        <f>IF(OR(C8="",C8=" ",C8="　"),0,IF(D8&gt;780630,0,ROUND(VLOOKUP(F8,Sheet2!$A$1:$B$20,2,FALSE),0)))</f>
        <v>0</v>
      </c>
      <c r="H8" s="49">
        <f t="shared" si="0"/>
        <v>0</v>
      </c>
      <c r="I8" s="24">
        <f t="shared" si="1"/>
        <v>0</v>
      </c>
      <c r="J8" s="25">
        <f t="shared" si="2"/>
        <v>0</v>
      </c>
      <c r="K8" s="35"/>
      <c r="L8" s="133" t="str">
        <f t="shared" si="3"/>
        <v/>
      </c>
      <c r="M8" s="51" t="str">
        <f t="shared" si="4"/>
        <v/>
      </c>
      <c r="N8" s="56">
        <v>15.5</v>
      </c>
      <c r="O8" s="38"/>
      <c r="P8" s="133" t="str">
        <f t="shared" si="5"/>
        <v/>
      </c>
      <c r="Q8" s="51" t="str">
        <f t="shared" si="6"/>
        <v/>
      </c>
      <c r="R8" s="56">
        <v>15.5</v>
      </c>
      <c r="S8" s="38"/>
      <c r="T8" s="34"/>
      <c r="U8" s="51" t="str">
        <f t="shared" si="7"/>
        <v/>
      </c>
      <c r="V8" s="56">
        <v>15.5</v>
      </c>
      <c r="W8" s="38"/>
      <c r="X8" s="34"/>
      <c r="Y8" s="51" t="str">
        <f t="shared" si="8"/>
        <v/>
      </c>
      <c r="Z8" s="56">
        <v>15.5</v>
      </c>
      <c r="AA8" s="35"/>
      <c r="AB8" s="34"/>
      <c r="AC8" s="51" t="str">
        <f t="shared" si="9"/>
        <v/>
      </c>
      <c r="AD8" s="56">
        <v>15.5</v>
      </c>
      <c r="AE8" s="38"/>
      <c r="AF8" s="34"/>
      <c r="AG8" s="51" t="str">
        <f t="shared" si="10"/>
        <v/>
      </c>
      <c r="AH8" s="56">
        <v>15.5</v>
      </c>
      <c r="AI8" s="37">
        <f t="shared" si="11"/>
        <v>0</v>
      </c>
      <c r="AJ8" s="47">
        <f t="shared" si="12"/>
        <v>0</v>
      </c>
      <c r="AK8" s="26">
        <f t="shared" si="13"/>
        <v>0</v>
      </c>
      <c r="AL8" s="53">
        <f t="shared" si="14"/>
        <v>0</v>
      </c>
      <c r="AM8" s="36"/>
      <c r="AN8" s="54"/>
      <c r="AO8" s="131" t="e">
        <f>VLOOKUP(LEFT(C8,1),Sheet2!$L$3:$M$28,2,FALSE)&amp;MID(C8,2,9)</f>
        <v>#N/A</v>
      </c>
      <c r="AP8" s="131" t="e">
        <f t="shared" si="15"/>
        <v>#N/A</v>
      </c>
      <c r="AQ8" s="131" t="e">
        <f t="shared" si="16"/>
        <v>#N/A</v>
      </c>
      <c r="AR8" s="27">
        <f t="shared" si="17"/>
        <v>0</v>
      </c>
      <c r="AS8" s="28">
        <f t="shared" si="18"/>
        <v>0</v>
      </c>
      <c r="AT8" s="27">
        <f t="shared" si="19"/>
        <v>0</v>
      </c>
      <c r="AU8" s="28">
        <f t="shared" si="20"/>
        <v>0</v>
      </c>
      <c r="AV8" s="28">
        <f t="shared" si="21"/>
        <v>0</v>
      </c>
      <c r="AW8" s="28">
        <f t="shared" si="22"/>
        <v>0</v>
      </c>
      <c r="AX8" s="28">
        <f t="shared" si="23"/>
        <v>0</v>
      </c>
      <c r="AY8" s="28">
        <f t="shared" si="24"/>
        <v>0</v>
      </c>
      <c r="AZ8" s="29" t="str">
        <f t="shared" si="25"/>
        <v/>
      </c>
      <c r="BA8" s="29"/>
      <c r="BB8" s="30">
        <f t="shared" si="26"/>
        <v>0</v>
      </c>
      <c r="BC8" s="30">
        <f t="shared" si="26"/>
        <v>0</v>
      </c>
      <c r="BD8" s="31">
        <f t="shared" si="27"/>
        <v>0</v>
      </c>
      <c r="BE8" s="131"/>
      <c r="BF8" s="27" t="e">
        <f t="shared" si="28"/>
        <v>#VALUE!</v>
      </c>
      <c r="BG8" s="28">
        <f t="shared" si="29"/>
        <v>0</v>
      </c>
      <c r="BH8" s="27" t="e">
        <f t="shared" si="30"/>
        <v>#VALUE!</v>
      </c>
      <c r="BI8" s="28">
        <f t="shared" si="31"/>
        <v>0</v>
      </c>
      <c r="BJ8" s="28">
        <f>IF(OR(T8="",T8=" ",T8="　"),0,IF(D8&gt;=800701,0,IF(MATCH(T8,Sheet2!$D$3:$D$12,1)&lt;=1,1,0)))</f>
        <v>0</v>
      </c>
      <c r="BK8" s="28">
        <f>IF(OR(X8="",X8=" ",X8="　"),0,IF(D8&gt;=800701,0,IF(MATCH(X8,Sheet2!$D$3:$D$12,1)&lt;=1,1,0)))</f>
        <v>0</v>
      </c>
      <c r="BL8" s="28">
        <f>IF(OR(AB8="",AB8=" ",AB8="　"),0,IF(D8&gt;=800701,0,IF(MATCH(AB8,Sheet2!$D$3:$D$12,1)&lt;=1,1,0)))</f>
        <v>0</v>
      </c>
      <c r="BM8" s="28">
        <f>IF(OR(AF8="",AF8=" ",AF8="　"),0,IF(D8&gt;=800701,0,IF(MATCH(AF8,Sheet2!$D$3:$D$12,1)&lt;=1,1,0)))</f>
        <v>0</v>
      </c>
      <c r="BN8" s="29">
        <f t="shared" si="32"/>
        <v>5</v>
      </c>
      <c r="BO8" s="29">
        <f t="shared" si="33"/>
        <v>3</v>
      </c>
      <c r="BP8" s="30">
        <f t="shared" si="34"/>
        <v>0</v>
      </c>
      <c r="BQ8" s="30">
        <f t="shared" si="35"/>
        <v>0</v>
      </c>
      <c r="BR8" s="30">
        <f t="shared" si="36"/>
        <v>0</v>
      </c>
      <c r="BS8" s="30">
        <f t="shared" si="36"/>
        <v>0</v>
      </c>
      <c r="BT8" s="30"/>
      <c r="BU8" s="27" t="e">
        <f t="shared" si="37"/>
        <v>#VALUE!</v>
      </c>
      <c r="BV8" s="28">
        <f t="shared" si="38"/>
        <v>0</v>
      </c>
      <c r="BW8" s="27" t="e">
        <f t="shared" si="39"/>
        <v>#VALUE!</v>
      </c>
      <c r="BX8" s="28">
        <f t="shared" si="40"/>
        <v>0</v>
      </c>
      <c r="BY8" s="28">
        <f>IF(OR(T8="",T8=" ",T8="　"),0,IF(D8&gt;=810101,0,IF(BJ8=1,1,IF(MATCH(T8,Sheet2!$D$3:$D$12,1)&lt;=2,1,0))))</f>
        <v>0</v>
      </c>
      <c r="BZ8" s="28">
        <f>IF(OR(X8="",X8=" ",X8="　"),0,IF(D8&gt;=810101,0,IF(BK8=1,1,IF(MATCH(X8,Sheet2!$D$3:$D$12,1)&lt;=2,1,0))))</f>
        <v>0</v>
      </c>
      <c r="CA8" s="28">
        <f>IF(OR(AB8="",AB8=" ",AB8="　"),0,IF(D8&gt;=810101,0,IF(BL8=1,1,IF(MATCH(AB8,Sheet2!$D$3:$D$12,1)&lt;=2,1,0))))</f>
        <v>0</v>
      </c>
      <c r="CB8" s="28">
        <f>IF(OR(AF8="",AF8=" ",AF8="　"),0,IF(D8&gt;=810101,0,IF(BM8=1,1,IF(MATCH(AF8,Sheet2!$D$3:$D$12,1)&lt;=2,1,0))))</f>
        <v>0</v>
      </c>
      <c r="CC8" s="29">
        <f t="shared" si="41"/>
        <v>4</v>
      </c>
      <c r="CD8" s="29">
        <f t="shared" si="42"/>
        <v>3</v>
      </c>
      <c r="CE8" s="30">
        <f t="shared" si="43"/>
        <v>0</v>
      </c>
      <c r="CF8" s="30">
        <f t="shared" si="44"/>
        <v>0</v>
      </c>
      <c r="CG8" s="30">
        <f t="shared" si="45"/>
        <v>0</v>
      </c>
      <c r="CH8" s="30">
        <f t="shared" si="45"/>
        <v>0</v>
      </c>
      <c r="CI8" s="30"/>
      <c r="CJ8" s="27" t="e">
        <f t="shared" si="46"/>
        <v>#VALUE!</v>
      </c>
      <c r="CK8" s="28">
        <f t="shared" si="47"/>
        <v>0</v>
      </c>
      <c r="CL8" s="27" t="e">
        <f t="shared" si="48"/>
        <v>#VALUE!</v>
      </c>
      <c r="CM8" s="28">
        <f t="shared" si="49"/>
        <v>0</v>
      </c>
      <c r="CN8" s="28">
        <f>IF(OR(T8="",T8=" ",T8="　"),0,IF(D8&gt;=810701,0,IF(BY8=1,1,IF(MATCH(T8,Sheet2!$D$3:$D$12,1)&lt;=3,1,0))))</f>
        <v>0</v>
      </c>
      <c r="CO8" s="28">
        <f>IF(OR(X8="",X8=" ",X8="　"),0,IF(D8&gt;=810701,0,IF(BZ8=1,1,IF(MATCH(X8,Sheet2!$D$3:$D$12,1)&lt;=3,1,0))))</f>
        <v>0</v>
      </c>
      <c r="CP8" s="28">
        <f>IF(OR(AB8="",AB8=" ",AB8="　"),0,IF(D8&gt;=810701,0,IF(CA8=1,1,IF(MATCH(AB8,Sheet2!$D$3:$D$12,1)&lt;=3,1,0))))</f>
        <v>0</v>
      </c>
      <c r="CQ8" s="28">
        <f>IF(OR(AF8="",AF8=" ",AF8="　"),0,IF(D8&gt;=810701,0,IF(CB8=1,1,IF(MATCH(AF8,Sheet2!$D$3:$D$12,1)&lt;=3,1,0))))</f>
        <v>0</v>
      </c>
      <c r="CR8" s="29">
        <f t="shared" si="50"/>
        <v>4</v>
      </c>
      <c r="CS8" s="29">
        <f t="shared" si="51"/>
        <v>3</v>
      </c>
      <c r="CT8" s="30">
        <f t="shared" si="52"/>
        <v>0</v>
      </c>
      <c r="CU8" s="30">
        <f t="shared" si="53"/>
        <v>0</v>
      </c>
      <c r="CV8" s="30">
        <f t="shared" si="54"/>
        <v>0</v>
      </c>
      <c r="CW8" s="30">
        <f t="shared" si="54"/>
        <v>0</v>
      </c>
      <c r="CX8" s="31"/>
      <c r="CY8" s="27" t="e">
        <f t="shared" si="55"/>
        <v>#VALUE!</v>
      </c>
      <c r="CZ8" s="28">
        <f t="shared" si="56"/>
        <v>0</v>
      </c>
      <c r="DA8" s="27" t="e">
        <f t="shared" si="57"/>
        <v>#VALUE!</v>
      </c>
      <c r="DB8" s="28">
        <f t="shared" si="58"/>
        <v>0</v>
      </c>
      <c r="DC8" s="28">
        <f>IF(OR(T8="",T8=" ",T8="　"),0,IF(D8&gt;=820101,0,IF(CN8=1,1,IF(MATCH(T8,Sheet2!$D$3:$D$12,1)&lt;=4,1,0))))</f>
        <v>0</v>
      </c>
      <c r="DD8" s="28">
        <f>IF(OR(X8="",X8=" ",X8="　"),0,IF(D8&gt;=820101,0,IF(CO8=1,1,IF(MATCH(X8,Sheet2!$D$3:$D$12,1)&lt;=4,1,0))))</f>
        <v>0</v>
      </c>
      <c r="DE8" s="28">
        <f>IF(OR(AB8="",AB8=" ",AB8="　"),0,IF(D8&gt;=820101,0,IF(CP8=1,1,IF(MATCH(AB8,Sheet2!$D$3:$D$12,1)&lt;=4,1,0))))</f>
        <v>0</v>
      </c>
      <c r="DF8" s="28">
        <f>IF(OR(AF8="",AF8=" ",AF8="　"),0,IF(D8&gt;=820101,0,IF(CQ8=1,1,IF(MATCH(AF8,Sheet2!$D$3:$D$12,1)&lt;=4,1,0))))</f>
        <v>0</v>
      </c>
      <c r="DG8" s="29">
        <f t="shared" si="59"/>
        <v>3</v>
      </c>
      <c r="DH8" s="29">
        <f t="shared" si="60"/>
        <v>3</v>
      </c>
      <c r="DI8" s="30">
        <f t="shared" si="61"/>
        <v>0</v>
      </c>
      <c r="DJ8" s="30">
        <f t="shared" si="62"/>
        <v>0</v>
      </c>
      <c r="DK8" s="30">
        <f t="shared" si="63"/>
        <v>0</v>
      </c>
      <c r="DL8" s="30">
        <f t="shared" si="63"/>
        <v>0</v>
      </c>
      <c r="DM8" s="31"/>
      <c r="DN8" s="27" t="e">
        <f t="shared" si="64"/>
        <v>#VALUE!</v>
      </c>
      <c r="DO8" s="28">
        <f t="shared" si="65"/>
        <v>0</v>
      </c>
      <c r="DP8" s="27" t="e">
        <f t="shared" si="66"/>
        <v>#VALUE!</v>
      </c>
      <c r="DQ8" s="28">
        <f t="shared" si="67"/>
        <v>0</v>
      </c>
      <c r="DR8" s="28">
        <f>IF(OR(T8="",T8=" ",T8="　"),0,IF(D8&gt;=820701,0,IF(DC8=1,1,IF(MATCH(T8,Sheet2!$D$3:$D$12,1)&lt;=5,1,0))))</f>
        <v>0</v>
      </c>
      <c r="DS8" s="28">
        <f>IF(OR(X8="",X8=" ",X8="　"),0,IF(D8&gt;=820701,0,IF(DD8=1,1,IF(MATCH(X8,Sheet2!$D$3:$D$12,1)&lt;=5,1,0))))</f>
        <v>0</v>
      </c>
      <c r="DT8" s="28">
        <f>IF(OR(AB8="",AB8=" ",AB8="　"),0,IF(D8&gt;=820701,0,IF(DE8=1,1,IF(MATCH(AB8,Sheet2!$D$3:$D$12,1)&lt;=5,1,0))))</f>
        <v>0</v>
      </c>
      <c r="DU8" s="28">
        <f>IF(OR(AF8="",AF8=" ",AF8="　"),0,IF(D8&gt;=820701,0,IF(DF8=1,1,IF(MATCH(AF8,Sheet2!$D$3:$D$12,1)&lt;=5,1,0))))</f>
        <v>0</v>
      </c>
      <c r="DV8" s="29">
        <f t="shared" si="68"/>
        <v>3</v>
      </c>
      <c r="DW8" s="29">
        <f t="shared" si="69"/>
        <v>3</v>
      </c>
      <c r="DX8" s="30">
        <f t="shared" si="70"/>
        <v>0</v>
      </c>
      <c r="DY8" s="30">
        <f t="shared" si="71"/>
        <v>0</v>
      </c>
      <c r="DZ8" s="30">
        <f t="shared" si="72"/>
        <v>0</v>
      </c>
      <c r="EA8" s="30">
        <f t="shared" si="72"/>
        <v>0</v>
      </c>
      <c r="EB8" s="31"/>
      <c r="EC8" s="27" t="e">
        <f t="shared" si="73"/>
        <v>#VALUE!</v>
      </c>
      <c r="ED8" s="28">
        <f t="shared" si="74"/>
        <v>0</v>
      </c>
      <c r="EE8" s="27" t="e">
        <f t="shared" si="75"/>
        <v>#VALUE!</v>
      </c>
      <c r="EF8" s="28">
        <f t="shared" si="76"/>
        <v>0</v>
      </c>
      <c r="EG8" s="28">
        <f>IF(OR(T8="",T8=" ",T8="　"),0,IF(D8&gt;=830101,0,IF(DR8=1,1,IF(MATCH(T8,Sheet2!$D$3:$D$12,1)&lt;=6,1,0))))</f>
        <v>0</v>
      </c>
      <c r="EH8" s="28">
        <f>IF(OR(X8="",X8=" ",X8="　"),0,IF(D8&gt;=830101,0,IF(DS8=1,1,IF(MATCH(X8,Sheet2!$D$3:$D$12,1)&lt;=6,1,0))))</f>
        <v>0</v>
      </c>
      <c r="EI8" s="28">
        <f>IF(OR(AB8="",AB8=" ",AB8="　"),0,IF(D8&gt;=830101,0,IF(DT8=1,1,IF(MATCH(AB8,Sheet2!$D$3:$D$12,1)&lt;=6,1,0))))</f>
        <v>0</v>
      </c>
      <c r="EJ8" s="28">
        <f>IF(OR(AF8="",AF8=" ",AF8="　"),0,IF(D8&gt;=830101,0,IF(DU8=1,1,IF(MATCH(AF8,Sheet2!$D$3:$D$12,1)&lt;=6,1,0))))</f>
        <v>0</v>
      </c>
      <c r="EK8" s="29">
        <f t="shared" si="77"/>
        <v>2</v>
      </c>
      <c r="EL8" s="29">
        <f t="shared" si="78"/>
        <v>2</v>
      </c>
      <c r="EM8" s="30">
        <f t="shared" si="79"/>
        <v>0</v>
      </c>
      <c r="EN8" s="30">
        <f t="shared" si="80"/>
        <v>0</v>
      </c>
      <c r="EO8" s="30">
        <f t="shared" si="81"/>
        <v>0</v>
      </c>
      <c r="EP8" s="30">
        <f t="shared" si="81"/>
        <v>0</v>
      </c>
      <c r="EQ8" s="31"/>
      <c r="ER8" s="27" t="e">
        <f t="shared" si="82"/>
        <v>#VALUE!</v>
      </c>
      <c r="ES8" s="28">
        <f t="shared" si="83"/>
        <v>0</v>
      </c>
      <c r="ET8" s="27" t="e">
        <f t="shared" si="84"/>
        <v>#VALUE!</v>
      </c>
      <c r="EU8" s="28">
        <f t="shared" si="85"/>
        <v>0</v>
      </c>
      <c r="EV8" s="28">
        <f>IF(OR(T8="",T8=" ",T8="　"),0,IF(D8&gt;=830701,0,IF(EG8=1,1,IF(MATCH(T8,Sheet2!$D$3:$D$12,1)&lt;=7,1,0))))</f>
        <v>0</v>
      </c>
      <c r="EW8" s="28">
        <f>IF(OR(X8="",X8=" ",X8="　"),0,IF(D8&gt;=830701,0,IF(EH8=1,1,IF(MATCH(X8,Sheet2!$D$3:$D$12,1)&lt;=7,1,0))))</f>
        <v>0</v>
      </c>
      <c r="EX8" s="28">
        <f>IF(OR(AB8="",AB8=" ",AB8="　"),0,IF(D8&gt;=830701,0,IF(EI8=1,1,IF(MATCH(AB8,Sheet2!$D$3:$D$12,1)&lt;=7,1,0))))</f>
        <v>0</v>
      </c>
      <c r="EY8" s="28">
        <f>IF(OR(AF8="",AF8=" ",AF8="　"),0,IF(D8&gt;=830701,0,IF(EJ8=1,1,IF(MATCH(AF8,Sheet2!$D$3:$D$12,1)&lt;=7,1,0))))</f>
        <v>0</v>
      </c>
      <c r="EZ8" s="29">
        <f t="shared" si="86"/>
        <v>2</v>
      </c>
      <c r="FA8" s="29">
        <f t="shared" si="87"/>
        <v>2</v>
      </c>
      <c r="FB8" s="30">
        <f t="shared" si="88"/>
        <v>0</v>
      </c>
      <c r="FC8" s="30">
        <f t="shared" si="89"/>
        <v>0</v>
      </c>
      <c r="FD8" s="30">
        <f t="shared" si="90"/>
        <v>0</v>
      </c>
      <c r="FE8" s="30">
        <f t="shared" si="90"/>
        <v>0</v>
      </c>
      <c r="FF8" s="31"/>
      <c r="FG8" s="27" t="e">
        <f t="shared" si="91"/>
        <v>#VALUE!</v>
      </c>
      <c r="FH8" s="28">
        <f t="shared" si="92"/>
        <v>0</v>
      </c>
      <c r="FI8" s="27" t="e">
        <f t="shared" si="93"/>
        <v>#VALUE!</v>
      </c>
      <c r="FJ8" s="28">
        <f t="shared" si="94"/>
        <v>0</v>
      </c>
      <c r="FK8" s="28">
        <f>IF(OR(T8="",T8=" ",T8="　"),0,IF(D8&gt;=840101,0,IF(EV8=1,1,IF(MATCH(T8,Sheet2!$D$3:$D$12,1)&lt;=8,1,0))))</f>
        <v>0</v>
      </c>
      <c r="FL8" s="28">
        <f>IF(OR(X8="",X8=" ",X8="　"),0,IF(D8&gt;=840101,0,IF(EW8=1,1,IF(MATCH(X8,Sheet2!$D$3:$D$12,1)&lt;=8,1,0))))</f>
        <v>0</v>
      </c>
      <c r="FM8" s="28">
        <f>IF(OR(AB8="",AB8=" ",AB8="　"),0,IF(D8&gt;=840101,0,IF(EX8=1,1,IF(MATCH(AB8,Sheet2!$D$3:$D$12,1)&lt;=8,1,0))))</f>
        <v>0</v>
      </c>
      <c r="FN8" s="28">
        <f>IF(OR(AF8="",AF8=" ",AF8="　"),0,IF(D8&gt;=840101,0,IF(EY8=1,1,IF(MATCH(AF8,Sheet2!$D$3:$D$12,1)&lt;=8,1,0))))</f>
        <v>0</v>
      </c>
      <c r="FO8" s="29">
        <f t="shared" si="95"/>
        <v>1</v>
      </c>
      <c r="FP8" s="29">
        <f t="shared" si="96"/>
        <v>1</v>
      </c>
      <c r="FQ8" s="30">
        <f t="shared" si="97"/>
        <v>0</v>
      </c>
      <c r="FR8" s="30">
        <f t="shared" si="98"/>
        <v>0</v>
      </c>
      <c r="FS8" s="30">
        <f t="shared" si="99"/>
        <v>0</v>
      </c>
      <c r="FT8" s="30">
        <f t="shared" si="99"/>
        <v>0</v>
      </c>
      <c r="FU8" s="31"/>
      <c r="FV8" s="27" t="e">
        <f t="shared" si="100"/>
        <v>#VALUE!</v>
      </c>
      <c r="FW8" s="28">
        <f t="shared" si="101"/>
        <v>0</v>
      </c>
      <c r="FX8" s="27" t="e">
        <f t="shared" si="102"/>
        <v>#VALUE!</v>
      </c>
      <c r="FY8" s="28">
        <f t="shared" si="103"/>
        <v>0</v>
      </c>
      <c r="FZ8" s="28">
        <f>IF(OR(T8="",T8=" ",T8="　"),0,IF(D8&gt;=840701,0,IF(FK8=1,1,IF(MATCH(T8,Sheet2!$D$3:$D$12,1)&lt;=9,1,0))))</f>
        <v>0</v>
      </c>
      <c r="GA8" s="28">
        <f>IF(OR(X8="",X8=" ",X8="　"),0,IF(D8&gt;=840701,0,IF(FL8=1,1,IF(MATCH(X8,Sheet2!$D$3:$D$12,1)&lt;=9,1,0))))</f>
        <v>0</v>
      </c>
      <c r="GB8" s="28">
        <f>IF(OR(AB8="",AB8=" ",AB8="　"),0,IF(D8&gt;=840701,0,IF(FM8=1,1,IF(MATCH(AB8,Sheet2!$D$3:$D$12,1)&lt;=9,1,0))))</f>
        <v>0</v>
      </c>
      <c r="GC8" s="28">
        <f>IF(OR(AF8="",AF8=" ",AF8="　"),0,IF(D8&gt;=840701,0,IF(FN8=1,1,IF(MATCH(AF8,Sheet2!$D$3:$D$12,1)&lt;=9,1,0))))</f>
        <v>0</v>
      </c>
      <c r="GD8" s="29">
        <f t="shared" si="104"/>
        <v>1</v>
      </c>
      <c r="GE8" s="29">
        <f t="shared" si="105"/>
        <v>1</v>
      </c>
      <c r="GF8" s="30">
        <f t="shared" si="106"/>
        <v>0</v>
      </c>
      <c r="GG8" s="30">
        <f t="shared" si="107"/>
        <v>0</v>
      </c>
      <c r="GH8" s="30">
        <f t="shared" si="108"/>
        <v>0</v>
      </c>
      <c r="GI8" s="30">
        <f t="shared" si="108"/>
        <v>0</v>
      </c>
      <c r="GJ8" s="31"/>
      <c r="GK8" s="27" t="e">
        <f t="shared" si="109"/>
        <v>#VALUE!</v>
      </c>
      <c r="GL8" s="28">
        <f t="shared" si="110"/>
        <v>0</v>
      </c>
      <c r="GM8" s="27" t="e">
        <f t="shared" si="111"/>
        <v>#VALUE!</v>
      </c>
      <c r="GN8" s="28">
        <f t="shared" si="112"/>
        <v>0</v>
      </c>
      <c r="GO8" s="28">
        <f>IF(OR(T8="",T8=" ",T8="　"),0,IF(D8&gt;=840701,0,IF(FZ8=1,1,IF(MATCH(T8,Sheet2!$D$3:$D$12,1)&lt;=10,1,0))))</f>
        <v>0</v>
      </c>
      <c r="GP8" s="28">
        <f>IF(OR(X8="",X8=" ",X8="　"),0,IF(D8&gt;=840701,0,IF(GA8=1,1,IF(MATCH(X8,Sheet2!$D$3:$D$12,1)&lt;=10,1,0))))</f>
        <v>0</v>
      </c>
      <c r="GQ8" s="28">
        <f>IF(OR(AB8="",AB8=" ",AB8="　"),0,IF(D8&gt;=840701,0,IF(GB8=1,1,IF(MATCH(AB8,Sheet2!$D$3:$D$12,1)&lt;=10,1,0))))</f>
        <v>0</v>
      </c>
      <c r="GR8" s="28">
        <f>IF(OR(AF8="",AF8=" ",AF8="　"),0,IF(D8&gt;=840701,0,IF(GC8=1,1,IF(MATCH(AF8,Sheet2!$D$3:$D$12,1)&lt;=10,1,0))))</f>
        <v>0</v>
      </c>
      <c r="GS8" s="29">
        <f t="shared" si="113"/>
        <v>0</v>
      </c>
      <c r="GT8" s="29">
        <f t="shared" si="114"/>
        <v>0</v>
      </c>
      <c r="GU8" s="30">
        <f t="shared" si="115"/>
        <v>0</v>
      </c>
      <c r="GV8" s="30">
        <f t="shared" si="116"/>
        <v>0</v>
      </c>
      <c r="GW8" s="30">
        <f t="shared" si="117"/>
        <v>0</v>
      </c>
      <c r="GX8" s="30">
        <f t="shared" si="117"/>
        <v>0</v>
      </c>
      <c r="GY8" s="131"/>
      <c r="GZ8" s="39" t="str">
        <f t="shared" si="118"/>
        <v>1911/00/00</v>
      </c>
      <c r="HA8" s="131" t="e">
        <f t="shared" si="119"/>
        <v>#VALUE!</v>
      </c>
      <c r="HB8" s="131" t="str">
        <f t="shared" si="120"/>
        <v>1911/00/00</v>
      </c>
      <c r="HC8" s="131" t="e">
        <f t="shared" si="121"/>
        <v>#VALUE!</v>
      </c>
      <c r="HD8" s="131" t="str">
        <f t="shared" si="122"/>
        <v>1911/00/00</v>
      </c>
      <c r="HE8" s="131" t="e">
        <f t="shared" si="123"/>
        <v>#VALUE!</v>
      </c>
      <c r="HF8" s="131" t="str">
        <f t="shared" si="124"/>
        <v>2014/01/01</v>
      </c>
      <c r="HH8" s="131">
        <f>IF(OR(C8="",C8=" ",C8="　"),0,IF(D8&gt;780630,0,ROUND(VLOOKUP(F8,Sheet2!$A$1:$B$20,2,FALSE)*E8,0)))</f>
        <v>0</v>
      </c>
      <c r="HI8" s="131">
        <f t="shared" si="125"/>
        <v>0</v>
      </c>
      <c r="HJ8" s="131">
        <f t="shared" si="126"/>
        <v>0</v>
      </c>
      <c r="HL8" s="131" t="str">
        <f t="shared" si="127"/>
        <v/>
      </c>
      <c r="HM8" s="131" t="str">
        <f t="shared" si="128"/>
        <v/>
      </c>
      <c r="HN8" s="131" t="str">
        <f t="shared" si="129"/>
        <v/>
      </c>
      <c r="HO8" s="131" t="str">
        <f t="shared" si="130"/>
        <v/>
      </c>
      <c r="HP8" s="131" t="str">
        <f t="shared" si="131"/>
        <v/>
      </c>
      <c r="HQ8" s="131" t="str">
        <f t="shared" si="131"/>
        <v/>
      </c>
      <c r="HR8" s="131" t="str">
        <f t="shared" si="132"/>
        <v/>
      </c>
    </row>
    <row r="9" spans="1:226" ht="60" customHeight="1">
      <c r="A9" s="125">
        <v>4</v>
      </c>
      <c r="B9" s="32"/>
      <c r="C9" s="33"/>
      <c r="D9" s="34"/>
      <c r="E9" s="55"/>
      <c r="F9" s="46"/>
      <c r="G9" s="48">
        <f>IF(OR(C9="",C9=" ",C9="　"),0,IF(D9&gt;780630,0,ROUND(VLOOKUP(F9,Sheet2!$A$1:$B$20,2,FALSE),0)))</f>
        <v>0</v>
      </c>
      <c r="H9" s="49">
        <f t="shared" si="0"/>
        <v>0</v>
      </c>
      <c r="I9" s="24">
        <f t="shared" si="1"/>
        <v>0</v>
      </c>
      <c r="J9" s="25">
        <f t="shared" si="2"/>
        <v>0</v>
      </c>
      <c r="K9" s="35"/>
      <c r="L9" s="133" t="str">
        <f>IF(K9="","",180101)</f>
        <v/>
      </c>
      <c r="M9" s="51" t="str">
        <f t="shared" si="4"/>
        <v/>
      </c>
      <c r="N9" s="56">
        <v>15.5</v>
      </c>
      <c r="O9" s="38"/>
      <c r="P9" s="133" t="str">
        <f>IF(O9="","",180101)</f>
        <v/>
      </c>
      <c r="Q9" s="51" t="str">
        <f t="shared" si="6"/>
        <v/>
      </c>
      <c r="R9" s="56">
        <v>15.5</v>
      </c>
      <c r="S9" s="38"/>
      <c r="T9" s="34"/>
      <c r="U9" s="51" t="str">
        <f t="shared" si="7"/>
        <v/>
      </c>
      <c r="V9" s="56">
        <v>15.5</v>
      </c>
      <c r="W9" s="38"/>
      <c r="X9" s="34"/>
      <c r="Y9" s="51" t="str">
        <f t="shared" si="8"/>
        <v/>
      </c>
      <c r="Z9" s="56">
        <v>15.5</v>
      </c>
      <c r="AA9" s="35"/>
      <c r="AB9" s="34"/>
      <c r="AC9" s="51" t="str">
        <f t="shared" si="9"/>
        <v/>
      </c>
      <c r="AD9" s="56">
        <v>15.5</v>
      </c>
      <c r="AE9" s="38"/>
      <c r="AF9" s="34"/>
      <c r="AG9" s="51" t="str">
        <f t="shared" si="10"/>
        <v/>
      </c>
      <c r="AH9" s="56">
        <v>15.5</v>
      </c>
      <c r="AI9" s="37">
        <f t="shared" si="11"/>
        <v>0</v>
      </c>
      <c r="AJ9" s="47">
        <f t="shared" si="12"/>
        <v>0</v>
      </c>
      <c r="AK9" s="26">
        <f t="shared" si="13"/>
        <v>0</v>
      </c>
      <c r="AL9" s="53">
        <f t="shared" si="14"/>
        <v>0</v>
      </c>
      <c r="AM9" s="36"/>
      <c r="AN9" s="54"/>
      <c r="AO9" s="131" t="e">
        <f>VLOOKUP(LEFT(C9,1),Sheet2!$L$3:$M$28,2,FALSE)&amp;MID(C9,2,9)</f>
        <v>#N/A</v>
      </c>
      <c r="AP9" s="131" t="e">
        <f t="shared" si="15"/>
        <v>#N/A</v>
      </c>
      <c r="AQ9" s="131" t="e">
        <f t="shared" si="16"/>
        <v>#N/A</v>
      </c>
      <c r="AR9" s="27">
        <f t="shared" si="17"/>
        <v>0</v>
      </c>
      <c r="AS9" s="28">
        <f t="shared" si="18"/>
        <v>0</v>
      </c>
      <c r="AT9" s="27">
        <f t="shared" si="19"/>
        <v>0</v>
      </c>
      <c r="AU9" s="28">
        <f t="shared" si="20"/>
        <v>0</v>
      </c>
      <c r="AV9" s="28">
        <f t="shared" si="21"/>
        <v>0</v>
      </c>
      <c r="AW9" s="28">
        <f t="shared" si="22"/>
        <v>0</v>
      </c>
      <c r="AX9" s="28">
        <f t="shared" si="23"/>
        <v>0</v>
      </c>
      <c r="AY9" s="28">
        <f t="shared" si="24"/>
        <v>0</v>
      </c>
      <c r="AZ9" s="29" t="str">
        <f t="shared" si="25"/>
        <v/>
      </c>
      <c r="BA9" s="29"/>
      <c r="BB9" s="30">
        <f t="shared" si="26"/>
        <v>0</v>
      </c>
      <c r="BC9" s="30">
        <f t="shared" si="26"/>
        <v>0</v>
      </c>
      <c r="BD9" s="31">
        <f t="shared" si="27"/>
        <v>0</v>
      </c>
      <c r="BE9" s="131"/>
      <c r="BF9" s="27" t="e">
        <f t="shared" si="28"/>
        <v>#VALUE!</v>
      </c>
      <c r="BG9" s="28">
        <f t="shared" si="29"/>
        <v>0</v>
      </c>
      <c r="BH9" s="27" t="e">
        <f t="shared" si="30"/>
        <v>#VALUE!</v>
      </c>
      <c r="BI9" s="28">
        <f t="shared" si="31"/>
        <v>0</v>
      </c>
      <c r="BJ9" s="28">
        <f>IF(OR(T9="",T9=" ",T9="　"),0,IF(D9&gt;=800701,0,IF(MATCH(T9,Sheet2!$D$3:$D$12,1)&lt;=1,1,0)))</f>
        <v>0</v>
      </c>
      <c r="BK9" s="28">
        <f>IF(OR(X9="",X9=" ",X9="　"),0,IF(D9&gt;=800701,0,IF(MATCH(X9,Sheet2!$D$3:$D$12,1)&lt;=1,1,0)))</f>
        <v>0</v>
      </c>
      <c r="BL9" s="28">
        <f>IF(OR(AB9="",AB9=" ",AB9="　"),0,IF(D9&gt;=800701,0,IF(MATCH(AB9,Sheet2!$D$3:$D$12,1)&lt;=1,1,0)))</f>
        <v>0</v>
      </c>
      <c r="BM9" s="28">
        <f>IF(OR(AF9="",AF9=" ",AF9="　"),0,IF(D9&gt;=800701,0,IF(MATCH(AF9,Sheet2!$D$3:$D$12,1)&lt;=1,1,0)))</f>
        <v>0</v>
      </c>
      <c r="BN9" s="29">
        <f t="shared" si="32"/>
        <v>5</v>
      </c>
      <c r="BO9" s="29">
        <f t="shared" si="33"/>
        <v>3</v>
      </c>
      <c r="BP9" s="30">
        <f t="shared" si="34"/>
        <v>0</v>
      </c>
      <c r="BQ9" s="30">
        <f t="shared" si="35"/>
        <v>0</v>
      </c>
      <c r="BR9" s="30">
        <f t="shared" si="36"/>
        <v>0</v>
      </c>
      <c r="BS9" s="30">
        <f t="shared" si="36"/>
        <v>0</v>
      </c>
      <c r="BT9" s="30"/>
      <c r="BU9" s="27" t="e">
        <f t="shared" si="37"/>
        <v>#VALUE!</v>
      </c>
      <c r="BV9" s="28">
        <f t="shared" si="38"/>
        <v>0</v>
      </c>
      <c r="BW9" s="27" t="e">
        <f t="shared" si="39"/>
        <v>#VALUE!</v>
      </c>
      <c r="BX9" s="28">
        <f t="shared" si="40"/>
        <v>0</v>
      </c>
      <c r="BY9" s="28">
        <f>IF(OR(T9="",T9=" ",T9="　"),0,IF(D9&gt;=810101,0,IF(BJ9=1,1,IF(MATCH(T9,Sheet2!$D$3:$D$12,1)&lt;=2,1,0))))</f>
        <v>0</v>
      </c>
      <c r="BZ9" s="28">
        <f>IF(OR(X9="",X9=" ",X9="　"),0,IF(D9&gt;=810101,0,IF(BK9=1,1,IF(MATCH(X9,Sheet2!$D$3:$D$12,1)&lt;=2,1,0))))</f>
        <v>0</v>
      </c>
      <c r="CA9" s="28">
        <f>IF(OR(AB9="",AB9=" ",AB9="　"),0,IF(D9&gt;=810101,0,IF(BL9=1,1,IF(MATCH(AB9,Sheet2!$D$3:$D$12,1)&lt;=2,1,0))))</f>
        <v>0</v>
      </c>
      <c r="CB9" s="28">
        <f>IF(OR(AF9="",AF9=" ",AF9="　"),0,IF(D9&gt;=810101,0,IF(BM9=1,1,IF(MATCH(AF9,Sheet2!$D$3:$D$12,1)&lt;=2,1,0))))</f>
        <v>0</v>
      </c>
      <c r="CC9" s="29">
        <f t="shared" si="41"/>
        <v>4</v>
      </c>
      <c r="CD9" s="29">
        <f t="shared" si="42"/>
        <v>3</v>
      </c>
      <c r="CE9" s="30">
        <f t="shared" si="43"/>
        <v>0</v>
      </c>
      <c r="CF9" s="30">
        <f t="shared" si="44"/>
        <v>0</v>
      </c>
      <c r="CG9" s="30">
        <f t="shared" si="45"/>
        <v>0</v>
      </c>
      <c r="CH9" s="30">
        <f t="shared" si="45"/>
        <v>0</v>
      </c>
      <c r="CI9" s="30"/>
      <c r="CJ9" s="27" t="e">
        <f t="shared" si="46"/>
        <v>#VALUE!</v>
      </c>
      <c r="CK9" s="28">
        <f t="shared" si="47"/>
        <v>0</v>
      </c>
      <c r="CL9" s="27" t="e">
        <f t="shared" si="48"/>
        <v>#VALUE!</v>
      </c>
      <c r="CM9" s="28">
        <f t="shared" si="49"/>
        <v>0</v>
      </c>
      <c r="CN9" s="28">
        <f>IF(OR(T9="",T9=" ",T9="　"),0,IF(D9&gt;=810701,0,IF(BY9=1,1,IF(MATCH(T9,Sheet2!$D$3:$D$12,1)&lt;=3,1,0))))</f>
        <v>0</v>
      </c>
      <c r="CO9" s="28">
        <f>IF(OR(X9="",X9=" ",X9="　"),0,IF(D9&gt;=810701,0,IF(BZ9=1,1,IF(MATCH(X9,Sheet2!$D$3:$D$12,1)&lt;=3,1,0))))</f>
        <v>0</v>
      </c>
      <c r="CP9" s="28">
        <f>IF(OR(AB9="",AB9=" ",AB9="　"),0,IF(D9&gt;=810701,0,IF(CA9=1,1,IF(MATCH(AB9,Sheet2!$D$3:$D$12,1)&lt;=3,1,0))))</f>
        <v>0</v>
      </c>
      <c r="CQ9" s="28">
        <f>IF(OR(AF9="",AF9=" ",AF9="　"),0,IF(D9&gt;=810701,0,IF(CB9=1,1,IF(MATCH(AF9,Sheet2!$D$3:$D$12,1)&lt;=3,1,0))))</f>
        <v>0</v>
      </c>
      <c r="CR9" s="29">
        <f t="shared" si="50"/>
        <v>4</v>
      </c>
      <c r="CS9" s="29">
        <f t="shared" si="51"/>
        <v>3</v>
      </c>
      <c r="CT9" s="30">
        <f t="shared" si="52"/>
        <v>0</v>
      </c>
      <c r="CU9" s="30">
        <f t="shared" si="53"/>
        <v>0</v>
      </c>
      <c r="CV9" s="30">
        <f t="shared" si="54"/>
        <v>0</v>
      </c>
      <c r="CW9" s="30">
        <f t="shared" si="54"/>
        <v>0</v>
      </c>
      <c r="CX9" s="31"/>
      <c r="CY9" s="27" t="e">
        <f t="shared" si="55"/>
        <v>#VALUE!</v>
      </c>
      <c r="CZ9" s="28">
        <f t="shared" si="56"/>
        <v>0</v>
      </c>
      <c r="DA9" s="27" t="e">
        <f t="shared" si="57"/>
        <v>#VALUE!</v>
      </c>
      <c r="DB9" s="28">
        <f t="shared" si="58"/>
        <v>0</v>
      </c>
      <c r="DC9" s="28">
        <f>IF(OR(T9="",T9=" ",T9="　"),0,IF(D9&gt;=820101,0,IF(CN9=1,1,IF(MATCH(T9,Sheet2!$D$3:$D$12,1)&lt;=4,1,0))))</f>
        <v>0</v>
      </c>
      <c r="DD9" s="28">
        <f>IF(OR(X9="",X9=" ",X9="　"),0,IF(D9&gt;=820101,0,IF(CO9=1,1,IF(MATCH(X9,Sheet2!$D$3:$D$12,1)&lt;=4,1,0))))</f>
        <v>0</v>
      </c>
      <c r="DE9" s="28">
        <f>IF(OR(AB9="",AB9=" ",AB9="　"),0,IF(D9&gt;=820101,0,IF(CP9=1,1,IF(MATCH(AB9,Sheet2!$D$3:$D$12,1)&lt;=4,1,0))))</f>
        <v>0</v>
      </c>
      <c r="DF9" s="28">
        <f>IF(OR(AF9="",AF9=" ",AF9="　"),0,IF(D9&gt;=820101,0,IF(CQ9=1,1,IF(MATCH(AF9,Sheet2!$D$3:$D$12,1)&lt;=4,1,0))))</f>
        <v>0</v>
      </c>
      <c r="DG9" s="29">
        <f t="shared" si="59"/>
        <v>3</v>
      </c>
      <c r="DH9" s="29">
        <f t="shared" si="60"/>
        <v>3</v>
      </c>
      <c r="DI9" s="30">
        <f t="shared" si="61"/>
        <v>0</v>
      </c>
      <c r="DJ9" s="30">
        <f t="shared" si="62"/>
        <v>0</v>
      </c>
      <c r="DK9" s="30">
        <f t="shared" si="63"/>
        <v>0</v>
      </c>
      <c r="DL9" s="30">
        <f t="shared" si="63"/>
        <v>0</v>
      </c>
      <c r="DM9" s="31"/>
      <c r="DN9" s="27" t="e">
        <f t="shared" si="64"/>
        <v>#VALUE!</v>
      </c>
      <c r="DO9" s="28">
        <f t="shared" si="65"/>
        <v>0</v>
      </c>
      <c r="DP9" s="27" t="e">
        <f t="shared" si="66"/>
        <v>#VALUE!</v>
      </c>
      <c r="DQ9" s="28">
        <f t="shared" si="67"/>
        <v>0</v>
      </c>
      <c r="DR9" s="28">
        <f>IF(OR(T9="",T9=" ",T9="　"),0,IF(D9&gt;=820701,0,IF(DC9=1,1,IF(MATCH(T9,Sheet2!$D$3:$D$12,1)&lt;=5,1,0))))</f>
        <v>0</v>
      </c>
      <c r="DS9" s="28">
        <f>IF(OR(X9="",X9=" ",X9="　"),0,IF(D9&gt;=820701,0,IF(DD9=1,1,IF(MATCH(X9,Sheet2!$D$3:$D$12,1)&lt;=5,1,0))))</f>
        <v>0</v>
      </c>
      <c r="DT9" s="28">
        <f>IF(OR(AB9="",AB9=" ",AB9="　"),0,IF(D9&gt;=820701,0,IF(DE9=1,1,IF(MATCH(AB9,Sheet2!$D$3:$D$12,1)&lt;=5,1,0))))</f>
        <v>0</v>
      </c>
      <c r="DU9" s="28">
        <f>IF(OR(AF9="",AF9=" ",AF9="　"),0,IF(D9&gt;=820701,0,IF(DF9=1,1,IF(MATCH(AF9,Sheet2!$D$3:$D$12,1)&lt;=5,1,0))))</f>
        <v>0</v>
      </c>
      <c r="DV9" s="29">
        <f t="shared" si="68"/>
        <v>3</v>
      </c>
      <c r="DW9" s="29">
        <f t="shared" si="69"/>
        <v>3</v>
      </c>
      <c r="DX9" s="30">
        <f t="shared" si="70"/>
        <v>0</v>
      </c>
      <c r="DY9" s="30">
        <f t="shared" si="71"/>
        <v>0</v>
      </c>
      <c r="DZ9" s="30">
        <f t="shared" si="72"/>
        <v>0</v>
      </c>
      <c r="EA9" s="30">
        <f t="shared" si="72"/>
        <v>0</v>
      </c>
      <c r="EB9" s="31"/>
      <c r="EC9" s="27" t="e">
        <f t="shared" si="73"/>
        <v>#VALUE!</v>
      </c>
      <c r="ED9" s="28">
        <f t="shared" si="74"/>
        <v>0</v>
      </c>
      <c r="EE9" s="27" t="e">
        <f t="shared" si="75"/>
        <v>#VALUE!</v>
      </c>
      <c r="EF9" s="28">
        <f t="shared" si="76"/>
        <v>0</v>
      </c>
      <c r="EG9" s="28">
        <f>IF(OR(T9="",T9=" ",T9="　"),0,IF(D9&gt;=830101,0,IF(DR9=1,1,IF(MATCH(T9,Sheet2!$D$3:$D$12,1)&lt;=6,1,0))))</f>
        <v>0</v>
      </c>
      <c r="EH9" s="28">
        <f>IF(OR(X9="",X9=" ",X9="　"),0,IF(D9&gt;=830101,0,IF(DS9=1,1,IF(MATCH(X9,Sheet2!$D$3:$D$12,1)&lt;=6,1,0))))</f>
        <v>0</v>
      </c>
      <c r="EI9" s="28">
        <f>IF(OR(AB9="",AB9=" ",AB9="　"),0,IF(D9&gt;=830101,0,IF(DT9=1,1,IF(MATCH(AB9,Sheet2!$D$3:$D$12,1)&lt;=6,1,0))))</f>
        <v>0</v>
      </c>
      <c r="EJ9" s="28">
        <f>IF(OR(AF9="",AF9=" ",AF9="　"),0,IF(D9&gt;=830101,0,IF(DU9=1,1,IF(MATCH(AF9,Sheet2!$D$3:$D$12,1)&lt;=6,1,0))))</f>
        <v>0</v>
      </c>
      <c r="EK9" s="29">
        <f t="shared" si="77"/>
        <v>2</v>
      </c>
      <c r="EL9" s="29">
        <f t="shared" si="78"/>
        <v>2</v>
      </c>
      <c r="EM9" s="30">
        <f t="shared" si="79"/>
        <v>0</v>
      </c>
      <c r="EN9" s="30">
        <f t="shared" si="80"/>
        <v>0</v>
      </c>
      <c r="EO9" s="30">
        <f t="shared" si="81"/>
        <v>0</v>
      </c>
      <c r="EP9" s="30">
        <f t="shared" si="81"/>
        <v>0</v>
      </c>
      <c r="EQ9" s="31"/>
      <c r="ER9" s="27" t="e">
        <f t="shared" si="82"/>
        <v>#VALUE!</v>
      </c>
      <c r="ES9" s="28">
        <f t="shared" si="83"/>
        <v>0</v>
      </c>
      <c r="ET9" s="27" t="e">
        <f t="shared" si="84"/>
        <v>#VALUE!</v>
      </c>
      <c r="EU9" s="28">
        <f t="shared" si="85"/>
        <v>0</v>
      </c>
      <c r="EV9" s="28">
        <f>IF(OR(T9="",T9=" ",T9="　"),0,IF(D9&gt;=830701,0,IF(EG9=1,1,IF(MATCH(T9,Sheet2!$D$3:$D$12,1)&lt;=7,1,0))))</f>
        <v>0</v>
      </c>
      <c r="EW9" s="28">
        <f>IF(OR(X9="",X9=" ",X9="　"),0,IF(D9&gt;=830701,0,IF(EH9=1,1,IF(MATCH(X9,Sheet2!$D$3:$D$12,1)&lt;=7,1,0))))</f>
        <v>0</v>
      </c>
      <c r="EX9" s="28">
        <f>IF(OR(AB9="",AB9=" ",AB9="　"),0,IF(D9&gt;=830701,0,IF(EI9=1,1,IF(MATCH(AB9,Sheet2!$D$3:$D$12,1)&lt;=7,1,0))))</f>
        <v>0</v>
      </c>
      <c r="EY9" s="28">
        <f>IF(OR(AF9="",AF9=" ",AF9="　"),0,IF(D9&gt;=830701,0,IF(EJ9=1,1,IF(MATCH(AF9,Sheet2!$D$3:$D$12,1)&lt;=7,1,0))))</f>
        <v>0</v>
      </c>
      <c r="EZ9" s="29">
        <f t="shared" si="86"/>
        <v>2</v>
      </c>
      <c r="FA9" s="29">
        <f t="shared" si="87"/>
        <v>2</v>
      </c>
      <c r="FB9" s="30">
        <f t="shared" si="88"/>
        <v>0</v>
      </c>
      <c r="FC9" s="30">
        <f t="shared" si="89"/>
        <v>0</v>
      </c>
      <c r="FD9" s="30">
        <f t="shared" si="90"/>
        <v>0</v>
      </c>
      <c r="FE9" s="30">
        <f t="shared" si="90"/>
        <v>0</v>
      </c>
      <c r="FF9" s="31"/>
      <c r="FG9" s="27" t="e">
        <f t="shared" si="91"/>
        <v>#VALUE!</v>
      </c>
      <c r="FH9" s="28">
        <f t="shared" si="92"/>
        <v>0</v>
      </c>
      <c r="FI9" s="27" t="e">
        <f t="shared" si="93"/>
        <v>#VALUE!</v>
      </c>
      <c r="FJ9" s="28">
        <f t="shared" si="94"/>
        <v>0</v>
      </c>
      <c r="FK9" s="28">
        <f>IF(OR(T9="",T9=" ",T9="　"),0,IF(D9&gt;=840101,0,IF(EV9=1,1,IF(MATCH(T9,Sheet2!$D$3:$D$12,1)&lt;=8,1,0))))</f>
        <v>0</v>
      </c>
      <c r="FL9" s="28">
        <f>IF(OR(X9="",X9=" ",X9="　"),0,IF(D9&gt;=840101,0,IF(EW9=1,1,IF(MATCH(X9,Sheet2!$D$3:$D$12,1)&lt;=8,1,0))))</f>
        <v>0</v>
      </c>
      <c r="FM9" s="28">
        <f>IF(OR(AB9="",AB9=" ",AB9="　"),0,IF(D9&gt;=840101,0,IF(EX9=1,1,IF(MATCH(AB9,Sheet2!$D$3:$D$12,1)&lt;=8,1,0))))</f>
        <v>0</v>
      </c>
      <c r="FN9" s="28">
        <f>IF(OR(AF9="",AF9=" ",AF9="　"),0,IF(D9&gt;=840101,0,IF(EY9=1,1,IF(MATCH(AF9,Sheet2!$D$3:$D$12,1)&lt;=8,1,0))))</f>
        <v>0</v>
      </c>
      <c r="FO9" s="29">
        <f t="shared" si="95"/>
        <v>1</v>
      </c>
      <c r="FP9" s="29">
        <f t="shared" si="96"/>
        <v>1</v>
      </c>
      <c r="FQ9" s="30">
        <f t="shared" si="97"/>
        <v>0</v>
      </c>
      <c r="FR9" s="30">
        <f t="shared" si="98"/>
        <v>0</v>
      </c>
      <c r="FS9" s="30">
        <f t="shared" si="99"/>
        <v>0</v>
      </c>
      <c r="FT9" s="30">
        <f t="shared" si="99"/>
        <v>0</v>
      </c>
      <c r="FU9" s="31"/>
      <c r="FV9" s="27" t="e">
        <f t="shared" si="100"/>
        <v>#VALUE!</v>
      </c>
      <c r="FW9" s="28">
        <f t="shared" si="101"/>
        <v>0</v>
      </c>
      <c r="FX9" s="27" t="e">
        <f t="shared" si="102"/>
        <v>#VALUE!</v>
      </c>
      <c r="FY9" s="28">
        <f t="shared" si="103"/>
        <v>0</v>
      </c>
      <c r="FZ9" s="28">
        <f>IF(OR(T9="",T9=" ",T9="　"),0,IF(D9&gt;=840701,0,IF(FK9=1,1,IF(MATCH(T9,Sheet2!$D$3:$D$12,1)&lt;=9,1,0))))</f>
        <v>0</v>
      </c>
      <c r="GA9" s="28">
        <f>IF(OR(X9="",X9=" ",X9="　"),0,IF(D9&gt;=840701,0,IF(FL9=1,1,IF(MATCH(X9,Sheet2!$D$3:$D$12,1)&lt;=9,1,0))))</f>
        <v>0</v>
      </c>
      <c r="GB9" s="28">
        <f>IF(OR(AB9="",AB9=" ",AB9="　"),0,IF(D9&gt;=840701,0,IF(FM9=1,1,IF(MATCH(AB9,Sheet2!$D$3:$D$12,1)&lt;=9,1,0))))</f>
        <v>0</v>
      </c>
      <c r="GC9" s="28">
        <f>IF(OR(AF9="",AF9=" ",AF9="　"),0,IF(D9&gt;=840701,0,IF(FN9=1,1,IF(MATCH(AF9,Sheet2!$D$3:$D$12,1)&lt;=9,1,0))))</f>
        <v>0</v>
      </c>
      <c r="GD9" s="29">
        <f t="shared" si="104"/>
        <v>1</v>
      </c>
      <c r="GE9" s="29">
        <f t="shared" si="105"/>
        <v>1</v>
      </c>
      <c r="GF9" s="30">
        <f t="shared" si="106"/>
        <v>0</v>
      </c>
      <c r="GG9" s="30">
        <f t="shared" si="107"/>
        <v>0</v>
      </c>
      <c r="GH9" s="30">
        <f t="shared" si="108"/>
        <v>0</v>
      </c>
      <c r="GI9" s="30">
        <f t="shared" si="108"/>
        <v>0</v>
      </c>
      <c r="GJ9" s="31"/>
      <c r="GK9" s="27" t="e">
        <f t="shared" si="109"/>
        <v>#VALUE!</v>
      </c>
      <c r="GL9" s="28">
        <f t="shared" si="110"/>
        <v>0</v>
      </c>
      <c r="GM9" s="27" t="e">
        <f t="shared" si="111"/>
        <v>#VALUE!</v>
      </c>
      <c r="GN9" s="28">
        <f t="shared" si="112"/>
        <v>0</v>
      </c>
      <c r="GO9" s="28">
        <f>IF(OR(T9="",T9=" ",T9="　"),0,IF(D9&gt;=840701,0,IF(FZ9=1,1,IF(MATCH(T9,Sheet2!$D$3:$D$12,1)&lt;=10,1,0))))</f>
        <v>0</v>
      </c>
      <c r="GP9" s="28">
        <f>IF(OR(X9="",X9=" ",X9="　"),0,IF(D9&gt;=840701,0,IF(GA9=1,1,IF(MATCH(X9,Sheet2!$D$3:$D$12,1)&lt;=10,1,0))))</f>
        <v>0</v>
      </c>
      <c r="GQ9" s="28">
        <f>IF(OR(AB9="",AB9=" ",AB9="　"),0,IF(D9&gt;=840701,0,IF(GB9=1,1,IF(MATCH(AB9,Sheet2!$D$3:$D$12,1)&lt;=10,1,0))))</f>
        <v>0</v>
      </c>
      <c r="GR9" s="28">
        <f>IF(OR(AF9="",AF9=" ",AF9="　"),0,IF(D9&gt;=840701,0,IF(GC9=1,1,IF(MATCH(AF9,Sheet2!$D$3:$D$12,1)&lt;=10,1,0))))</f>
        <v>0</v>
      </c>
      <c r="GS9" s="29">
        <f t="shared" si="113"/>
        <v>0</v>
      </c>
      <c r="GT9" s="29">
        <f t="shared" si="114"/>
        <v>0</v>
      </c>
      <c r="GU9" s="30">
        <f t="shared" si="115"/>
        <v>0</v>
      </c>
      <c r="GV9" s="30">
        <f t="shared" si="116"/>
        <v>0</v>
      </c>
      <c r="GW9" s="30">
        <f t="shared" si="117"/>
        <v>0</v>
      </c>
      <c r="GX9" s="30">
        <f t="shared" si="117"/>
        <v>0</v>
      </c>
      <c r="GY9" s="131"/>
      <c r="GZ9" s="39" t="str">
        <f t="shared" si="118"/>
        <v>1911/00/00</v>
      </c>
      <c r="HA9" s="131" t="e">
        <f t="shared" si="119"/>
        <v>#VALUE!</v>
      </c>
      <c r="HB9" s="131" t="str">
        <f t="shared" si="120"/>
        <v>1911/00/00</v>
      </c>
      <c r="HC9" s="131" t="e">
        <f t="shared" si="121"/>
        <v>#VALUE!</v>
      </c>
      <c r="HD9" s="131" t="str">
        <f t="shared" si="122"/>
        <v>1911/00/00</v>
      </c>
      <c r="HE9" s="131" t="e">
        <f t="shared" si="123"/>
        <v>#VALUE!</v>
      </c>
      <c r="HF9" s="131" t="str">
        <f t="shared" si="124"/>
        <v>2014/01/01</v>
      </c>
      <c r="HH9" s="131">
        <f>IF(OR(C9="",C9=" ",C9="　"),0,IF(D9&gt;780630,0,ROUND(VLOOKUP(F9,Sheet2!$A$1:$B$20,2,FALSE)*E9,0)))</f>
        <v>0</v>
      </c>
      <c r="HI9" s="131">
        <f t="shared" si="125"/>
        <v>0</v>
      </c>
      <c r="HJ9" s="131">
        <f t="shared" si="126"/>
        <v>0</v>
      </c>
      <c r="HL9" s="131" t="str">
        <f t="shared" si="127"/>
        <v/>
      </c>
      <c r="HM9" s="131" t="str">
        <f t="shared" si="128"/>
        <v/>
      </c>
      <c r="HN9" s="131" t="str">
        <f t="shared" si="129"/>
        <v/>
      </c>
      <c r="HO9" s="131" t="str">
        <f t="shared" si="130"/>
        <v/>
      </c>
      <c r="HP9" s="131" t="str">
        <f t="shared" si="131"/>
        <v/>
      </c>
      <c r="HQ9" s="131" t="str">
        <f t="shared" si="131"/>
        <v/>
      </c>
      <c r="HR9" s="131" t="str">
        <f t="shared" si="132"/>
        <v/>
      </c>
    </row>
    <row r="10" spans="1:226" ht="60" customHeight="1">
      <c r="A10" s="125">
        <v>5</v>
      </c>
      <c r="B10" s="32"/>
      <c r="C10" s="33"/>
      <c r="D10" s="34"/>
      <c r="E10" s="55"/>
      <c r="F10" s="46"/>
      <c r="G10" s="48">
        <f>IF(OR(C10="",C10=" ",C10="　"),0,IF(D10&gt;780630,0,ROUND(VLOOKUP(F10,Sheet2!$A$1:$B$20,2,FALSE),0)))</f>
        <v>0</v>
      </c>
      <c r="H10" s="49">
        <f t="shared" si="0"/>
        <v>0</v>
      </c>
      <c r="I10" s="24">
        <f t="shared" si="1"/>
        <v>0</v>
      </c>
      <c r="J10" s="25">
        <f t="shared" si="2"/>
        <v>0</v>
      </c>
      <c r="K10" s="35"/>
      <c r="L10" s="133" t="str">
        <f t="shared" ref="L10:L59" si="133">IF(K10="","",180101)</f>
        <v/>
      </c>
      <c r="M10" s="51" t="str">
        <f t="shared" si="4"/>
        <v/>
      </c>
      <c r="N10" s="56">
        <v>15.5</v>
      </c>
      <c r="O10" s="38"/>
      <c r="P10" s="133" t="str">
        <f t="shared" ref="P10:P59" si="134">IF(O10="","",180101)</f>
        <v/>
      </c>
      <c r="Q10" s="51" t="str">
        <f t="shared" si="6"/>
        <v/>
      </c>
      <c r="R10" s="56">
        <v>15.5</v>
      </c>
      <c r="S10" s="38"/>
      <c r="T10" s="34"/>
      <c r="U10" s="51" t="str">
        <f t="shared" si="7"/>
        <v/>
      </c>
      <c r="V10" s="56">
        <v>15.5</v>
      </c>
      <c r="W10" s="38"/>
      <c r="X10" s="34"/>
      <c r="Y10" s="51" t="str">
        <f t="shared" si="8"/>
        <v/>
      </c>
      <c r="Z10" s="56">
        <v>15.5</v>
      </c>
      <c r="AA10" s="35"/>
      <c r="AB10" s="34"/>
      <c r="AC10" s="51" t="str">
        <f t="shared" si="9"/>
        <v/>
      </c>
      <c r="AD10" s="56">
        <v>15.5</v>
      </c>
      <c r="AE10" s="38"/>
      <c r="AF10" s="34"/>
      <c r="AG10" s="51" t="str">
        <f t="shared" si="10"/>
        <v/>
      </c>
      <c r="AH10" s="56">
        <v>15.5</v>
      </c>
      <c r="AI10" s="37">
        <f t="shared" si="11"/>
        <v>0</v>
      </c>
      <c r="AJ10" s="47">
        <f t="shared" si="12"/>
        <v>0</v>
      </c>
      <c r="AK10" s="26">
        <f t="shared" si="13"/>
        <v>0</v>
      </c>
      <c r="AL10" s="53">
        <f t="shared" si="14"/>
        <v>0</v>
      </c>
      <c r="AM10" s="36"/>
      <c r="AN10" s="54"/>
      <c r="AO10" s="131" t="e">
        <f>VLOOKUP(LEFT(C10,1),Sheet2!$L$3:$M$28,2,FALSE)&amp;MID(C10,2,9)</f>
        <v>#N/A</v>
      </c>
      <c r="AP10" s="131" t="e">
        <f t="shared" si="15"/>
        <v>#N/A</v>
      </c>
      <c r="AQ10" s="131" t="e">
        <f t="shared" si="16"/>
        <v>#N/A</v>
      </c>
      <c r="AR10" s="27">
        <f t="shared" si="17"/>
        <v>0</v>
      </c>
      <c r="AS10" s="28">
        <f t="shared" si="18"/>
        <v>0</v>
      </c>
      <c r="AT10" s="27">
        <f t="shared" si="19"/>
        <v>0</v>
      </c>
      <c r="AU10" s="28">
        <f t="shared" si="20"/>
        <v>0</v>
      </c>
      <c r="AV10" s="28">
        <f t="shared" si="21"/>
        <v>0</v>
      </c>
      <c r="AW10" s="28">
        <f t="shared" si="22"/>
        <v>0</v>
      </c>
      <c r="AX10" s="28">
        <f t="shared" si="23"/>
        <v>0</v>
      </c>
      <c r="AY10" s="28">
        <f t="shared" si="24"/>
        <v>0</v>
      </c>
      <c r="AZ10" s="29" t="str">
        <f t="shared" si="25"/>
        <v/>
      </c>
      <c r="BA10" s="29"/>
      <c r="BB10" s="30">
        <f t="shared" si="26"/>
        <v>0</v>
      </c>
      <c r="BC10" s="30">
        <f t="shared" si="26"/>
        <v>0</v>
      </c>
      <c r="BD10" s="31">
        <f t="shared" si="27"/>
        <v>0</v>
      </c>
      <c r="BE10" s="131"/>
      <c r="BF10" s="27" t="e">
        <f t="shared" si="28"/>
        <v>#VALUE!</v>
      </c>
      <c r="BG10" s="28">
        <f t="shared" si="29"/>
        <v>0</v>
      </c>
      <c r="BH10" s="27" t="e">
        <f t="shared" si="30"/>
        <v>#VALUE!</v>
      </c>
      <c r="BI10" s="28">
        <f t="shared" si="31"/>
        <v>0</v>
      </c>
      <c r="BJ10" s="28">
        <f>IF(OR(T10="",T10=" ",T10="　"),0,IF(D10&gt;=800701,0,IF(MATCH(T10,Sheet2!$D$3:$D$12,1)&lt;=1,1,0)))</f>
        <v>0</v>
      </c>
      <c r="BK10" s="28">
        <f>IF(OR(X10="",X10=" ",X10="　"),0,IF(D10&gt;=800701,0,IF(MATCH(X10,Sheet2!$D$3:$D$12,1)&lt;=1,1,0)))</f>
        <v>0</v>
      </c>
      <c r="BL10" s="28">
        <f>IF(OR(AB10="",AB10=" ",AB10="　"),0,IF(D10&gt;=800701,0,IF(MATCH(AB10,Sheet2!$D$3:$D$12,1)&lt;=1,1,0)))</f>
        <v>0</v>
      </c>
      <c r="BM10" s="28">
        <f>IF(OR(AF10="",AF10=" ",AF10="　"),0,IF(D10&gt;=800701,0,IF(MATCH(AF10,Sheet2!$D$3:$D$12,1)&lt;=1,1,0)))</f>
        <v>0</v>
      </c>
      <c r="BN10" s="29">
        <f t="shared" si="32"/>
        <v>5</v>
      </c>
      <c r="BO10" s="29">
        <f t="shared" si="33"/>
        <v>3</v>
      </c>
      <c r="BP10" s="30">
        <f t="shared" si="34"/>
        <v>0</v>
      </c>
      <c r="BQ10" s="30">
        <f t="shared" si="35"/>
        <v>0</v>
      </c>
      <c r="BR10" s="30">
        <f t="shared" si="36"/>
        <v>0</v>
      </c>
      <c r="BS10" s="30">
        <f t="shared" si="36"/>
        <v>0</v>
      </c>
      <c r="BT10" s="30"/>
      <c r="BU10" s="27" t="e">
        <f t="shared" si="37"/>
        <v>#VALUE!</v>
      </c>
      <c r="BV10" s="28">
        <f t="shared" si="38"/>
        <v>0</v>
      </c>
      <c r="BW10" s="27" t="e">
        <f t="shared" si="39"/>
        <v>#VALUE!</v>
      </c>
      <c r="BX10" s="28">
        <f t="shared" si="40"/>
        <v>0</v>
      </c>
      <c r="BY10" s="28">
        <f>IF(OR(T10="",T10=" ",T10="　"),0,IF(D10&gt;=810101,0,IF(BJ10=1,1,IF(MATCH(T10,Sheet2!$D$3:$D$12,1)&lt;=2,1,0))))</f>
        <v>0</v>
      </c>
      <c r="BZ10" s="28">
        <f>IF(OR(X10="",X10=" ",X10="　"),0,IF(D10&gt;=810101,0,IF(BK10=1,1,IF(MATCH(X10,Sheet2!$D$3:$D$12,1)&lt;=2,1,0))))</f>
        <v>0</v>
      </c>
      <c r="CA10" s="28">
        <f>IF(OR(AB10="",AB10=" ",AB10="　"),0,IF(D10&gt;=810101,0,IF(BL10=1,1,IF(MATCH(AB10,Sheet2!$D$3:$D$12,1)&lt;=2,1,0))))</f>
        <v>0</v>
      </c>
      <c r="CB10" s="28">
        <f>IF(OR(AF10="",AF10=" ",AF10="　"),0,IF(D10&gt;=810101,0,IF(BM10=1,1,IF(MATCH(AF10,Sheet2!$D$3:$D$12,1)&lt;=2,1,0))))</f>
        <v>0</v>
      </c>
      <c r="CC10" s="29">
        <f t="shared" si="41"/>
        <v>4</v>
      </c>
      <c r="CD10" s="29">
        <f t="shared" si="42"/>
        <v>3</v>
      </c>
      <c r="CE10" s="30">
        <f t="shared" si="43"/>
        <v>0</v>
      </c>
      <c r="CF10" s="30">
        <f t="shared" si="44"/>
        <v>0</v>
      </c>
      <c r="CG10" s="30">
        <f t="shared" si="45"/>
        <v>0</v>
      </c>
      <c r="CH10" s="30">
        <f t="shared" si="45"/>
        <v>0</v>
      </c>
      <c r="CI10" s="30"/>
      <c r="CJ10" s="27" t="e">
        <f t="shared" si="46"/>
        <v>#VALUE!</v>
      </c>
      <c r="CK10" s="28">
        <f t="shared" si="47"/>
        <v>0</v>
      </c>
      <c r="CL10" s="27" t="e">
        <f t="shared" si="48"/>
        <v>#VALUE!</v>
      </c>
      <c r="CM10" s="28">
        <f t="shared" si="49"/>
        <v>0</v>
      </c>
      <c r="CN10" s="28">
        <f>IF(OR(T10="",T10=" ",T10="　"),0,IF(D10&gt;=810701,0,IF(BY10=1,1,IF(MATCH(T10,Sheet2!$D$3:$D$12,1)&lt;=3,1,0))))</f>
        <v>0</v>
      </c>
      <c r="CO10" s="28">
        <f>IF(OR(X10="",X10=" ",X10="　"),0,IF(D10&gt;=810701,0,IF(BZ10=1,1,IF(MATCH(X10,Sheet2!$D$3:$D$12,1)&lt;=3,1,0))))</f>
        <v>0</v>
      </c>
      <c r="CP10" s="28">
        <f>IF(OR(AB10="",AB10=" ",AB10="　"),0,IF(D10&gt;=810701,0,IF(CA10=1,1,IF(MATCH(AB10,Sheet2!$D$3:$D$12,1)&lt;=3,1,0))))</f>
        <v>0</v>
      </c>
      <c r="CQ10" s="28">
        <f>IF(OR(AF10="",AF10=" ",AF10="　"),0,IF(D10&gt;=810701,0,IF(CB10=1,1,IF(MATCH(AF10,Sheet2!$D$3:$D$12,1)&lt;=3,1,0))))</f>
        <v>0</v>
      </c>
      <c r="CR10" s="29">
        <f t="shared" si="50"/>
        <v>4</v>
      </c>
      <c r="CS10" s="29">
        <f t="shared" si="51"/>
        <v>3</v>
      </c>
      <c r="CT10" s="30">
        <f t="shared" si="52"/>
        <v>0</v>
      </c>
      <c r="CU10" s="30">
        <f t="shared" si="53"/>
        <v>0</v>
      </c>
      <c r="CV10" s="30">
        <f t="shared" si="54"/>
        <v>0</v>
      </c>
      <c r="CW10" s="30">
        <f t="shared" si="54"/>
        <v>0</v>
      </c>
      <c r="CX10" s="31"/>
      <c r="CY10" s="27" t="e">
        <f t="shared" si="55"/>
        <v>#VALUE!</v>
      </c>
      <c r="CZ10" s="28">
        <f t="shared" si="56"/>
        <v>0</v>
      </c>
      <c r="DA10" s="27" t="e">
        <f t="shared" si="57"/>
        <v>#VALUE!</v>
      </c>
      <c r="DB10" s="28">
        <f t="shared" si="58"/>
        <v>0</v>
      </c>
      <c r="DC10" s="28">
        <f>IF(OR(T10="",T10=" ",T10="　"),0,IF(D10&gt;=820101,0,IF(CN10=1,1,IF(MATCH(T10,Sheet2!$D$3:$D$12,1)&lt;=4,1,0))))</f>
        <v>0</v>
      </c>
      <c r="DD10" s="28">
        <f>IF(OR(X10="",X10=" ",X10="　"),0,IF(D10&gt;=820101,0,IF(CO10=1,1,IF(MATCH(X10,Sheet2!$D$3:$D$12,1)&lt;=4,1,0))))</f>
        <v>0</v>
      </c>
      <c r="DE10" s="28">
        <f>IF(OR(AB10="",AB10=" ",AB10="　"),0,IF(D10&gt;=820101,0,IF(CP10=1,1,IF(MATCH(AB10,Sheet2!$D$3:$D$12,1)&lt;=4,1,0))))</f>
        <v>0</v>
      </c>
      <c r="DF10" s="28">
        <f>IF(OR(AF10="",AF10=" ",AF10="　"),0,IF(D10&gt;=820101,0,IF(CQ10=1,1,IF(MATCH(AF10,Sheet2!$D$3:$D$12,1)&lt;=4,1,0))))</f>
        <v>0</v>
      </c>
      <c r="DG10" s="29">
        <f t="shared" si="59"/>
        <v>3</v>
      </c>
      <c r="DH10" s="29">
        <f t="shared" si="60"/>
        <v>3</v>
      </c>
      <c r="DI10" s="30">
        <f t="shared" si="61"/>
        <v>0</v>
      </c>
      <c r="DJ10" s="30">
        <f t="shared" si="62"/>
        <v>0</v>
      </c>
      <c r="DK10" s="30">
        <f t="shared" si="63"/>
        <v>0</v>
      </c>
      <c r="DL10" s="30">
        <f t="shared" si="63"/>
        <v>0</v>
      </c>
      <c r="DM10" s="31"/>
      <c r="DN10" s="27" t="e">
        <f t="shared" si="64"/>
        <v>#VALUE!</v>
      </c>
      <c r="DO10" s="28">
        <f t="shared" si="65"/>
        <v>0</v>
      </c>
      <c r="DP10" s="27" t="e">
        <f t="shared" si="66"/>
        <v>#VALUE!</v>
      </c>
      <c r="DQ10" s="28">
        <f t="shared" si="67"/>
        <v>0</v>
      </c>
      <c r="DR10" s="28">
        <f>IF(OR(T10="",T10=" ",T10="　"),0,IF(D10&gt;=820701,0,IF(DC10=1,1,IF(MATCH(T10,Sheet2!$D$3:$D$12,1)&lt;=5,1,0))))</f>
        <v>0</v>
      </c>
      <c r="DS10" s="28">
        <f>IF(OR(X10="",X10=" ",X10="　"),0,IF(D10&gt;=820701,0,IF(DD10=1,1,IF(MATCH(X10,Sheet2!$D$3:$D$12,1)&lt;=5,1,0))))</f>
        <v>0</v>
      </c>
      <c r="DT10" s="28">
        <f>IF(OR(AB10="",AB10=" ",AB10="　"),0,IF(D10&gt;=820701,0,IF(DE10=1,1,IF(MATCH(AB10,Sheet2!$D$3:$D$12,1)&lt;=5,1,0))))</f>
        <v>0</v>
      </c>
      <c r="DU10" s="28">
        <f>IF(OR(AF10="",AF10=" ",AF10="　"),0,IF(D10&gt;=820701,0,IF(DF10=1,1,IF(MATCH(AF10,Sheet2!$D$3:$D$12,1)&lt;=5,1,0))))</f>
        <v>0</v>
      </c>
      <c r="DV10" s="29">
        <f t="shared" si="68"/>
        <v>3</v>
      </c>
      <c r="DW10" s="29">
        <f t="shared" si="69"/>
        <v>3</v>
      </c>
      <c r="DX10" s="30">
        <f t="shared" si="70"/>
        <v>0</v>
      </c>
      <c r="DY10" s="30">
        <f t="shared" si="71"/>
        <v>0</v>
      </c>
      <c r="DZ10" s="30">
        <f t="shared" si="72"/>
        <v>0</v>
      </c>
      <c r="EA10" s="30">
        <f t="shared" si="72"/>
        <v>0</v>
      </c>
      <c r="EB10" s="31"/>
      <c r="EC10" s="27" t="e">
        <f t="shared" si="73"/>
        <v>#VALUE!</v>
      </c>
      <c r="ED10" s="28">
        <f t="shared" si="74"/>
        <v>0</v>
      </c>
      <c r="EE10" s="27" t="e">
        <f t="shared" si="75"/>
        <v>#VALUE!</v>
      </c>
      <c r="EF10" s="28">
        <f t="shared" si="76"/>
        <v>0</v>
      </c>
      <c r="EG10" s="28">
        <f>IF(OR(T10="",T10=" ",T10="　"),0,IF(D10&gt;=830101,0,IF(DR10=1,1,IF(MATCH(T10,Sheet2!$D$3:$D$12,1)&lt;=6,1,0))))</f>
        <v>0</v>
      </c>
      <c r="EH10" s="28">
        <f>IF(OR(X10="",X10=" ",X10="　"),0,IF(D10&gt;=830101,0,IF(DS10=1,1,IF(MATCH(X10,Sheet2!$D$3:$D$12,1)&lt;=6,1,0))))</f>
        <v>0</v>
      </c>
      <c r="EI10" s="28">
        <f>IF(OR(AB10="",AB10=" ",AB10="　"),0,IF(D10&gt;=830101,0,IF(DT10=1,1,IF(MATCH(AB10,Sheet2!$D$3:$D$12,1)&lt;=6,1,0))))</f>
        <v>0</v>
      </c>
      <c r="EJ10" s="28">
        <f>IF(OR(AF10="",AF10=" ",AF10="　"),0,IF(D10&gt;=830101,0,IF(DU10=1,1,IF(MATCH(AF10,Sheet2!$D$3:$D$12,1)&lt;=6,1,0))))</f>
        <v>0</v>
      </c>
      <c r="EK10" s="29">
        <f t="shared" si="77"/>
        <v>2</v>
      </c>
      <c r="EL10" s="29">
        <f t="shared" si="78"/>
        <v>2</v>
      </c>
      <c r="EM10" s="30">
        <f t="shared" si="79"/>
        <v>0</v>
      </c>
      <c r="EN10" s="30">
        <f t="shared" si="80"/>
        <v>0</v>
      </c>
      <c r="EO10" s="30">
        <f t="shared" si="81"/>
        <v>0</v>
      </c>
      <c r="EP10" s="30">
        <f t="shared" si="81"/>
        <v>0</v>
      </c>
      <c r="EQ10" s="31"/>
      <c r="ER10" s="27" t="e">
        <f t="shared" si="82"/>
        <v>#VALUE!</v>
      </c>
      <c r="ES10" s="28">
        <f t="shared" si="83"/>
        <v>0</v>
      </c>
      <c r="ET10" s="27" t="e">
        <f t="shared" si="84"/>
        <v>#VALUE!</v>
      </c>
      <c r="EU10" s="28">
        <f t="shared" si="85"/>
        <v>0</v>
      </c>
      <c r="EV10" s="28">
        <f>IF(OR(T10="",T10=" ",T10="　"),0,IF(D10&gt;=830701,0,IF(EG10=1,1,IF(MATCH(T10,Sheet2!$D$3:$D$12,1)&lt;=7,1,0))))</f>
        <v>0</v>
      </c>
      <c r="EW10" s="28">
        <f>IF(OR(X10="",X10=" ",X10="　"),0,IF(D10&gt;=830701,0,IF(EH10=1,1,IF(MATCH(X10,Sheet2!$D$3:$D$12,1)&lt;=7,1,0))))</f>
        <v>0</v>
      </c>
      <c r="EX10" s="28">
        <f>IF(OR(AB10="",AB10=" ",AB10="　"),0,IF(D10&gt;=830701,0,IF(EI10=1,1,IF(MATCH(AB10,Sheet2!$D$3:$D$12,1)&lt;=7,1,0))))</f>
        <v>0</v>
      </c>
      <c r="EY10" s="28">
        <f>IF(OR(AF10="",AF10=" ",AF10="　"),0,IF(D10&gt;=830701,0,IF(EJ10=1,1,IF(MATCH(AF10,Sheet2!$D$3:$D$12,1)&lt;=7,1,0))))</f>
        <v>0</v>
      </c>
      <c r="EZ10" s="29">
        <f t="shared" si="86"/>
        <v>2</v>
      </c>
      <c r="FA10" s="29">
        <f t="shared" si="87"/>
        <v>2</v>
      </c>
      <c r="FB10" s="30">
        <f t="shared" si="88"/>
        <v>0</v>
      </c>
      <c r="FC10" s="30">
        <f t="shared" si="89"/>
        <v>0</v>
      </c>
      <c r="FD10" s="30">
        <f t="shared" si="90"/>
        <v>0</v>
      </c>
      <c r="FE10" s="30">
        <f t="shared" si="90"/>
        <v>0</v>
      </c>
      <c r="FF10" s="31"/>
      <c r="FG10" s="27" t="e">
        <f t="shared" si="91"/>
        <v>#VALUE!</v>
      </c>
      <c r="FH10" s="28">
        <f t="shared" si="92"/>
        <v>0</v>
      </c>
      <c r="FI10" s="27" t="e">
        <f t="shared" si="93"/>
        <v>#VALUE!</v>
      </c>
      <c r="FJ10" s="28">
        <f t="shared" si="94"/>
        <v>0</v>
      </c>
      <c r="FK10" s="28">
        <f>IF(OR(T10="",T10=" ",T10="　"),0,IF(D10&gt;=840101,0,IF(EV10=1,1,IF(MATCH(T10,Sheet2!$D$3:$D$12,1)&lt;=8,1,0))))</f>
        <v>0</v>
      </c>
      <c r="FL10" s="28">
        <f>IF(OR(X10="",X10=" ",X10="　"),0,IF(D10&gt;=840101,0,IF(EW10=1,1,IF(MATCH(X10,Sheet2!$D$3:$D$12,1)&lt;=8,1,0))))</f>
        <v>0</v>
      </c>
      <c r="FM10" s="28">
        <f>IF(OR(AB10="",AB10=" ",AB10="　"),0,IF(D10&gt;=840101,0,IF(EX10=1,1,IF(MATCH(AB10,Sheet2!$D$3:$D$12,1)&lt;=8,1,0))))</f>
        <v>0</v>
      </c>
      <c r="FN10" s="28">
        <f>IF(OR(AF10="",AF10=" ",AF10="　"),0,IF(D10&gt;=840101,0,IF(EY10=1,1,IF(MATCH(AF10,Sheet2!$D$3:$D$12,1)&lt;=8,1,0))))</f>
        <v>0</v>
      </c>
      <c r="FO10" s="29">
        <f t="shared" si="95"/>
        <v>1</v>
      </c>
      <c r="FP10" s="29">
        <f t="shared" si="96"/>
        <v>1</v>
      </c>
      <c r="FQ10" s="30">
        <f t="shared" si="97"/>
        <v>0</v>
      </c>
      <c r="FR10" s="30">
        <f t="shared" si="98"/>
        <v>0</v>
      </c>
      <c r="FS10" s="30">
        <f t="shared" si="99"/>
        <v>0</v>
      </c>
      <c r="FT10" s="30">
        <f t="shared" si="99"/>
        <v>0</v>
      </c>
      <c r="FU10" s="31"/>
      <c r="FV10" s="27" t="e">
        <f t="shared" si="100"/>
        <v>#VALUE!</v>
      </c>
      <c r="FW10" s="28">
        <f t="shared" si="101"/>
        <v>0</v>
      </c>
      <c r="FX10" s="27" t="e">
        <f t="shared" si="102"/>
        <v>#VALUE!</v>
      </c>
      <c r="FY10" s="28">
        <f t="shared" si="103"/>
        <v>0</v>
      </c>
      <c r="FZ10" s="28">
        <f>IF(OR(T10="",T10=" ",T10="　"),0,IF(D10&gt;=840701,0,IF(FK10=1,1,IF(MATCH(T10,Sheet2!$D$3:$D$12,1)&lt;=9,1,0))))</f>
        <v>0</v>
      </c>
      <c r="GA10" s="28">
        <f>IF(OR(X10="",X10=" ",X10="　"),0,IF(D10&gt;=840701,0,IF(FL10=1,1,IF(MATCH(X10,Sheet2!$D$3:$D$12,1)&lt;=9,1,0))))</f>
        <v>0</v>
      </c>
      <c r="GB10" s="28">
        <f>IF(OR(AB10="",AB10=" ",AB10="　"),0,IF(D10&gt;=840701,0,IF(FM10=1,1,IF(MATCH(AB10,Sheet2!$D$3:$D$12,1)&lt;=9,1,0))))</f>
        <v>0</v>
      </c>
      <c r="GC10" s="28">
        <f>IF(OR(AF10="",AF10=" ",AF10="　"),0,IF(D10&gt;=840701,0,IF(FN10=1,1,IF(MATCH(AF10,Sheet2!$D$3:$D$12,1)&lt;=9,1,0))))</f>
        <v>0</v>
      </c>
      <c r="GD10" s="29">
        <f t="shared" si="104"/>
        <v>1</v>
      </c>
      <c r="GE10" s="29">
        <f t="shared" si="105"/>
        <v>1</v>
      </c>
      <c r="GF10" s="30">
        <f t="shared" si="106"/>
        <v>0</v>
      </c>
      <c r="GG10" s="30">
        <f t="shared" si="107"/>
        <v>0</v>
      </c>
      <c r="GH10" s="30">
        <f t="shared" si="108"/>
        <v>0</v>
      </c>
      <c r="GI10" s="30">
        <f t="shared" si="108"/>
        <v>0</v>
      </c>
      <c r="GJ10" s="31"/>
      <c r="GK10" s="27" t="e">
        <f t="shared" si="109"/>
        <v>#VALUE!</v>
      </c>
      <c r="GL10" s="28">
        <f t="shared" si="110"/>
        <v>0</v>
      </c>
      <c r="GM10" s="27" t="e">
        <f t="shared" si="111"/>
        <v>#VALUE!</v>
      </c>
      <c r="GN10" s="28">
        <f t="shared" si="112"/>
        <v>0</v>
      </c>
      <c r="GO10" s="28">
        <f>IF(OR(T10="",T10=" ",T10="　"),0,IF(D10&gt;=840701,0,IF(FZ10=1,1,IF(MATCH(T10,Sheet2!$D$3:$D$12,1)&lt;=10,1,0))))</f>
        <v>0</v>
      </c>
      <c r="GP10" s="28">
        <f>IF(OR(X10="",X10=" ",X10="　"),0,IF(D10&gt;=840701,0,IF(GA10=1,1,IF(MATCH(X10,Sheet2!$D$3:$D$12,1)&lt;=10,1,0))))</f>
        <v>0</v>
      </c>
      <c r="GQ10" s="28">
        <f>IF(OR(AB10="",AB10=" ",AB10="　"),0,IF(D10&gt;=840701,0,IF(GB10=1,1,IF(MATCH(AB10,Sheet2!$D$3:$D$12,1)&lt;=10,1,0))))</f>
        <v>0</v>
      </c>
      <c r="GR10" s="28">
        <f>IF(OR(AF10="",AF10=" ",AF10="　"),0,IF(D10&gt;=840701,0,IF(GC10=1,1,IF(MATCH(AF10,Sheet2!$D$3:$D$12,1)&lt;=10,1,0))))</f>
        <v>0</v>
      </c>
      <c r="GS10" s="29">
        <f t="shared" si="113"/>
        <v>0</v>
      </c>
      <c r="GT10" s="29">
        <f t="shared" si="114"/>
        <v>0</v>
      </c>
      <c r="GU10" s="30">
        <f t="shared" si="115"/>
        <v>0</v>
      </c>
      <c r="GV10" s="30">
        <f t="shared" si="116"/>
        <v>0</v>
      </c>
      <c r="GW10" s="30">
        <f t="shared" si="117"/>
        <v>0</v>
      </c>
      <c r="GX10" s="30">
        <f t="shared" si="117"/>
        <v>0</v>
      </c>
      <c r="GY10" s="131"/>
      <c r="GZ10" s="39" t="str">
        <f t="shared" si="118"/>
        <v>1911/00/00</v>
      </c>
      <c r="HA10" s="131" t="e">
        <f t="shared" si="119"/>
        <v>#VALUE!</v>
      </c>
      <c r="HB10" s="131" t="str">
        <f t="shared" si="120"/>
        <v>1911/00/00</v>
      </c>
      <c r="HC10" s="131" t="e">
        <f t="shared" si="121"/>
        <v>#VALUE!</v>
      </c>
      <c r="HD10" s="131" t="str">
        <f t="shared" si="122"/>
        <v>1911/00/00</v>
      </c>
      <c r="HE10" s="131" t="e">
        <f t="shared" si="123"/>
        <v>#VALUE!</v>
      </c>
      <c r="HF10" s="131" t="str">
        <f t="shared" si="124"/>
        <v>2014/01/01</v>
      </c>
      <c r="HH10" s="131">
        <f>IF(OR(C10="",C10=" ",C10="　"),0,IF(D10&gt;780630,0,ROUND(VLOOKUP(F10,Sheet2!$A$1:$B$20,2,FALSE)*E10,0)))</f>
        <v>0</v>
      </c>
      <c r="HI10" s="131">
        <f t="shared" si="125"/>
        <v>0</v>
      </c>
      <c r="HJ10" s="131">
        <f t="shared" si="126"/>
        <v>0</v>
      </c>
      <c r="HL10" s="131" t="str">
        <f t="shared" si="127"/>
        <v/>
      </c>
      <c r="HM10" s="131" t="str">
        <f t="shared" si="128"/>
        <v/>
      </c>
      <c r="HN10" s="131" t="str">
        <f t="shared" si="129"/>
        <v/>
      </c>
      <c r="HO10" s="131" t="str">
        <f t="shared" si="130"/>
        <v/>
      </c>
      <c r="HP10" s="131" t="str">
        <f t="shared" si="131"/>
        <v/>
      </c>
      <c r="HQ10" s="131" t="str">
        <f t="shared" si="131"/>
        <v/>
      </c>
      <c r="HR10" s="131" t="str">
        <f t="shared" si="132"/>
        <v/>
      </c>
    </row>
    <row r="11" spans="1:226" ht="60" customHeight="1">
      <c r="A11" s="125">
        <v>6</v>
      </c>
      <c r="B11" s="32"/>
      <c r="C11" s="33"/>
      <c r="D11" s="34"/>
      <c r="E11" s="55"/>
      <c r="F11" s="46"/>
      <c r="G11" s="48">
        <f>IF(OR(C11="",C11=" ",C11="　"),0,IF(D11&gt;780630,0,ROUND(VLOOKUP(F11,Sheet2!$A$1:$B$20,2,FALSE),0)))</f>
        <v>0</v>
      </c>
      <c r="H11" s="49">
        <f t="shared" si="0"/>
        <v>0</v>
      </c>
      <c r="I11" s="24">
        <f t="shared" si="1"/>
        <v>0</v>
      </c>
      <c r="J11" s="25">
        <f t="shared" si="2"/>
        <v>0</v>
      </c>
      <c r="K11" s="35"/>
      <c r="L11" s="133" t="str">
        <f t="shared" si="133"/>
        <v/>
      </c>
      <c r="M11" s="51" t="str">
        <f t="shared" si="4"/>
        <v/>
      </c>
      <c r="N11" s="56">
        <v>15.5</v>
      </c>
      <c r="O11" s="38"/>
      <c r="P11" s="133" t="str">
        <f t="shared" si="134"/>
        <v/>
      </c>
      <c r="Q11" s="51" t="str">
        <f t="shared" si="6"/>
        <v/>
      </c>
      <c r="R11" s="56">
        <v>15.5</v>
      </c>
      <c r="S11" s="38"/>
      <c r="T11" s="34"/>
      <c r="U11" s="51" t="str">
        <f t="shared" si="7"/>
        <v/>
      </c>
      <c r="V11" s="56">
        <v>15.5</v>
      </c>
      <c r="W11" s="38"/>
      <c r="X11" s="34"/>
      <c r="Y11" s="51" t="str">
        <f t="shared" si="8"/>
        <v/>
      </c>
      <c r="Z11" s="56">
        <v>15.5</v>
      </c>
      <c r="AA11" s="35"/>
      <c r="AB11" s="34"/>
      <c r="AC11" s="51" t="str">
        <f t="shared" si="9"/>
        <v/>
      </c>
      <c r="AD11" s="56">
        <v>15.5</v>
      </c>
      <c r="AE11" s="38"/>
      <c r="AF11" s="34"/>
      <c r="AG11" s="51" t="str">
        <f t="shared" si="10"/>
        <v/>
      </c>
      <c r="AH11" s="56">
        <v>15.5</v>
      </c>
      <c r="AI11" s="37">
        <f t="shared" si="11"/>
        <v>0</v>
      </c>
      <c r="AJ11" s="47">
        <f t="shared" si="12"/>
        <v>0</v>
      </c>
      <c r="AK11" s="26">
        <f t="shared" si="13"/>
        <v>0</v>
      </c>
      <c r="AL11" s="53">
        <f t="shared" si="14"/>
        <v>0</v>
      </c>
      <c r="AM11" s="36"/>
      <c r="AN11" s="54"/>
      <c r="AO11" s="131" t="e">
        <f>VLOOKUP(LEFT(C11,1),Sheet2!$L$3:$M$28,2,FALSE)&amp;MID(C11,2,9)</f>
        <v>#N/A</v>
      </c>
      <c r="AP11" s="131" t="e">
        <f t="shared" si="15"/>
        <v>#N/A</v>
      </c>
      <c r="AQ11" s="131" t="e">
        <f t="shared" si="16"/>
        <v>#N/A</v>
      </c>
      <c r="AR11" s="27">
        <f t="shared" si="17"/>
        <v>0</v>
      </c>
      <c r="AS11" s="28">
        <f t="shared" si="18"/>
        <v>0</v>
      </c>
      <c r="AT11" s="27">
        <f t="shared" si="19"/>
        <v>0</v>
      </c>
      <c r="AU11" s="28">
        <f t="shared" si="20"/>
        <v>0</v>
      </c>
      <c r="AV11" s="28">
        <f t="shared" si="21"/>
        <v>0</v>
      </c>
      <c r="AW11" s="28">
        <f t="shared" si="22"/>
        <v>0</v>
      </c>
      <c r="AX11" s="28">
        <f t="shared" si="23"/>
        <v>0</v>
      </c>
      <c r="AY11" s="28">
        <f t="shared" si="24"/>
        <v>0</v>
      </c>
      <c r="AZ11" s="29" t="str">
        <f t="shared" si="25"/>
        <v/>
      </c>
      <c r="BA11" s="29"/>
      <c r="BB11" s="30">
        <f t="shared" si="26"/>
        <v>0</v>
      </c>
      <c r="BC11" s="30">
        <f t="shared" si="26"/>
        <v>0</v>
      </c>
      <c r="BD11" s="31">
        <f t="shared" si="27"/>
        <v>0</v>
      </c>
      <c r="BE11" s="131"/>
      <c r="BF11" s="27" t="e">
        <f t="shared" si="28"/>
        <v>#VALUE!</v>
      </c>
      <c r="BG11" s="28">
        <f t="shared" si="29"/>
        <v>0</v>
      </c>
      <c r="BH11" s="27" t="e">
        <f t="shared" si="30"/>
        <v>#VALUE!</v>
      </c>
      <c r="BI11" s="28">
        <f t="shared" si="31"/>
        <v>0</v>
      </c>
      <c r="BJ11" s="28">
        <f>IF(OR(T11="",T11=" ",T11="　"),0,IF(D11&gt;=800701,0,IF(MATCH(T11,Sheet2!$D$3:$D$12,1)&lt;=1,1,0)))</f>
        <v>0</v>
      </c>
      <c r="BK11" s="28">
        <f>IF(OR(X11="",X11=" ",X11="　"),0,IF(D11&gt;=800701,0,IF(MATCH(X11,Sheet2!$D$3:$D$12,1)&lt;=1,1,0)))</f>
        <v>0</v>
      </c>
      <c r="BL11" s="28">
        <f>IF(OR(AB11="",AB11=" ",AB11="　"),0,IF(D11&gt;=800701,0,IF(MATCH(AB11,Sheet2!$D$3:$D$12,1)&lt;=1,1,0)))</f>
        <v>0</v>
      </c>
      <c r="BM11" s="28">
        <f>IF(OR(AF11="",AF11=" ",AF11="　"),0,IF(D11&gt;=800701,0,IF(MATCH(AF11,Sheet2!$D$3:$D$12,1)&lt;=1,1,0)))</f>
        <v>0</v>
      </c>
      <c r="BN11" s="29">
        <f t="shared" si="32"/>
        <v>5</v>
      </c>
      <c r="BO11" s="29">
        <f t="shared" si="33"/>
        <v>3</v>
      </c>
      <c r="BP11" s="30">
        <f t="shared" si="34"/>
        <v>0</v>
      </c>
      <c r="BQ11" s="30">
        <f t="shared" si="35"/>
        <v>0</v>
      </c>
      <c r="BR11" s="30">
        <f t="shared" si="36"/>
        <v>0</v>
      </c>
      <c r="BS11" s="30">
        <f t="shared" si="36"/>
        <v>0</v>
      </c>
      <c r="BT11" s="30"/>
      <c r="BU11" s="27" t="e">
        <f t="shared" si="37"/>
        <v>#VALUE!</v>
      </c>
      <c r="BV11" s="28">
        <f t="shared" si="38"/>
        <v>0</v>
      </c>
      <c r="BW11" s="27" t="e">
        <f t="shared" si="39"/>
        <v>#VALUE!</v>
      </c>
      <c r="BX11" s="28">
        <f t="shared" si="40"/>
        <v>0</v>
      </c>
      <c r="BY11" s="28">
        <f>IF(OR(T11="",T11=" ",T11="　"),0,IF(D11&gt;=810101,0,IF(BJ11=1,1,IF(MATCH(T11,Sheet2!$D$3:$D$12,1)&lt;=2,1,0))))</f>
        <v>0</v>
      </c>
      <c r="BZ11" s="28">
        <f>IF(OR(X11="",X11=" ",X11="　"),0,IF(D11&gt;=810101,0,IF(BK11=1,1,IF(MATCH(X11,Sheet2!$D$3:$D$12,1)&lt;=2,1,0))))</f>
        <v>0</v>
      </c>
      <c r="CA11" s="28">
        <f>IF(OR(AB11="",AB11=" ",AB11="　"),0,IF(D11&gt;=810101,0,IF(BL11=1,1,IF(MATCH(AB11,Sheet2!$D$3:$D$12,1)&lt;=2,1,0))))</f>
        <v>0</v>
      </c>
      <c r="CB11" s="28">
        <f>IF(OR(AF11="",AF11=" ",AF11="　"),0,IF(D11&gt;=810101,0,IF(BM11=1,1,IF(MATCH(AF11,Sheet2!$D$3:$D$12,1)&lt;=2,1,0))))</f>
        <v>0</v>
      </c>
      <c r="CC11" s="29">
        <f t="shared" si="41"/>
        <v>4</v>
      </c>
      <c r="CD11" s="29">
        <f t="shared" si="42"/>
        <v>3</v>
      </c>
      <c r="CE11" s="30">
        <f t="shared" si="43"/>
        <v>0</v>
      </c>
      <c r="CF11" s="30">
        <f t="shared" si="44"/>
        <v>0</v>
      </c>
      <c r="CG11" s="30">
        <f t="shared" si="45"/>
        <v>0</v>
      </c>
      <c r="CH11" s="30">
        <f t="shared" si="45"/>
        <v>0</v>
      </c>
      <c r="CI11" s="30"/>
      <c r="CJ11" s="27" t="e">
        <f t="shared" si="46"/>
        <v>#VALUE!</v>
      </c>
      <c r="CK11" s="28">
        <f t="shared" si="47"/>
        <v>0</v>
      </c>
      <c r="CL11" s="27" t="e">
        <f t="shared" si="48"/>
        <v>#VALUE!</v>
      </c>
      <c r="CM11" s="28">
        <f t="shared" si="49"/>
        <v>0</v>
      </c>
      <c r="CN11" s="28">
        <f>IF(OR(T11="",T11=" ",T11="　"),0,IF(D11&gt;=810701,0,IF(BY11=1,1,IF(MATCH(T11,Sheet2!$D$3:$D$12,1)&lt;=3,1,0))))</f>
        <v>0</v>
      </c>
      <c r="CO11" s="28">
        <f>IF(OR(X11="",X11=" ",X11="　"),0,IF(D11&gt;=810701,0,IF(BZ11=1,1,IF(MATCH(X11,Sheet2!$D$3:$D$12,1)&lt;=3,1,0))))</f>
        <v>0</v>
      </c>
      <c r="CP11" s="28">
        <f>IF(OR(AB11="",AB11=" ",AB11="　"),0,IF(D11&gt;=810701,0,IF(CA11=1,1,IF(MATCH(AB11,Sheet2!$D$3:$D$12,1)&lt;=3,1,0))))</f>
        <v>0</v>
      </c>
      <c r="CQ11" s="28">
        <f>IF(OR(AF11="",AF11=" ",AF11="　"),0,IF(D11&gt;=810701,0,IF(CB11=1,1,IF(MATCH(AF11,Sheet2!$D$3:$D$12,1)&lt;=3,1,0))))</f>
        <v>0</v>
      </c>
      <c r="CR11" s="29">
        <f t="shared" si="50"/>
        <v>4</v>
      </c>
      <c r="CS11" s="29">
        <f t="shared" si="51"/>
        <v>3</v>
      </c>
      <c r="CT11" s="30">
        <f t="shared" si="52"/>
        <v>0</v>
      </c>
      <c r="CU11" s="30">
        <f t="shared" si="53"/>
        <v>0</v>
      </c>
      <c r="CV11" s="30">
        <f t="shared" si="54"/>
        <v>0</v>
      </c>
      <c r="CW11" s="30">
        <f t="shared" si="54"/>
        <v>0</v>
      </c>
      <c r="CX11" s="31"/>
      <c r="CY11" s="27" t="e">
        <f t="shared" si="55"/>
        <v>#VALUE!</v>
      </c>
      <c r="CZ11" s="28">
        <f t="shared" si="56"/>
        <v>0</v>
      </c>
      <c r="DA11" s="27" t="e">
        <f t="shared" si="57"/>
        <v>#VALUE!</v>
      </c>
      <c r="DB11" s="28">
        <f t="shared" si="58"/>
        <v>0</v>
      </c>
      <c r="DC11" s="28">
        <f>IF(OR(T11="",T11=" ",T11="　"),0,IF(D11&gt;=820101,0,IF(CN11=1,1,IF(MATCH(T11,Sheet2!$D$3:$D$12,1)&lt;=4,1,0))))</f>
        <v>0</v>
      </c>
      <c r="DD11" s="28">
        <f>IF(OR(X11="",X11=" ",X11="　"),0,IF(D11&gt;=820101,0,IF(CO11=1,1,IF(MATCH(X11,Sheet2!$D$3:$D$12,1)&lt;=4,1,0))))</f>
        <v>0</v>
      </c>
      <c r="DE11" s="28">
        <f>IF(OR(AB11="",AB11=" ",AB11="　"),0,IF(D11&gt;=820101,0,IF(CP11=1,1,IF(MATCH(AB11,Sheet2!$D$3:$D$12,1)&lt;=4,1,0))))</f>
        <v>0</v>
      </c>
      <c r="DF11" s="28">
        <f>IF(OR(AF11="",AF11=" ",AF11="　"),0,IF(D11&gt;=820101,0,IF(CQ11=1,1,IF(MATCH(AF11,Sheet2!$D$3:$D$12,1)&lt;=4,1,0))))</f>
        <v>0</v>
      </c>
      <c r="DG11" s="29">
        <f t="shared" si="59"/>
        <v>3</v>
      </c>
      <c r="DH11" s="29">
        <f t="shared" si="60"/>
        <v>3</v>
      </c>
      <c r="DI11" s="30">
        <f t="shared" si="61"/>
        <v>0</v>
      </c>
      <c r="DJ11" s="30">
        <f t="shared" si="62"/>
        <v>0</v>
      </c>
      <c r="DK11" s="30">
        <f t="shared" si="63"/>
        <v>0</v>
      </c>
      <c r="DL11" s="30">
        <f t="shared" si="63"/>
        <v>0</v>
      </c>
      <c r="DM11" s="31"/>
      <c r="DN11" s="27" t="e">
        <f t="shared" si="64"/>
        <v>#VALUE!</v>
      </c>
      <c r="DO11" s="28">
        <f t="shared" si="65"/>
        <v>0</v>
      </c>
      <c r="DP11" s="27" t="e">
        <f t="shared" si="66"/>
        <v>#VALUE!</v>
      </c>
      <c r="DQ11" s="28">
        <f t="shared" si="67"/>
        <v>0</v>
      </c>
      <c r="DR11" s="28">
        <f>IF(OR(T11="",T11=" ",T11="　"),0,IF(D11&gt;=820701,0,IF(DC11=1,1,IF(MATCH(T11,Sheet2!$D$3:$D$12,1)&lt;=5,1,0))))</f>
        <v>0</v>
      </c>
      <c r="DS11" s="28">
        <f>IF(OR(X11="",X11=" ",X11="　"),0,IF(D11&gt;=820701,0,IF(DD11=1,1,IF(MATCH(X11,Sheet2!$D$3:$D$12,1)&lt;=5,1,0))))</f>
        <v>0</v>
      </c>
      <c r="DT11" s="28">
        <f>IF(OR(AB11="",AB11=" ",AB11="　"),0,IF(D11&gt;=820701,0,IF(DE11=1,1,IF(MATCH(AB11,Sheet2!$D$3:$D$12,1)&lt;=5,1,0))))</f>
        <v>0</v>
      </c>
      <c r="DU11" s="28">
        <f>IF(OR(AF11="",AF11=" ",AF11="　"),0,IF(D11&gt;=820701,0,IF(DF11=1,1,IF(MATCH(AF11,Sheet2!$D$3:$D$12,1)&lt;=5,1,0))))</f>
        <v>0</v>
      </c>
      <c r="DV11" s="29">
        <f t="shared" si="68"/>
        <v>3</v>
      </c>
      <c r="DW11" s="29">
        <f t="shared" si="69"/>
        <v>3</v>
      </c>
      <c r="DX11" s="30">
        <f t="shared" si="70"/>
        <v>0</v>
      </c>
      <c r="DY11" s="30">
        <f t="shared" si="71"/>
        <v>0</v>
      </c>
      <c r="DZ11" s="30">
        <f t="shared" si="72"/>
        <v>0</v>
      </c>
      <c r="EA11" s="30">
        <f t="shared" si="72"/>
        <v>0</v>
      </c>
      <c r="EB11" s="31"/>
      <c r="EC11" s="27" t="e">
        <f t="shared" si="73"/>
        <v>#VALUE!</v>
      </c>
      <c r="ED11" s="28">
        <f t="shared" si="74"/>
        <v>0</v>
      </c>
      <c r="EE11" s="27" t="e">
        <f t="shared" si="75"/>
        <v>#VALUE!</v>
      </c>
      <c r="EF11" s="28">
        <f t="shared" si="76"/>
        <v>0</v>
      </c>
      <c r="EG11" s="28">
        <f>IF(OR(T11="",T11=" ",T11="　"),0,IF(D11&gt;=830101,0,IF(DR11=1,1,IF(MATCH(T11,Sheet2!$D$3:$D$12,1)&lt;=6,1,0))))</f>
        <v>0</v>
      </c>
      <c r="EH11" s="28">
        <f>IF(OR(X11="",X11=" ",X11="　"),0,IF(D11&gt;=830101,0,IF(DS11=1,1,IF(MATCH(X11,Sheet2!$D$3:$D$12,1)&lt;=6,1,0))))</f>
        <v>0</v>
      </c>
      <c r="EI11" s="28">
        <f>IF(OR(AB11="",AB11=" ",AB11="　"),0,IF(D11&gt;=830101,0,IF(DT11=1,1,IF(MATCH(AB11,Sheet2!$D$3:$D$12,1)&lt;=6,1,0))))</f>
        <v>0</v>
      </c>
      <c r="EJ11" s="28">
        <f>IF(OR(AF11="",AF11=" ",AF11="　"),0,IF(D11&gt;=830101,0,IF(DU11=1,1,IF(MATCH(AF11,Sheet2!$D$3:$D$12,1)&lt;=6,1,0))))</f>
        <v>0</v>
      </c>
      <c r="EK11" s="29">
        <f t="shared" si="77"/>
        <v>2</v>
      </c>
      <c r="EL11" s="29">
        <f t="shared" si="78"/>
        <v>2</v>
      </c>
      <c r="EM11" s="30">
        <f t="shared" si="79"/>
        <v>0</v>
      </c>
      <c r="EN11" s="30">
        <f t="shared" si="80"/>
        <v>0</v>
      </c>
      <c r="EO11" s="30">
        <f t="shared" si="81"/>
        <v>0</v>
      </c>
      <c r="EP11" s="30">
        <f t="shared" si="81"/>
        <v>0</v>
      </c>
      <c r="EQ11" s="31"/>
      <c r="ER11" s="27" t="e">
        <f t="shared" si="82"/>
        <v>#VALUE!</v>
      </c>
      <c r="ES11" s="28">
        <f t="shared" si="83"/>
        <v>0</v>
      </c>
      <c r="ET11" s="27" t="e">
        <f t="shared" si="84"/>
        <v>#VALUE!</v>
      </c>
      <c r="EU11" s="28">
        <f t="shared" si="85"/>
        <v>0</v>
      </c>
      <c r="EV11" s="28">
        <f>IF(OR(T11="",T11=" ",T11="　"),0,IF(D11&gt;=830701,0,IF(EG11=1,1,IF(MATCH(T11,Sheet2!$D$3:$D$12,1)&lt;=7,1,0))))</f>
        <v>0</v>
      </c>
      <c r="EW11" s="28">
        <f>IF(OR(X11="",X11=" ",X11="　"),0,IF(D11&gt;=830701,0,IF(EH11=1,1,IF(MATCH(X11,Sheet2!$D$3:$D$12,1)&lt;=7,1,0))))</f>
        <v>0</v>
      </c>
      <c r="EX11" s="28">
        <f>IF(OR(AB11="",AB11=" ",AB11="　"),0,IF(D11&gt;=830701,0,IF(EI11=1,1,IF(MATCH(AB11,Sheet2!$D$3:$D$12,1)&lt;=7,1,0))))</f>
        <v>0</v>
      </c>
      <c r="EY11" s="28">
        <f>IF(OR(AF11="",AF11=" ",AF11="　"),0,IF(D11&gt;=830701,0,IF(EJ11=1,1,IF(MATCH(AF11,Sheet2!$D$3:$D$12,1)&lt;=7,1,0))))</f>
        <v>0</v>
      </c>
      <c r="EZ11" s="29">
        <f t="shared" si="86"/>
        <v>2</v>
      </c>
      <c r="FA11" s="29">
        <f t="shared" si="87"/>
        <v>2</v>
      </c>
      <c r="FB11" s="30">
        <f t="shared" si="88"/>
        <v>0</v>
      </c>
      <c r="FC11" s="30">
        <f t="shared" si="89"/>
        <v>0</v>
      </c>
      <c r="FD11" s="30">
        <f t="shared" si="90"/>
        <v>0</v>
      </c>
      <c r="FE11" s="30">
        <f t="shared" si="90"/>
        <v>0</v>
      </c>
      <c r="FF11" s="31"/>
      <c r="FG11" s="27" t="e">
        <f t="shared" si="91"/>
        <v>#VALUE!</v>
      </c>
      <c r="FH11" s="28">
        <f t="shared" si="92"/>
        <v>0</v>
      </c>
      <c r="FI11" s="27" t="e">
        <f t="shared" si="93"/>
        <v>#VALUE!</v>
      </c>
      <c r="FJ11" s="28">
        <f t="shared" si="94"/>
        <v>0</v>
      </c>
      <c r="FK11" s="28">
        <f>IF(OR(T11="",T11=" ",T11="　"),0,IF(D11&gt;=840101,0,IF(EV11=1,1,IF(MATCH(T11,Sheet2!$D$3:$D$12,1)&lt;=8,1,0))))</f>
        <v>0</v>
      </c>
      <c r="FL11" s="28">
        <f>IF(OR(X11="",X11=" ",X11="　"),0,IF(D11&gt;=840101,0,IF(EW11=1,1,IF(MATCH(X11,Sheet2!$D$3:$D$12,1)&lt;=8,1,0))))</f>
        <v>0</v>
      </c>
      <c r="FM11" s="28">
        <f>IF(OR(AB11="",AB11=" ",AB11="　"),0,IF(D11&gt;=840101,0,IF(EX11=1,1,IF(MATCH(AB11,Sheet2!$D$3:$D$12,1)&lt;=8,1,0))))</f>
        <v>0</v>
      </c>
      <c r="FN11" s="28">
        <f>IF(OR(AF11="",AF11=" ",AF11="　"),0,IF(D11&gt;=840101,0,IF(EY11=1,1,IF(MATCH(AF11,Sheet2!$D$3:$D$12,1)&lt;=8,1,0))))</f>
        <v>0</v>
      </c>
      <c r="FO11" s="29">
        <f t="shared" si="95"/>
        <v>1</v>
      </c>
      <c r="FP11" s="29">
        <f t="shared" si="96"/>
        <v>1</v>
      </c>
      <c r="FQ11" s="30">
        <f t="shared" si="97"/>
        <v>0</v>
      </c>
      <c r="FR11" s="30">
        <f t="shared" si="98"/>
        <v>0</v>
      </c>
      <c r="FS11" s="30">
        <f t="shared" si="99"/>
        <v>0</v>
      </c>
      <c r="FT11" s="30">
        <f t="shared" si="99"/>
        <v>0</v>
      </c>
      <c r="FU11" s="31"/>
      <c r="FV11" s="27" t="e">
        <f t="shared" si="100"/>
        <v>#VALUE!</v>
      </c>
      <c r="FW11" s="28">
        <f t="shared" si="101"/>
        <v>0</v>
      </c>
      <c r="FX11" s="27" t="e">
        <f t="shared" si="102"/>
        <v>#VALUE!</v>
      </c>
      <c r="FY11" s="28">
        <f t="shared" si="103"/>
        <v>0</v>
      </c>
      <c r="FZ11" s="28">
        <f>IF(OR(T11="",T11=" ",T11="　"),0,IF(D11&gt;=840701,0,IF(FK11=1,1,IF(MATCH(T11,Sheet2!$D$3:$D$12,1)&lt;=9,1,0))))</f>
        <v>0</v>
      </c>
      <c r="GA11" s="28">
        <f>IF(OR(X11="",X11=" ",X11="　"),0,IF(D11&gt;=840701,0,IF(FL11=1,1,IF(MATCH(X11,Sheet2!$D$3:$D$12,1)&lt;=9,1,0))))</f>
        <v>0</v>
      </c>
      <c r="GB11" s="28">
        <f>IF(OR(AB11="",AB11=" ",AB11="　"),0,IF(D11&gt;=840701,0,IF(FM11=1,1,IF(MATCH(AB11,Sheet2!$D$3:$D$12,1)&lt;=9,1,0))))</f>
        <v>0</v>
      </c>
      <c r="GC11" s="28">
        <f>IF(OR(AF11="",AF11=" ",AF11="　"),0,IF(D11&gt;=840701,0,IF(FN11=1,1,IF(MATCH(AF11,Sheet2!$D$3:$D$12,1)&lt;=9,1,0))))</f>
        <v>0</v>
      </c>
      <c r="GD11" s="29">
        <f t="shared" si="104"/>
        <v>1</v>
      </c>
      <c r="GE11" s="29">
        <f t="shared" si="105"/>
        <v>1</v>
      </c>
      <c r="GF11" s="30">
        <f t="shared" si="106"/>
        <v>0</v>
      </c>
      <c r="GG11" s="30">
        <f t="shared" si="107"/>
        <v>0</v>
      </c>
      <c r="GH11" s="30">
        <f t="shared" si="108"/>
        <v>0</v>
      </c>
      <c r="GI11" s="30">
        <f t="shared" si="108"/>
        <v>0</v>
      </c>
      <c r="GJ11" s="31"/>
      <c r="GK11" s="27" t="e">
        <f t="shared" si="109"/>
        <v>#VALUE!</v>
      </c>
      <c r="GL11" s="28">
        <f t="shared" si="110"/>
        <v>0</v>
      </c>
      <c r="GM11" s="27" t="e">
        <f t="shared" si="111"/>
        <v>#VALUE!</v>
      </c>
      <c r="GN11" s="28">
        <f t="shared" si="112"/>
        <v>0</v>
      </c>
      <c r="GO11" s="28">
        <f>IF(OR(T11="",T11=" ",T11="　"),0,IF(D11&gt;=840701,0,IF(FZ11=1,1,IF(MATCH(T11,Sheet2!$D$3:$D$12,1)&lt;=10,1,0))))</f>
        <v>0</v>
      </c>
      <c r="GP11" s="28">
        <f>IF(OR(X11="",X11=" ",X11="　"),0,IF(D11&gt;=840701,0,IF(GA11=1,1,IF(MATCH(X11,Sheet2!$D$3:$D$12,1)&lt;=10,1,0))))</f>
        <v>0</v>
      </c>
      <c r="GQ11" s="28">
        <f>IF(OR(AB11="",AB11=" ",AB11="　"),0,IF(D11&gt;=840701,0,IF(GB11=1,1,IF(MATCH(AB11,Sheet2!$D$3:$D$12,1)&lt;=10,1,0))))</f>
        <v>0</v>
      </c>
      <c r="GR11" s="28">
        <f>IF(OR(AF11="",AF11=" ",AF11="　"),0,IF(D11&gt;=840701,0,IF(GC11=1,1,IF(MATCH(AF11,Sheet2!$D$3:$D$12,1)&lt;=10,1,0))))</f>
        <v>0</v>
      </c>
      <c r="GS11" s="29">
        <f t="shared" si="113"/>
        <v>0</v>
      </c>
      <c r="GT11" s="29">
        <f t="shared" si="114"/>
        <v>0</v>
      </c>
      <c r="GU11" s="30">
        <f t="shared" si="115"/>
        <v>0</v>
      </c>
      <c r="GV11" s="30">
        <f t="shared" si="116"/>
        <v>0</v>
      </c>
      <c r="GW11" s="30">
        <f t="shared" si="117"/>
        <v>0</v>
      </c>
      <c r="GX11" s="30">
        <f t="shared" si="117"/>
        <v>0</v>
      </c>
      <c r="GY11" s="131"/>
      <c r="GZ11" s="39" t="str">
        <f t="shared" si="118"/>
        <v>1911/00/00</v>
      </c>
      <c r="HA11" s="131" t="e">
        <f t="shared" si="119"/>
        <v>#VALUE!</v>
      </c>
      <c r="HB11" s="131" t="str">
        <f t="shared" si="120"/>
        <v>1911/00/00</v>
      </c>
      <c r="HC11" s="131" t="e">
        <f t="shared" si="121"/>
        <v>#VALUE!</v>
      </c>
      <c r="HD11" s="131" t="str">
        <f t="shared" si="122"/>
        <v>1911/00/00</v>
      </c>
      <c r="HE11" s="131" t="e">
        <f t="shared" si="123"/>
        <v>#VALUE!</v>
      </c>
      <c r="HF11" s="131" t="str">
        <f t="shared" si="124"/>
        <v>2014/01/01</v>
      </c>
      <c r="HH11" s="131">
        <f>IF(OR(C11="",C11=" ",C11="　"),0,IF(D11&gt;780630,0,ROUND(VLOOKUP(F11,Sheet2!$A$1:$B$20,2,FALSE)*E11,0)))</f>
        <v>0</v>
      </c>
      <c r="HI11" s="131">
        <f t="shared" si="125"/>
        <v>0</v>
      </c>
      <c r="HJ11" s="131">
        <f t="shared" si="126"/>
        <v>0</v>
      </c>
      <c r="HL11" s="131" t="str">
        <f t="shared" si="127"/>
        <v/>
      </c>
      <c r="HM11" s="131" t="str">
        <f t="shared" si="128"/>
        <v/>
      </c>
      <c r="HN11" s="131" t="str">
        <f t="shared" si="129"/>
        <v/>
      </c>
      <c r="HO11" s="131" t="str">
        <f t="shared" si="130"/>
        <v/>
      </c>
      <c r="HP11" s="131" t="str">
        <f t="shared" si="131"/>
        <v/>
      </c>
      <c r="HQ11" s="131" t="str">
        <f t="shared" si="131"/>
        <v/>
      </c>
      <c r="HR11" s="131" t="str">
        <f t="shared" si="132"/>
        <v/>
      </c>
    </row>
    <row r="12" spans="1:226" ht="60" customHeight="1">
      <c r="A12" s="125">
        <v>7</v>
      </c>
      <c r="B12" s="32"/>
      <c r="C12" s="33"/>
      <c r="D12" s="34"/>
      <c r="E12" s="55"/>
      <c r="F12" s="46"/>
      <c r="G12" s="48">
        <f>IF(OR(C12="",C12=" ",C12="　"),0,IF(D12&gt;780630,0,ROUND(VLOOKUP(F12,Sheet2!$A$1:$B$20,2,FALSE),0)))</f>
        <v>0</v>
      </c>
      <c r="H12" s="49">
        <f t="shared" si="0"/>
        <v>0</v>
      </c>
      <c r="I12" s="24">
        <f t="shared" si="1"/>
        <v>0</v>
      </c>
      <c r="J12" s="25">
        <f t="shared" si="2"/>
        <v>0</v>
      </c>
      <c r="K12" s="35"/>
      <c r="L12" s="133" t="str">
        <f t="shared" si="133"/>
        <v/>
      </c>
      <c r="M12" s="51" t="str">
        <f t="shared" si="4"/>
        <v/>
      </c>
      <c r="N12" s="56">
        <v>15.5</v>
      </c>
      <c r="O12" s="38"/>
      <c r="P12" s="133" t="str">
        <f t="shared" si="134"/>
        <v/>
      </c>
      <c r="Q12" s="51" t="str">
        <f t="shared" si="6"/>
        <v/>
      </c>
      <c r="R12" s="56">
        <v>15.5</v>
      </c>
      <c r="S12" s="38"/>
      <c r="T12" s="34"/>
      <c r="U12" s="51" t="str">
        <f t="shared" si="7"/>
        <v/>
      </c>
      <c r="V12" s="56">
        <v>15.5</v>
      </c>
      <c r="W12" s="38"/>
      <c r="X12" s="34"/>
      <c r="Y12" s="51" t="str">
        <f t="shared" si="8"/>
        <v/>
      </c>
      <c r="Z12" s="56">
        <v>15.5</v>
      </c>
      <c r="AA12" s="35"/>
      <c r="AB12" s="34"/>
      <c r="AC12" s="51" t="str">
        <f t="shared" si="9"/>
        <v/>
      </c>
      <c r="AD12" s="56">
        <v>15.5</v>
      </c>
      <c r="AE12" s="38"/>
      <c r="AF12" s="34"/>
      <c r="AG12" s="51" t="str">
        <f t="shared" si="10"/>
        <v/>
      </c>
      <c r="AH12" s="56">
        <v>15.5</v>
      </c>
      <c r="AI12" s="37">
        <f t="shared" si="11"/>
        <v>0</v>
      </c>
      <c r="AJ12" s="47">
        <f t="shared" si="12"/>
        <v>0</v>
      </c>
      <c r="AK12" s="26">
        <f t="shared" si="13"/>
        <v>0</v>
      </c>
      <c r="AL12" s="53">
        <f t="shared" si="14"/>
        <v>0</v>
      </c>
      <c r="AM12" s="36"/>
      <c r="AN12" s="54"/>
      <c r="AO12" s="131" t="e">
        <f>VLOOKUP(LEFT(C12,1),Sheet2!$L$3:$M$28,2,FALSE)&amp;MID(C12,2,9)</f>
        <v>#N/A</v>
      </c>
      <c r="AP12" s="131" t="e">
        <f t="shared" si="15"/>
        <v>#N/A</v>
      </c>
      <c r="AQ12" s="131" t="e">
        <f t="shared" si="16"/>
        <v>#N/A</v>
      </c>
      <c r="AR12" s="27">
        <f t="shared" si="17"/>
        <v>0</v>
      </c>
      <c r="AS12" s="28">
        <f t="shared" si="18"/>
        <v>0</v>
      </c>
      <c r="AT12" s="27">
        <f t="shared" si="19"/>
        <v>0</v>
      </c>
      <c r="AU12" s="28">
        <f t="shared" si="20"/>
        <v>0</v>
      </c>
      <c r="AV12" s="28">
        <f t="shared" si="21"/>
        <v>0</v>
      </c>
      <c r="AW12" s="28">
        <f t="shared" si="22"/>
        <v>0</v>
      </c>
      <c r="AX12" s="28">
        <f t="shared" si="23"/>
        <v>0</v>
      </c>
      <c r="AY12" s="28">
        <f t="shared" si="24"/>
        <v>0</v>
      </c>
      <c r="AZ12" s="29" t="str">
        <f t="shared" si="25"/>
        <v/>
      </c>
      <c r="BA12" s="29"/>
      <c r="BB12" s="30">
        <f t="shared" si="26"/>
        <v>0</v>
      </c>
      <c r="BC12" s="30">
        <f t="shared" si="26"/>
        <v>0</v>
      </c>
      <c r="BD12" s="31">
        <f t="shared" si="27"/>
        <v>0</v>
      </c>
      <c r="BE12" s="131"/>
      <c r="BF12" s="27" t="e">
        <f t="shared" si="28"/>
        <v>#VALUE!</v>
      </c>
      <c r="BG12" s="28">
        <f t="shared" si="29"/>
        <v>0</v>
      </c>
      <c r="BH12" s="27" t="e">
        <f t="shared" si="30"/>
        <v>#VALUE!</v>
      </c>
      <c r="BI12" s="28">
        <f t="shared" si="31"/>
        <v>0</v>
      </c>
      <c r="BJ12" s="28">
        <f>IF(OR(T12="",T12=" ",T12="　"),0,IF(D12&gt;=800701,0,IF(MATCH(T12,Sheet2!$D$3:$D$12,1)&lt;=1,1,0)))</f>
        <v>0</v>
      </c>
      <c r="BK12" s="28">
        <f>IF(OR(X12="",X12=" ",X12="　"),0,IF(D12&gt;=800701,0,IF(MATCH(X12,Sheet2!$D$3:$D$12,1)&lt;=1,1,0)))</f>
        <v>0</v>
      </c>
      <c r="BL12" s="28">
        <f>IF(OR(AB12="",AB12=" ",AB12="　"),0,IF(D12&gt;=800701,0,IF(MATCH(AB12,Sheet2!$D$3:$D$12,1)&lt;=1,1,0)))</f>
        <v>0</v>
      </c>
      <c r="BM12" s="28">
        <f>IF(OR(AF12="",AF12=" ",AF12="　"),0,IF(D12&gt;=800701,0,IF(MATCH(AF12,Sheet2!$D$3:$D$12,1)&lt;=1,1,0)))</f>
        <v>0</v>
      </c>
      <c r="BN12" s="29">
        <f t="shared" si="32"/>
        <v>5</v>
      </c>
      <c r="BO12" s="29">
        <f t="shared" si="33"/>
        <v>3</v>
      </c>
      <c r="BP12" s="30">
        <f t="shared" si="34"/>
        <v>0</v>
      </c>
      <c r="BQ12" s="30">
        <f t="shared" si="35"/>
        <v>0</v>
      </c>
      <c r="BR12" s="30">
        <f t="shared" si="36"/>
        <v>0</v>
      </c>
      <c r="BS12" s="30">
        <f t="shared" si="36"/>
        <v>0</v>
      </c>
      <c r="BT12" s="30"/>
      <c r="BU12" s="27" t="e">
        <f t="shared" si="37"/>
        <v>#VALUE!</v>
      </c>
      <c r="BV12" s="28">
        <f t="shared" si="38"/>
        <v>0</v>
      </c>
      <c r="BW12" s="27" t="e">
        <f t="shared" si="39"/>
        <v>#VALUE!</v>
      </c>
      <c r="BX12" s="28">
        <f t="shared" si="40"/>
        <v>0</v>
      </c>
      <c r="BY12" s="28">
        <f>IF(OR(T12="",T12=" ",T12="　"),0,IF(D12&gt;=810101,0,IF(BJ12=1,1,IF(MATCH(T12,Sheet2!$D$3:$D$12,1)&lt;=2,1,0))))</f>
        <v>0</v>
      </c>
      <c r="BZ12" s="28">
        <f>IF(OR(X12="",X12=" ",X12="　"),0,IF(D12&gt;=810101,0,IF(BK12=1,1,IF(MATCH(X12,Sheet2!$D$3:$D$12,1)&lt;=2,1,0))))</f>
        <v>0</v>
      </c>
      <c r="CA12" s="28">
        <f>IF(OR(AB12="",AB12=" ",AB12="　"),0,IF(D12&gt;=810101,0,IF(BL12=1,1,IF(MATCH(AB12,Sheet2!$D$3:$D$12,1)&lt;=2,1,0))))</f>
        <v>0</v>
      </c>
      <c r="CB12" s="28">
        <f>IF(OR(AF12="",AF12=" ",AF12="　"),0,IF(D12&gt;=810101,0,IF(BM12=1,1,IF(MATCH(AF12,Sheet2!$D$3:$D$12,1)&lt;=2,1,0))))</f>
        <v>0</v>
      </c>
      <c r="CC12" s="29">
        <f t="shared" si="41"/>
        <v>4</v>
      </c>
      <c r="CD12" s="29">
        <f t="shared" si="42"/>
        <v>3</v>
      </c>
      <c r="CE12" s="30">
        <f t="shared" si="43"/>
        <v>0</v>
      </c>
      <c r="CF12" s="30">
        <f t="shared" si="44"/>
        <v>0</v>
      </c>
      <c r="CG12" s="30">
        <f t="shared" si="45"/>
        <v>0</v>
      </c>
      <c r="CH12" s="30">
        <f t="shared" si="45"/>
        <v>0</v>
      </c>
      <c r="CI12" s="30"/>
      <c r="CJ12" s="27" t="e">
        <f t="shared" si="46"/>
        <v>#VALUE!</v>
      </c>
      <c r="CK12" s="28">
        <f t="shared" si="47"/>
        <v>0</v>
      </c>
      <c r="CL12" s="27" t="e">
        <f t="shared" si="48"/>
        <v>#VALUE!</v>
      </c>
      <c r="CM12" s="28">
        <f t="shared" si="49"/>
        <v>0</v>
      </c>
      <c r="CN12" s="28">
        <f>IF(OR(T12="",T12=" ",T12="　"),0,IF(D12&gt;=810701,0,IF(BY12=1,1,IF(MATCH(T12,Sheet2!$D$3:$D$12,1)&lt;=3,1,0))))</f>
        <v>0</v>
      </c>
      <c r="CO12" s="28">
        <f>IF(OR(X12="",X12=" ",X12="　"),0,IF(D12&gt;=810701,0,IF(BZ12=1,1,IF(MATCH(X12,Sheet2!$D$3:$D$12,1)&lt;=3,1,0))))</f>
        <v>0</v>
      </c>
      <c r="CP12" s="28">
        <f>IF(OR(AB12="",AB12=" ",AB12="　"),0,IF(D12&gt;=810701,0,IF(CA12=1,1,IF(MATCH(AB12,Sheet2!$D$3:$D$12,1)&lt;=3,1,0))))</f>
        <v>0</v>
      </c>
      <c r="CQ12" s="28">
        <f>IF(OR(AF12="",AF12=" ",AF12="　"),0,IF(D12&gt;=810701,0,IF(CB12=1,1,IF(MATCH(AF12,Sheet2!$D$3:$D$12,1)&lt;=3,1,0))))</f>
        <v>0</v>
      </c>
      <c r="CR12" s="29">
        <f t="shared" si="50"/>
        <v>4</v>
      </c>
      <c r="CS12" s="29">
        <f t="shared" si="51"/>
        <v>3</v>
      </c>
      <c r="CT12" s="30">
        <f t="shared" si="52"/>
        <v>0</v>
      </c>
      <c r="CU12" s="30">
        <f t="shared" si="53"/>
        <v>0</v>
      </c>
      <c r="CV12" s="30">
        <f t="shared" si="54"/>
        <v>0</v>
      </c>
      <c r="CW12" s="30">
        <f t="shared" si="54"/>
        <v>0</v>
      </c>
      <c r="CX12" s="31"/>
      <c r="CY12" s="27" t="e">
        <f t="shared" si="55"/>
        <v>#VALUE!</v>
      </c>
      <c r="CZ12" s="28">
        <f t="shared" si="56"/>
        <v>0</v>
      </c>
      <c r="DA12" s="27" t="e">
        <f t="shared" si="57"/>
        <v>#VALUE!</v>
      </c>
      <c r="DB12" s="28">
        <f t="shared" si="58"/>
        <v>0</v>
      </c>
      <c r="DC12" s="28">
        <f>IF(OR(T12="",T12=" ",T12="　"),0,IF(D12&gt;=820101,0,IF(CN12=1,1,IF(MATCH(T12,Sheet2!$D$3:$D$12,1)&lt;=4,1,0))))</f>
        <v>0</v>
      </c>
      <c r="DD12" s="28">
        <f>IF(OR(X12="",X12=" ",X12="　"),0,IF(D12&gt;=820101,0,IF(CO12=1,1,IF(MATCH(X12,Sheet2!$D$3:$D$12,1)&lt;=4,1,0))))</f>
        <v>0</v>
      </c>
      <c r="DE12" s="28">
        <f>IF(OR(AB12="",AB12=" ",AB12="　"),0,IF(D12&gt;=820101,0,IF(CP12=1,1,IF(MATCH(AB12,Sheet2!$D$3:$D$12,1)&lt;=4,1,0))))</f>
        <v>0</v>
      </c>
      <c r="DF12" s="28">
        <f>IF(OR(AF12="",AF12=" ",AF12="　"),0,IF(D12&gt;=820101,0,IF(CQ12=1,1,IF(MATCH(AF12,Sheet2!$D$3:$D$12,1)&lt;=4,1,0))))</f>
        <v>0</v>
      </c>
      <c r="DG12" s="29">
        <f t="shared" si="59"/>
        <v>3</v>
      </c>
      <c r="DH12" s="29">
        <f t="shared" si="60"/>
        <v>3</v>
      </c>
      <c r="DI12" s="30">
        <f t="shared" si="61"/>
        <v>0</v>
      </c>
      <c r="DJ12" s="30">
        <f t="shared" si="62"/>
        <v>0</v>
      </c>
      <c r="DK12" s="30">
        <f t="shared" si="63"/>
        <v>0</v>
      </c>
      <c r="DL12" s="30">
        <f t="shared" si="63"/>
        <v>0</v>
      </c>
      <c r="DM12" s="31"/>
      <c r="DN12" s="27" t="e">
        <f t="shared" si="64"/>
        <v>#VALUE!</v>
      </c>
      <c r="DO12" s="28">
        <f t="shared" si="65"/>
        <v>0</v>
      </c>
      <c r="DP12" s="27" t="e">
        <f t="shared" si="66"/>
        <v>#VALUE!</v>
      </c>
      <c r="DQ12" s="28">
        <f t="shared" si="67"/>
        <v>0</v>
      </c>
      <c r="DR12" s="28">
        <f>IF(OR(T12="",T12=" ",T12="　"),0,IF(D12&gt;=820701,0,IF(DC12=1,1,IF(MATCH(T12,Sheet2!$D$3:$D$12,1)&lt;=5,1,0))))</f>
        <v>0</v>
      </c>
      <c r="DS12" s="28">
        <f>IF(OR(X12="",X12=" ",X12="　"),0,IF(D12&gt;=820701,0,IF(DD12=1,1,IF(MATCH(X12,Sheet2!$D$3:$D$12,1)&lt;=5,1,0))))</f>
        <v>0</v>
      </c>
      <c r="DT12" s="28">
        <f>IF(OR(AB12="",AB12=" ",AB12="　"),0,IF(D12&gt;=820701,0,IF(DE12=1,1,IF(MATCH(AB12,Sheet2!$D$3:$D$12,1)&lt;=5,1,0))))</f>
        <v>0</v>
      </c>
      <c r="DU12" s="28">
        <f>IF(OR(AF12="",AF12=" ",AF12="　"),0,IF(D12&gt;=820701,0,IF(DF12=1,1,IF(MATCH(AF12,Sheet2!$D$3:$D$12,1)&lt;=5,1,0))))</f>
        <v>0</v>
      </c>
      <c r="DV12" s="29">
        <f t="shared" si="68"/>
        <v>3</v>
      </c>
      <c r="DW12" s="29">
        <f t="shared" si="69"/>
        <v>3</v>
      </c>
      <c r="DX12" s="30">
        <f t="shared" si="70"/>
        <v>0</v>
      </c>
      <c r="DY12" s="30">
        <f t="shared" si="71"/>
        <v>0</v>
      </c>
      <c r="DZ12" s="30">
        <f t="shared" si="72"/>
        <v>0</v>
      </c>
      <c r="EA12" s="30">
        <f t="shared" si="72"/>
        <v>0</v>
      </c>
      <c r="EB12" s="31"/>
      <c r="EC12" s="27" t="e">
        <f t="shared" si="73"/>
        <v>#VALUE!</v>
      </c>
      <c r="ED12" s="28">
        <f t="shared" si="74"/>
        <v>0</v>
      </c>
      <c r="EE12" s="27" t="e">
        <f t="shared" si="75"/>
        <v>#VALUE!</v>
      </c>
      <c r="EF12" s="28">
        <f t="shared" si="76"/>
        <v>0</v>
      </c>
      <c r="EG12" s="28">
        <f>IF(OR(T12="",T12=" ",T12="　"),0,IF(D12&gt;=830101,0,IF(DR12=1,1,IF(MATCH(T12,Sheet2!$D$3:$D$12,1)&lt;=6,1,0))))</f>
        <v>0</v>
      </c>
      <c r="EH12" s="28">
        <f>IF(OR(X12="",X12=" ",X12="　"),0,IF(D12&gt;=830101,0,IF(DS12=1,1,IF(MATCH(X12,Sheet2!$D$3:$D$12,1)&lt;=6,1,0))))</f>
        <v>0</v>
      </c>
      <c r="EI12" s="28">
        <f>IF(OR(AB12="",AB12=" ",AB12="　"),0,IF(D12&gt;=830101,0,IF(DT12=1,1,IF(MATCH(AB12,Sheet2!$D$3:$D$12,1)&lt;=6,1,0))))</f>
        <v>0</v>
      </c>
      <c r="EJ12" s="28">
        <f>IF(OR(AF12="",AF12=" ",AF12="　"),0,IF(D12&gt;=830101,0,IF(DU12=1,1,IF(MATCH(AF12,Sheet2!$D$3:$D$12,1)&lt;=6,1,0))))</f>
        <v>0</v>
      </c>
      <c r="EK12" s="29">
        <f t="shared" si="77"/>
        <v>2</v>
      </c>
      <c r="EL12" s="29">
        <f t="shared" si="78"/>
        <v>2</v>
      </c>
      <c r="EM12" s="30">
        <f t="shared" si="79"/>
        <v>0</v>
      </c>
      <c r="EN12" s="30">
        <f t="shared" si="80"/>
        <v>0</v>
      </c>
      <c r="EO12" s="30">
        <f t="shared" si="81"/>
        <v>0</v>
      </c>
      <c r="EP12" s="30">
        <f t="shared" si="81"/>
        <v>0</v>
      </c>
      <c r="EQ12" s="31"/>
      <c r="ER12" s="27" t="e">
        <f t="shared" si="82"/>
        <v>#VALUE!</v>
      </c>
      <c r="ES12" s="28">
        <f t="shared" si="83"/>
        <v>0</v>
      </c>
      <c r="ET12" s="27" t="e">
        <f t="shared" si="84"/>
        <v>#VALUE!</v>
      </c>
      <c r="EU12" s="28">
        <f t="shared" si="85"/>
        <v>0</v>
      </c>
      <c r="EV12" s="28">
        <f>IF(OR(T12="",T12=" ",T12="　"),0,IF(D12&gt;=830701,0,IF(EG12=1,1,IF(MATCH(T12,Sheet2!$D$3:$D$12,1)&lt;=7,1,0))))</f>
        <v>0</v>
      </c>
      <c r="EW12" s="28">
        <f>IF(OR(X12="",X12=" ",X12="　"),0,IF(D12&gt;=830701,0,IF(EH12=1,1,IF(MATCH(X12,Sheet2!$D$3:$D$12,1)&lt;=7,1,0))))</f>
        <v>0</v>
      </c>
      <c r="EX12" s="28">
        <f>IF(OR(AB12="",AB12=" ",AB12="　"),0,IF(D12&gt;=830701,0,IF(EI12=1,1,IF(MATCH(AB12,Sheet2!$D$3:$D$12,1)&lt;=7,1,0))))</f>
        <v>0</v>
      </c>
      <c r="EY12" s="28">
        <f>IF(OR(AF12="",AF12=" ",AF12="　"),0,IF(D12&gt;=830701,0,IF(EJ12=1,1,IF(MATCH(AF12,Sheet2!$D$3:$D$12,1)&lt;=7,1,0))))</f>
        <v>0</v>
      </c>
      <c r="EZ12" s="29">
        <f t="shared" si="86"/>
        <v>2</v>
      </c>
      <c r="FA12" s="29">
        <f t="shared" si="87"/>
        <v>2</v>
      </c>
      <c r="FB12" s="30">
        <f t="shared" si="88"/>
        <v>0</v>
      </c>
      <c r="FC12" s="30">
        <f t="shared" si="89"/>
        <v>0</v>
      </c>
      <c r="FD12" s="30">
        <f t="shared" si="90"/>
        <v>0</v>
      </c>
      <c r="FE12" s="30">
        <f t="shared" si="90"/>
        <v>0</v>
      </c>
      <c r="FF12" s="31"/>
      <c r="FG12" s="27" t="e">
        <f t="shared" si="91"/>
        <v>#VALUE!</v>
      </c>
      <c r="FH12" s="28">
        <f t="shared" si="92"/>
        <v>0</v>
      </c>
      <c r="FI12" s="27" t="e">
        <f t="shared" si="93"/>
        <v>#VALUE!</v>
      </c>
      <c r="FJ12" s="28">
        <f t="shared" si="94"/>
        <v>0</v>
      </c>
      <c r="FK12" s="28">
        <f>IF(OR(T12="",T12=" ",T12="　"),0,IF(D12&gt;=840101,0,IF(EV12=1,1,IF(MATCH(T12,Sheet2!$D$3:$D$12,1)&lt;=8,1,0))))</f>
        <v>0</v>
      </c>
      <c r="FL12" s="28">
        <f>IF(OR(X12="",X12=" ",X12="　"),0,IF(D12&gt;=840101,0,IF(EW12=1,1,IF(MATCH(X12,Sheet2!$D$3:$D$12,1)&lt;=8,1,0))))</f>
        <v>0</v>
      </c>
      <c r="FM12" s="28">
        <f>IF(OR(AB12="",AB12=" ",AB12="　"),0,IF(D12&gt;=840101,0,IF(EX12=1,1,IF(MATCH(AB12,Sheet2!$D$3:$D$12,1)&lt;=8,1,0))))</f>
        <v>0</v>
      </c>
      <c r="FN12" s="28">
        <f>IF(OR(AF12="",AF12=" ",AF12="　"),0,IF(D12&gt;=840101,0,IF(EY12=1,1,IF(MATCH(AF12,Sheet2!$D$3:$D$12,1)&lt;=8,1,0))))</f>
        <v>0</v>
      </c>
      <c r="FO12" s="29">
        <f t="shared" si="95"/>
        <v>1</v>
      </c>
      <c r="FP12" s="29">
        <f t="shared" si="96"/>
        <v>1</v>
      </c>
      <c r="FQ12" s="30">
        <f t="shared" si="97"/>
        <v>0</v>
      </c>
      <c r="FR12" s="30">
        <f t="shared" si="98"/>
        <v>0</v>
      </c>
      <c r="FS12" s="30">
        <f t="shared" si="99"/>
        <v>0</v>
      </c>
      <c r="FT12" s="30">
        <f t="shared" si="99"/>
        <v>0</v>
      </c>
      <c r="FU12" s="31"/>
      <c r="FV12" s="27" t="e">
        <f t="shared" si="100"/>
        <v>#VALUE!</v>
      </c>
      <c r="FW12" s="28">
        <f t="shared" si="101"/>
        <v>0</v>
      </c>
      <c r="FX12" s="27" t="e">
        <f t="shared" si="102"/>
        <v>#VALUE!</v>
      </c>
      <c r="FY12" s="28">
        <f t="shared" si="103"/>
        <v>0</v>
      </c>
      <c r="FZ12" s="28">
        <f>IF(OR(T12="",T12=" ",T12="　"),0,IF(D12&gt;=840701,0,IF(FK12=1,1,IF(MATCH(T12,Sheet2!$D$3:$D$12,1)&lt;=9,1,0))))</f>
        <v>0</v>
      </c>
      <c r="GA12" s="28">
        <f>IF(OR(X12="",X12=" ",X12="　"),0,IF(D12&gt;=840701,0,IF(FL12=1,1,IF(MATCH(X12,Sheet2!$D$3:$D$12,1)&lt;=9,1,0))))</f>
        <v>0</v>
      </c>
      <c r="GB12" s="28">
        <f>IF(OR(AB12="",AB12=" ",AB12="　"),0,IF(D12&gt;=840701,0,IF(FM12=1,1,IF(MATCH(AB12,Sheet2!$D$3:$D$12,1)&lt;=9,1,0))))</f>
        <v>0</v>
      </c>
      <c r="GC12" s="28">
        <f>IF(OR(AF12="",AF12=" ",AF12="　"),0,IF(D12&gt;=840701,0,IF(FN12=1,1,IF(MATCH(AF12,Sheet2!$D$3:$D$12,1)&lt;=9,1,0))))</f>
        <v>0</v>
      </c>
      <c r="GD12" s="29">
        <f t="shared" si="104"/>
        <v>1</v>
      </c>
      <c r="GE12" s="29">
        <f t="shared" si="105"/>
        <v>1</v>
      </c>
      <c r="GF12" s="30">
        <f t="shared" si="106"/>
        <v>0</v>
      </c>
      <c r="GG12" s="30">
        <f t="shared" si="107"/>
        <v>0</v>
      </c>
      <c r="GH12" s="30">
        <f t="shared" si="108"/>
        <v>0</v>
      </c>
      <c r="GI12" s="30">
        <f t="shared" si="108"/>
        <v>0</v>
      </c>
      <c r="GJ12" s="31"/>
      <c r="GK12" s="27" t="e">
        <f t="shared" si="109"/>
        <v>#VALUE!</v>
      </c>
      <c r="GL12" s="28">
        <f t="shared" si="110"/>
        <v>0</v>
      </c>
      <c r="GM12" s="27" t="e">
        <f t="shared" si="111"/>
        <v>#VALUE!</v>
      </c>
      <c r="GN12" s="28">
        <f t="shared" si="112"/>
        <v>0</v>
      </c>
      <c r="GO12" s="28">
        <f>IF(OR(T12="",T12=" ",T12="　"),0,IF(D12&gt;=840701,0,IF(FZ12=1,1,IF(MATCH(T12,Sheet2!$D$3:$D$12,1)&lt;=10,1,0))))</f>
        <v>0</v>
      </c>
      <c r="GP12" s="28">
        <f>IF(OR(X12="",X12=" ",X12="　"),0,IF(D12&gt;=840701,0,IF(GA12=1,1,IF(MATCH(X12,Sheet2!$D$3:$D$12,1)&lt;=10,1,0))))</f>
        <v>0</v>
      </c>
      <c r="GQ12" s="28">
        <f>IF(OR(AB12="",AB12=" ",AB12="　"),0,IF(D12&gt;=840701,0,IF(GB12=1,1,IF(MATCH(AB12,Sheet2!$D$3:$D$12,1)&lt;=10,1,0))))</f>
        <v>0</v>
      </c>
      <c r="GR12" s="28">
        <f>IF(OR(AF12="",AF12=" ",AF12="　"),0,IF(D12&gt;=840701,0,IF(GC12=1,1,IF(MATCH(AF12,Sheet2!$D$3:$D$12,1)&lt;=10,1,0))))</f>
        <v>0</v>
      </c>
      <c r="GS12" s="29">
        <f t="shared" si="113"/>
        <v>0</v>
      </c>
      <c r="GT12" s="29">
        <f t="shared" si="114"/>
        <v>0</v>
      </c>
      <c r="GU12" s="30">
        <f t="shared" si="115"/>
        <v>0</v>
      </c>
      <c r="GV12" s="30">
        <f t="shared" si="116"/>
        <v>0</v>
      </c>
      <c r="GW12" s="30">
        <f t="shared" si="117"/>
        <v>0</v>
      </c>
      <c r="GX12" s="30">
        <f t="shared" si="117"/>
        <v>0</v>
      </c>
      <c r="GY12" s="131"/>
      <c r="GZ12" s="39" t="str">
        <f t="shared" si="118"/>
        <v>1911/00/00</v>
      </c>
      <c r="HA12" s="131" t="e">
        <f t="shared" si="119"/>
        <v>#VALUE!</v>
      </c>
      <c r="HB12" s="131" t="str">
        <f t="shared" si="120"/>
        <v>1911/00/00</v>
      </c>
      <c r="HC12" s="131" t="e">
        <f t="shared" si="121"/>
        <v>#VALUE!</v>
      </c>
      <c r="HD12" s="131" t="str">
        <f t="shared" si="122"/>
        <v>1911/00/00</v>
      </c>
      <c r="HE12" s="131" t="e">
        <f t="shared" si="123"/>
        <v>#VALUE!</v>
      </c>
      <c r="HF12" s="131" t="str">
        <f t="shared" si="124"/>
        <v>2014/01/01</v>
      </c>
      <c r="HH12" s="131">
        <f>IF(OR(C12="",C12=" ",C12="　"),0,IF(D12&gt;780630,0,ROUND(VLOOKUP(F12,Sheet2!$A$1:$B$20,2,FALSE)*E12,0)))</f>
        <v>0</v>
      </c>
      <c r="HI12" s="131">
        <f t="shared" si="125"/>
        <v>0</v>
      </c>
      <c r="HJ12" s="131">
        <f t="shared" si="126"/>
        <v>0</v>
      </c>
      <c r="HL12" s="131" t="str">
        <f t="shared" si="127"/>
        <v/>
      </c>
      <c r="HM12" s="131" t="str">
        <f t="shared" si="128"/>
        <v/>
      </c>
      <c r="HN12" s="131" t="str">
        <f t="shared" si="129"/>
        <v/>
      </c>
      <c r="HO12" s="131" t="str">
        <f t="shared" si="130"/>
        <v/>
      </c>
      <c r="HP12" s="131" t="str">
        <f t="shared" si="131"/>
        <v/>
      </c>
      <c r="HQ12" s="131" t="str">
        <f t="shared" si="131"/>
        <v/>
      </c>
      <c r="HR12" s="131" t="str">
        <f t="shared" si="132"/>
        <v/>
      </c>
    </row>
    <row r="13" spans="1:226" ht="60" customHeight="1">
      <c r="A13" s="125">
        <v>8</v>
      </c>
      <c r="B13" s="32"/>
      <c r="C13" s="33"/>
      <c r="D13" s="34"/>
      <c r="E13" s="55"/>
      <c r="F13" s="46"/>
      <c r="G13" s="48">
        <f>IF(OR(C13="",C13=" ",C13="　"),0,IF(D13&gt;780630,0,ROUND(VLOOKUP(F13,Sheet2!$A$1:$B$20,2,FALSE),0)))</f>
        <v>0</v>
      </c>
      <c r="H13" s="49">
        <f t="shared" si="0"/>
        <v>0</v>
      </c>
      <c r="I13" s="24">
        <f t="shared" si="1"/>
        <v>0</v>
      </c>
      <c r="J13" s="25">
        <f t="shared" si="2"/>
        <v>0</v>
      </c>
      <c r="K13" s="35"/>
      <c r="L13" s="133" t="str">
        <f t="shared" si="133"/>
        <v/>
      </c>
      <c r="M13" s="51" t="str">
        <f t="shared" si="4"/>
        <v/>
      </c>
      <c r="N13" s="56">
        <v>15.5</v>
      </c>
      <c r="O13" s="38"/>
      <c r="P13" s="133" t="str">
        <f t="shared" si="134"/>
        <v/>
      </c>
      <c r="Q13" s="51" t="str">
        <f t="shared" si="6"/>
        <v/>
      </c>
      <c r="R13" s="56">
        <v>15.5</v>
      </c>
      <c r="S13" s="38"/>
      <c r="T13" s="34"/>
      <c r="U13" s="51" t="str">
        <f t="shared" si="7"/>
        <v/>
      </c>
      <c r="V13" s="56">
        <v>15.5</v>
      </c>
      <c r="W13" s="38"/>
      <c r="X13" s="34"/>
      <c r="Y13" s="51" t="str">
        <f t="shared" si="8"/>
        <v/>
      </c>
      <c r="Z13" s="56">
        <v>15.5</v>
      </c>
      <c r="AA13" s="35"/>
      <c r="AB13" s="34"/>
      <c r="AC13" s="51" t="str">
        <f t="shared" si="9"/>
        <v/>
      </c>
      <c r="AD13" s="56">
        <v>15.5</v>
      </c>
      <c r="AE13" s="38"/>
      <c r="AF13" s="34"/>
      <c r="AG13" s="51" t="str">
        <f t="shared" si="10"/>
        <v/>
      </c>
      <c r="AH13" s="56">
        <v>15.5</v>
      </c>
      <c r="AI13" s="37">
        <f t="shared" si="11"/>
        <v>0</v>
      </c>
      <c r="AJ13" s="47">
        <f t="shared" si="12"/>
        <v>0</v>
      </c>
      <c r="AK13" s="26">
        <f t="shared" si="13"/>
        <v>0</v>
      </c>
      <c r="AL13" s="53">
        <f t="shared" si="14"/>
        <v>0</v>
      </c>
      <c r="AM13" s="36"/>
      <c r="AN13" s="54"/>
      <c r="AO13" s="131" t="e">
        <f>VLOOKUP(LEFT(C13,1),Sheet2!$L$3:$M$28,2,FALSE)&amp;MID(C13,2,9)</f>
        <v>#N/A</v>
      </c>
      <c r="AP13" s="131" t="e">
        <f t="shared" si="15"/>
        <v>#N/A</v>
      </c>
      <c r="AQ13" s="131" t="e">
        <f t="shared" si="16"/>
        <v>#N/A</v>
      </c>
      <c r="AR13" s="27">
        <f t="shared" si="17"/>
        <v>0</v>
      </c>
      <c r="AS13" s="28">
        <f t="shared" si="18"/>
        <v>0</v>
      </c>
      <c r="AT13" s="27">
        <f t="shared" si="19"/>
        <v>0</v>
      </c>
      <c r="AU13" s="28">
        <f t="shared" si="20"/>
        <v>0</v>
      </c>
      <c r="AV13" s="28">
        <f t="shared" si="21"/>
        <v>0</v>
      </c>
      <c r="AW13" s="28">
        <f t="shared" si="22"/>
        <v>0</v>
      </c>
      <c r="AX13" s="28">
        <f t="shared" si="23"/>
        <v>0</v>
      </c>
      <c r="AY13" s="28">
        <f t="shared" si="24"/>
        <v>0</v>
      </c>
      <c r="AZ13" s="29" t="str">
        <f t="shared" si="25"/>
        <v/>
      </c>
      <c r="BA13" s="29"/>
      <c r="BB13" s="30">
        <f t="shared" si="26"/>
        <v>0</v>
      </c>
      <c r="BC13" s="30">
        <f t="shared" si="26"/>
        <v>0</v>
      </c>
      <c r="BD13" s="31">
        <f t="shared" si="27"/>
        <v>0</v>
      </c>
      <c r="BE13" s="131"/>
      <c r="BF13" s="27" t="e">
        <f t="shared" si="28"/>
        <v>#VALUE!</v>
      </c>
      <c r="BG13" s="28">
        <f t="shared" si="29"/>
        <v>0</v>
      </c>
      <c r="BH13" s="27" t="e">
        <f t="shared" si="30"/>
        <v>#VALUE!</v>
      </c>
      <c r="BI13" s="28">
        <f t="shared" si="31"/>
        <v>0</v>
      </c>
      <c r="BJ13" s="28">
        <f>IF(OR(T13="",T13=" ",T13="　"),0,IF(D13&gt;=800701,0,IF(MATCH(T13,Sheet2!$D$3:$D$12,1)&lt;=1,1,0)))</f>
        <v>0</v>
      </c>
      <c r="BK13" s="28">
        <f>IF(OR(X13="",X13=" ",X13="　"),0,IF(D13&gt;=800701,0,IF(MATCH(X13,Sheet2!$D$3:$D$12,1)&lt;=1,1,0)))</f>
        <v>0</v>
      </c>
      <c r="BL13" s="28">
        <f>IF(OR(AB13="",AB13=" ",AB13="　"),0,IF(D13&gt;=800701,0,IF(MATCH(AB13,Sheet2!$D$3:$D$12,1)&lt;=1,1,0)))</f>
        <v>0</v>
      </c>
      <c r="BM13" s="28">
        <f>IF(OR(AF13="",AF13=" ",AF13="　"),0,IF(D13&gt;=800701,0,IF(MATCH(AF13,Sheet2!$D$3:$D$12,1)&lt;=1,1,0)))</f>
        <v>0</v>
      </c>
      <c r="BN13" s="29">
        <f t="shared" si="32"/>
        <v>5</v>
      </c>
      <c r="BO13" s="29">
        <f t="shared" si="33"/>
        <v>3</v>
      </c>
      <c r="BP13" s="30">
        <f t="shared" si="34"/>
        <v>0</v>
      </c>
      <c r="BQ13" s="30">
        <f t="shared" si="35"/>
        <v>0</v>
      </c>
      <c r="BR13" s="30">
        <f t="shared" si="36"/>
        <v>0</v>
      </c>
      <c r="BS13" s="30">
        <f t="shared" si="36"/>
        <v>0</v>
      </c>
      <c r="BT13" s="30"/>
      <c r="BU13" s="27" t="e">
        <f t="shared" si="37"/>
        <v>#VALUE!</v>
      </c>
      <c r="BV13" s="28">
        <f t="shared" si="38"/>
        <v>0</v>
      </c>
      <c r="BW13" s="27" t="e">
        <f t="shared" si="39"/>
        <v>#VALUE!</v>
      </c>
      <c r="BX13" s="28">
        <f t="shared" si="40"/>
        <v>0</v>
      </c>
      <c r="BY13" s="28">
        <f>IF(OR(T13="",T13=" ",T13="　"),0,IF(D13&gt;=810101,0,IF(BJ13=1,1,IF(MATCH(T13,Sheet2!$D$3:$D$12,1)&lt;=2,1,0))))</f>
        <v>0</v>
      </c>
      <c r="BZ13" s="28">
        <f>IF(OR(X13="",X13=" ",X13="　"),0,IF(D13&gt;=810101,0,IF(BK13=1,1,IF(MATCH(X13,Sheet2!$D$3:$D$12,1)&lt;=2,1,0))))</f>
        <v>0</v>
      </c>
      <c r="CA13" s="28">
        <f>IF(OR(AB13="",AB13=" ",AB13="　"),0,IF(D13&gt;=810101,0,IF(BL13=1,1,IF(MATCH(AB13,Sheet2!$D$3:$D$12,1)&lt;=2,1,0))))</f>
        <v>0</v>
      </c>
      <c r="CB13" s="28">
        <f>IF(OR(AF13="",AF13=" ",AF13="　"),0,IF(D13&gt;=810101,0,IF(BM13=1,1,IF(MATCH(AF13,Sheet2!$D$3:$D$12,1)&lt;=2,1,0))))</f>
        <v>0</v>
      </c>
      <c r="CC13" s="29">
        <f t="shared" si="41"/>
        <v>4</v>
      </c>
      <c r="CD13" s="29">
        <f t="shared" si="42"/>
        <v>3</v>
      </c>
      <c r="CE13" s="30">
        <f t="shared" si="43"/>
        <v>0</v>
      </c>
      <c r="CF13" s="30">
        <f t="shared" si="44"/>
        <v>0</v>
      </c>
      <c r="CG13" s="30">
        <f t="shared" si="45"/>
        <v>0</v>
      </c>
      <c r="CH13" s="30">
        <f t="shared" si="45"/>
        <v>0</v>
      </c>
      <c r="CI13" s="30"/>
      <c r="CJ13" s="27" t="e">
        <f t="shared" si="46"/>
        <v>#VALUE!</v>
      </c>
      <c r="CK13" s="28">
        <f t="shared" si="47"/>
        <v>0</v>
      </c>
      <c r="CL13" s="27" t="e">
        <f t="shared" si="48"/>
        <v>#VALUE!</v>
      </c>
      <c r="CM13" s="28">
        <f t="shared" si="49"/>
        <v>0</v>
      </c>
      <c r="CN13" s="28">
        <f>IF(OR(T13="",T13=" ",T13="　"),0,IF(D13&gt;=810701,0,IF(BY13=1,1,IF(MATCH(T13,Sheet2!$D$3:$D$12,1)&lt;=3,1,0))))</f>
        <v>0</v>
      </c>
      <c r="CO13" s="28">
        <f>IF(OR(X13="",X13=" ",X13="　"),0,IF(D13&gt;=810701,0,IF(BZ13=1,1,IF(MATCH(X13,Sheet2!$D$3:$D$12,1)&lt;=3,1,0))))</f>
        <v>0</v>
      </c>
      <c r="CP13" s="28">
        <f>IF(OR(AB13="",AB13=" ",AB13="　"),0,IF(D13&gt;=810701,0,IF(CA13=1,1,IF(MATCH(AB13,Sheet2!$D$3:$D$12,1)&lt;=3,1,0))))</f>
        <v>0</v>
      </c>
      <c r="CQ13" s="28">
        <f>IF(OR(AF13="",AF13=" ",AF13="　"),0,IF(D13&gt;=810701,0,IF(CB13=1,1,IF(MATCH(AF13,Sheet2!$D$3:$D$12,1)&lt;=3,1,0))))</f>
        <v>0</v>
      </c>
      <c r="CR13" s="29">
        <f t="shared" si="50"/>
        <v>4</v>
      </c>
      <c r="CS13" s="29">
        <f t="shared" si="51"/>
        <v>3</v>
      </c>
      <c r="CT13" s="30">
        <f t="shared" si="52"/>
        <v>0</v>
      </c>
      <c r="CU13" s="30">
        <f t="shared" si="53"/>
        <v>0</v>
      </c>
      <c r="CV13" s="30">
        <f t="shared" si="54"/>
        <v>0</v>
      </c>
      <c r="CW13" s="30">
        <f t="shared" si="54"/>
        <v>0</v>
      </c>
      <c r="CX13" s="31"/>
      <c r="CY13" s="27" t="e">
        <f t="shared" si="55"/>
        <v>#VALUE!</v>
      </c>
      <c r="CZ13" s="28">
        <f t="shared" si="56"/>
        <v>0</v>
      </c>
      <c r="DA13" s="27" t="e">
        <f t="shared" si="57"/>
        <v>#VALUE!</v>
      </c>
      <c r="DB13" s="28">
        <f t="shared" si="58"/>
        <v>0</v>
      </c>
      <c r="DC13" s="28">
        <f>IF(OR(T13="",T13=" ",T13="　"),0,IF(D13&gt;=820101,0,IF(CN13=1,1,IF(MATCH(T13,Sheet2!$D$3:$D$12,1)&lt;=4,1,0))))</f>
        <v>0</v>
      </c>
      <c r="DD13" s="28">
        <f>IF(OR(X13="",X13=" ",X13="　"),0,IF(D13&gt;=820101,0,IF(CO13=1,1,IF(MATCH(X13,Sheet2!$D$3:$D$12,1)&lt;=4,1,0))))</f>
        <v>0</v>
      </c>
      <c r="DE13" s="28">
        <f>IF(OR(AB13="",AB13=" ",AB13="　"),0,IF(D13&gt;=820101,0,IF(CP13=1,1,IF(MATCH(AB13,Sheet2!$D$3:$D$12,1)&lt;=4,1,0))))</f>
        <v>0</v>
      </c>
      <c r="DF13" s="28">
        <f>IF(OR(AF13="",AF13=" ",AF13="　"),0,IF(D13&gt;=820101,0,IF(CQ13=1,1,IF(MATCH(AF13,Sheet2!$D$3:$D$12,1)&lt;=4,1,0))))</f>
        <v>0</v>
      </c>
      <c r="DG13" s="29">
        <f t="shared" si="59"/>
        <v>3</v>
      </c>
      <c r="DH13" s="29">
        <f t="shared" si="60"/>
        <v>3</v>
      </c>
      <c r="DI13" s="30">
        <f t="shared" si="61"/>
        <v>0</v>
      </c>
      <c r="DJ13" s="30">
        <f t="shared" si="62"/>
        <v>0</v>
      </c>
      <c r="DK13" s="30">
        <f t="shared" si="63"/>
        <v>0</v>
      </c>
      <c r="DL13" s="30">
        <f t="shared" si="63"/>
        <v>0</v>
      </c>
      <c r="DM13" s="31"/>
      <c r="DN13" s="27" t="e">
        <f t="shared" si="64"/>
        <v>#VALUE!</v>
      </c>
      <c r="DO13" s="28">
        <f t="shared" si="65"/>
        <v>0</v>
      </c>
      <c r="DP13" s="27" t="e">
        <f t="shared" si="66"/>
        <v>#VALUE!</v>
      </c>
      <c r="DQ13" s="28">
        <f t="shared" si="67"/>
        <v>0</v>
      </c>
      <c r="DR13" s="28">
        <f>IF(OR(T13="",T13=" ",T13="　"),0,IF(D13&gt;=820701,0,IF(DC13=1,1,IF(MATCH(T13,Sheet2!$D$3:$D$12,1)&lt;=5,1,0))))</f>
        <v>0</v>
      </c>
      <c r="DS13" s="28">
        <f>IF(OR(X13="",X13=" ",X13="　"),0,IF(D13&gt;=820701,0,IF(DD13=1,1,IF(MATCH(X13,Sheet2!$D$3:$D$12,1)&lt;=5,1,0))))</f>
        <v>0</v>
      </c>
      <c r="DT13" s="28">
        <f>IF(OR(AB13="",AB13=" ",AB13="　"),0,IF(D13&gt;=820701,0,IF(DE13=1,1,IF(MATCH(AB13,Sheet2!$D$3:$D$12,1)&lt;=5,1,0))))</f>
        <v>0</v>
      </c>
      <c r="DU13" s="28">
        <f>IF(OR(AF13="",AF13=" ",AF13="　"),0,IF(D13&gt;=820701,0,IF(DF13=1,1,IF(MATCH(AF13,Sheet2!$D$3:$D$12,1)&lt;=5,1,0))))</f>
        <v>0</v>
      </c>
      <c r="DV13" s="29">
        <f t="shared" si="68"/>
        <v>3</v>
      </c>
      <c r="DW13" s="29">
        <f t="shared" si="69"/>
        <v>3</v>
      </c>
      <c r="DX13" s="30">
        <f t="shared" si="70"/>
        <v>0</v>
      </c>
      <c r="DY13" s="30">
        <f t="shared" si="71"/>
        <v>0</v>
      </c>
      <c r="DZ13" s="30">
        <f t="shared" si="72"/>
        <v>0</v>
      </c>
      <c r="EA13" s="30">
        <f t="shared" si="72"/>
        <v>0</v>
      </c>
      <c r="EB13" s="31"/>
      <c r="EC13" s="27" t="e">
        <f t="shared" si="73"/>
        <v>#VALUE!</v>
      </c>
      <c r="ED13" s="28">
        <f t="shared" si="74"/>
        <v>0</v>
      </c>
      <c r="EE13" s="27" t="e">
        <f t="shared" si="75"/>
        <v>#VALUE!</v>
      </c>
      <c r="EF13" s="28">
        <f t="shared" si="76"/>
        <v>0</v>
      </c>
      <c r="EG13" s="28">
        <f>IF(OR(T13="",T13=" ",T13="　"),0,IF(D13&gt;=830101,0,IF(DR13=1,1,IF(MATCH(T13,Sheet2!$D$3:$D$12,1)&lt;=6,1,0))))</f>
        <v>0</v>
      </c>
      <c r="EH13" s="28">
        <f>IF(OR(X13="",X13=" ",X13="　"),0,IF(D13&gt;=830101,0,IF(DS13=1,1,IF(MATCH(X13,Sheet2!$D$3:$D$12,1)&lt;=6,1,0))))</f>
        <v>0</v>
      </c>
      <c r="EI13" s="28">
        <f>IF(OR(AB13="",AB13=" ",AB13="　"),0,IF(D13&gt;=830101,0,IF(DT13=1,1,IF(MATCH(AB13,Sheet2!$D$3:$D$12,1)&lt;=6,1,0))))</f>
        <v>0</v>
      </c>
      <c r="EJ13" s="28">
        <f>IF(OR(AF13="",AF13=" ",AF13="　"),0,IF(D13&gt;=830101,0,IF(DU13=1,1,IF(MATCH(AF13,Sheet2!$D$3:$D$12,1)&lt;=6,1,0))))</f>
        <v>0</v>
      </c>
      <c r="EK13" s="29">
        <f t="shared" si="77"/>
        <v>2</v>
      </c>
      <c r="EL13" s="29">
        <f t="shared" si="78"/>
        <v>2</v>
      </c>
      <c r="EM13" s="30">
        <f t="shared" si="79"/>
        <v>0</v>
      </c>
      <c r="EN13" s="30">
        <f t="shared" si="80"/>
        <v>0</v>
      </c>
      <c r="EO13" s="30">
        <f t="shared" si="81"/>
        <v>0</v>
      </c>
      <c r="EP13" s="30">
        <f t="shared" si="81"/>
        <v>0</v>
      </c>
      <c r="EQ13" s="31"/>
      <c r="ER13" s="27" t="e">
        <f t="shared" si="82"/>
        <v>#VALUE!</v>
      </c>
      <c r="ES13" s="28">
        <f t="shared" si="83"/>
        <v>0</v>
      </c>
      <c r="ET13" s="27" t="e">
        <f t="shared" si="84"/>
        <v>#VALUE!</v>
      </c>
      <c r="EU13" s="28">
        <f t="shared" si="85"/>
        <v>0</v>
      </c>
      <c r="EV13" s="28">
        <f>IF(OR(T13="",T13=" ",T13="　"),0,IF(D13&gt;=830701,0,IF(EG13=1,1,IF(MATCH(T13,Sheet2!$D$3:$D$12,1)&lt;=7,1,0))))</f>
        <v>0</v>
      </c>
      <c r="EW13" s="28">
        <f>IF(OR(X13="",X13=" ",X13="　"),0,IF(D13&gt;=830701,0,IF(EH13=1,1,IF(MATCH(X13,Sheet2!$D$3:$D$12,1)&lt;=7,1,0))))</f>
        <v>0</v>
      </c>
      <c r="EX13" s="28">
        <f>IF(OR(AB13="",AB13=" ",AB13="　"),0,IF(D13&gt;=830701,0,IF(EI13=1,1,IF(MATCH(AB13,Sheet2!$D$3:$D$12,1)&lt;=7,1,0))))</f>
        <v>0</v>
      </c>
      <c r="EY13" s="28">
        <f>IF(OR(AF13="",AF13=" ",AF13="　"),0,IF(D13&gt;=830701,0,IF(EJ13=1,1,IF(MATCH(AF13,Sheet2!$D$3:$D$12,1)&lt;=7,1,0))))</f>
        <v>0</v>
      </c>
      <c r="EZ13" s="29">
        <f t="shared" si="86"/>
        <v>2</v>
      </c>
      <c r="FA13" s="29">
        <f t="shared" si="87"/>
        <v>2</v>
      </c>
      <c r="FB13" s="30">
        <f t="shared" si="88"/>
        <v>0</v>
      </c>
      <c r="FC13" s="30">
        <f t="shared" si="89"/>
        <v>0</v>
      </c>
      <c r="FD13" s="30">
        <f t="shared" si="90"/>
        <v>0</v>
      </c>
      <c r="FE13" s="30">
        <f t="shared" si="90"/>
        <v>0</v>
      </c>
      <c r="FF13" s="31"/>
      <c r="FG13" s="27" t="e">
        <f t="shared" si="91"/>
        <v>#VALUE!</v>
      </c>
      <c r="FH13" s="28">
        <f t="shared" si="92"/>
        <v>0</v>
      </c>
      <c r="FI13" s="27" t="e">
        <f t="shared" si="93"/>
        <v>#VALUE!</v>
      </c>
      <c r="FJ13" s="28">
        <f t="shared" si="94"/>
        <v>0</v>
      </c>
      <c r="FK13" s="28">
        <f>IF(OR(T13="",T13=" ",T13="　"),0,IF(D13&gt;=840101,0,IF(EV13=1,1,IF(MATCH(T13,Sheet2!$D$3:$D$12,1)&lt;=8,1,0))))</f>
        <v>0</v>
      </c>
      <c r="FL13" s="28">
        <f>IF(OR(X13="",X13=" ",X13="　"),0,IF(D13&gt;=840101,0,IF(EW13=1,1,IF(MATCH(X13,Sheet2!$D$3:$D$12,1)&lt;=8,1,0))))</f>
        <v>0</v>
      </c>
      <c r="FM13" s="28">
        <f>IF(OR(AB13="",AB13=" ",AB13="　"),0,IF(D13&gt;=840101,0,IF(EX13=1,1,IF(MATCH(AB13,Sheet2!$D$3:$D$12,1)&lt;=8,1,0))))</f>
        <v>0</v>
      </c>
      <c r="FN13" s="28">
        <f>IF(OR(AF13="",AF13=" ",AF13="　"),0,IF(D13&gt;=840101,0,IF(EY13=1,1,IF(MATCH(AF13,Sheet2!$D$3:$D$12,1)&lt;=8,1,0))))</f>
        <v>0</v>
      </c>
      <c r="FO13" s="29">
        <f t="shared" si="95"/>
        <v>1</v>
      </c>
      <c r="FP13" s="29">
        <f t="shared" si="96"/>
        <v>1</v>
      </c>
      <c r="FQ13" s="30">
        <f t="shared" si="97"/>
        <v>0</v>
      </c>
      <c r="FR13" s="30">
        <f t="shared" si="98"/>
        <v>0</v>
      </c>
      <c r="FS13" s="30">
        <f t="shared" si="99"/>
        <v>0</v>
      </c>
      <c r="FT13" s="30">
        <f t="shared" si="99"/>
        <v>0</v>
      </c>
      <c r="FU13" s="31"/>
      <c r="FV13" s="27" t="e">
        <f t="shared" si="100"/>
        <v>#VALUE!</v>
      </c>
      <c r="FW13" s="28">
        <f t="shared" si="101"/>
        <v>0</v>
      </c>
      <c r="FX13" s="27" t="e">
        <f t="shared" si="102"/>
        <v>#VALUE!</v>
      </c>
      <c r="FY13" s="28">
        <f t="shared" si="103"/>
        <v>0</v>
      </c>
      <c r="FZ13" s="28">
        <f>IF(OR(T13="",T13=" ",T13="　"),0,IF(D13&gt;=840701,0,IF(FK13=1,1,IF(MATCH(T13,Sheet2!$D$3:$D$12,1)&lt;=9,1,0))))</f>
        <v>0</v>
      </c>
      <c r="GA13" s="28">
        <f>IF(OR(X13="",X13=" ",X13="　"),0,IF(D13&gt;=840701,0,IF(FL13=1,1,IF(MATCH(X13,Sheet2!$D$3:$D$12,1)&lt;=9,1,0))))</f>
        <v>0</v>
      </c>
      <c r="GB13" s="28">
        <f>IF(OR(AB13="",AB13=" ",AB13="　"),0,IF(D13&gt;=840701,0,IF(FM13=1,1,IF(MATCH(AB13,Sheet2!$D$3:$D$12,1)&lt;=9,1,0))))</f>
        <v>0</v>
      </c>
      <c r="GC13" s="28">
        <f>IF(OR(AF13="",AF13=" ",AF13="　"),0,IF(D13&gt;=840701,0,IF(FN13=1,1,IF(MATCH(AF13,Sheet2!$D$3:$D$12,1)&lt;=9,1,0))))</f>
        <v>0</v>
      </c>
      <c r="GD13" s="29">
        <f t="shared" si="104"/>
        <v>1</v>
      </c>
      <c r="GE13" s="29">
        <f t="shared" si="105"/>
        <v>1</v>
      </c>
      <c r="GF13" s="30">
        <f t="shared" si="106"/>
        <v>0</v>
      </c>
      <c r="GG13" s="30">
        <f t="shared" si="107"/>
        <v>0</v>
      </c>
      <c r="GH13" s="30">
        <f t="shared" si="108"/>
        <v>0</v>
      </c>
      <c r="GI13" s="30">
        <f t="shared" si="108"/>
        <v>0</v>
      </c>
      <c r="GJ13" s="31"/>
      <c r="GK13" s="27" t="e">
        <f t="shared" si="109"/>
        <v>#VALUE!</v>
      </c>
      <c r="GL13" s="28">
        <f t="shared" si="110"/>
        <v>0</v>
      </c>
      <c r="GM13" s="27" t="e">
        <f t="shared" si="111"/>
        <v>#VALUE!</v>
      </c>
      <c r="GN13" s="28">
        <f t="shared" si="112"/>
        <v>0</v>
      </c>
      <c r="GO13" s="28">
        <f>IF(OR(T13="",T13=" ",T13="　"),0,IF(D13&gt;=840701,0,IF(FZ13=1,1,IF(MATCH(T13,Sheet2!$D$3:$D$12,1)&lt;=10,1,0))))</f>
        <v>0</v>
      </c>
      <c r="GP13" s="28">
        <f>IF(OR(X13="",X13=" ",X13="　"),0,IF(D13&gt;=840701,0,IF(GA13=1,1,IF(MATCH(X13,Sheet2!$D$3:$D$12,1)&lt;=10,1,0))))</f>
        <v>0</v>
      </c>
      <c r="GQ13" s="28">
        <f>IF(OR(AB13="",AB13=" ",AB13="　"),0,IF(D13&gt;=840701,0,IF(GB13=1,1,IF(MATCH(AB13,Sheet2!$D$3:$D$12,1)&lt;=10,1,0))))</f>
        <v>0</v>
      </c>
      <c r="GR13" s="28">
        <f>IF(OR(AF13="",AF13=" ",AF13="　"),0,IF(D13&gt;=840701,0,IF(GC13=1,1,IF(MATCH(AF13,Sheet2!$D$3:$D$12,1)&lt;=10,1,0))))</f>
        <v>0</v>
      </c>
      <c r="GS13" s="29">
        <f t="shared" si="113"/>
        <v>0</v>
      </c>
      <c r="GT13" s="29">
        <f t="shared" si="114"/>
        <v>0</v>
      </c>
      <c r="GU13" s="30">
        <f t="shared" si="115"/>
        <v>0</v>
      </c>
      <c r="GV13" s="30">
        <f t="shared" si="116"/>
        <v>0</v>
      </c>
      <c r="GW13" s="30">
        <f t="shared" si="117"/>
        <v>0</v>
      </c>
      <c r="GX13" s="30">
        <f t="shared" si="117"/>
        <v>0</v>
      </c>
      <c r="GY13" s="131"/>
      <c r="GZ13" s="39" t="str">
        <f t="shared" si="118"/>
        <v>1911/00/00</v>
      </c>
      <c r="HA13" s="131" t="e">
        <f t="shared" si="119"/>
        <v>#VALUE!</v>
      </c>
      <c r="HB13" s="131" t="str">
        <f t="shared" si="120"/>
        <v>1911/00/00</v>
      </c>
      <c r="HC13" s="131" t="e">
        <f t="shared" si="121"/>
        <v>#VALUE!</v>
      </c>
      <c r="HD13" s="131" t="str">
        <f t="shared" si="122"/>
        <v>1911/00/00</v>
      </c>
      <c r="HE13" s="131" t="e">
        <f t="shared" si="123"/>
        <v>#VALUE!</v>
      </c>
      <c r="HF13" s="131" t="str">
        <f t="shared" si="124"/>
        <v>2014/01/01</v>
      </c>
      <c r="HH13" s="131">
        <f>IF(OR(C13="",C13=" ",C13="　"),0,IF(D13&gt;780630,0,ROUND(VLOOKUP(F13,Sheet2!$A$1:$B$20,2,FALSE)*E13,0)))</f>
        <v>0</v>
      </c>
      <c r="HI13" s="131">
        <f t="shared" si="125"/>
        <v>0</v>
      </c>
      <c r="HJ13" s="131">
        <f t="shared" si="126"/>
        <v>0</v>
      </c>
      <c r="HL13" s="131" t="str">
        <f t="shared" si="127"/>
        <v/>
      </c>
      <c r="HM13" s="131" t="str">
        <f t="shared" si="128"/>
        <v/>
      </c>
      <c r="HN13" s="131" t="str">
        <f t="shared" si="129"/>
        <v/>
      </c>
      <c r="HO13" s="131" t="str">
        <f t="shared" si="130"/>
        <v/>
      </c>
      <c r="HP13" s="131" t="str">
        <f t="shared" si="131"/>
        <v/>
      </c>
      <c r="HQ13" s="131" t="str">
        <f t="shared" si="131"/>
        <v/>
      </c>
      <c r="HR13" s="131" t="str">
        <f t="shared" si="132"/>
        <v/>
      </c>
    </row>
    <row r="14" spans="1:226" ht="60" customHeight="1">
      <c r="A14" s="125">
        <v>9</v>
      </c>
      <c r="B14" s="32"/>
      <c r="C14" s="33"/>
      <c r="D14" s="34"/>
      <c r="E14" s="55"/>
      <c r="F14" s="46"/>
      <c r="G14" s="48">
        <f>IF(OR(C14="",C14=" ",C14="　"),0,IF(D14&gt;780630,0,ROUND(VLOOKUP(F14,Sheet2!$A$1:$B$20,2,FALSE),0)))</f>
        <v>0</v>
      </c>
      <c r="H14" s="49">
        <f t="shared" si="0"/>
        <v>0</v>
      </c>
      <c r="I14" s="24">
        <f t="shared" si="1"/>
        <v>0</v>
      </c>
      <c r="J14" s="25">
        <f t="shared" si="2"/>
        <v>0</v>
      </c>
      <c r="K14" s="35"/>
      <c r="L14" s="133" t="str">
        <f t="shared" si="133"/>
        <v/>
      </c>
      <c r="M14" s="51" t="str">
        <f t="shared" si="4"/>
        <v/>
      </c>
      <c r="N14" s="56">
        <v>15.5</v>
      </c>
      <c r="O14" s="38"/>
      <c r="P14" s="133" t="str">
        <f t="shared" si="134"/>
        <v/>
      </c>
      <c r="Q14" s="51" t="str">
        <f t="shared" si="6"/>
        <v/>
      </c>
      <c r="R14" s="56">
        <v>15.5</v>
      </c>
      <c r="S14" s="38"/>
      <c r="T14" s="34"/>
      <c r="U14" s="51" t="str">
        <f t="shared" si="7"/>
        <v/>
      </c>
      <c r="V14" s="56">
        <v>15.5</v>
      </c>
      <c r="W14" s="38"/>
      <c r="X14" s="34"/>
      <c r="Y14" s="51" t="str">
        <f t="shared" si="8"/>
        <v/>
      </c>
      <c r="Z14" s="56">
        <v>15.5</v>
      </c>
      <c r="AA14" s="35"/>
      <c r="AB14" s="34"/>
      <c r="AC14" s="51" t="str">
        <f t="shared" si="9"/>
        <v/>
      </c>
      <c r="AD14" s="56">
        <v>15.5</v>
      </c>
      <c r="AE14" s="38"/>
      <c r="AF14" s="34"/>
      <c r="AG14" s="51" t="str">
        <f t="shared" si="10"/>
        <v/>
      </c>
      <c r="AH14" s="56">
        <v>15.5</v>
      </c>
      <c r="AI14" s="37">
        <f t="shared" si="11"/>
        <v>0</v>
      </c>
      <c r="AJ14" s="47">
        <f t="shared" si="12"/>
        <v>0</v>
      </c>
      <c r="AK14" s="26">
        <f t="shared" si="13"/>
        <v>0</v>
      </c>
      <c r="AL14" s="53">
        <f t="shared" si="14"/>
        <v>0</v>
      </c>
      <c r="AM14" s="36"/>
      <c r="AN14" s="54"/>
      <c r="AO14" s="131" t="e">
        <f>VLOOKUP(LEFT(C14,1),Sheet2!$L$3:$M$28,2,FALSE)&amp;MID(C14,2,9)</f>
        <v>#N/A</v>
      </c>
      <c r="AP14" s="131" t="e">
        <f t="shared" si="15"/>
        <v>#N/A</v>
      </c>
      <c r="AQ14" s="131" t="e">
        <f t="shared" si="16"/>
        <v>#N/A</v>
      </c>
      <c r="AR14" s="27">
        <f t="shared" si="17"/>
        <v>0</v>
      </c>
      <c r="AS14" s="28">
        <f t="shared" si="18"/>
        <v>0</v>
      </c>
      <c r="AT14" s="27">
        <f t="shared" si="19"/>
        <v>0</v>
      </c>
      <c r="AU14" s="28">
        <f t="shared" si="20"/>
        <v>0</v>
      </c>
      <c r="AV14" s="28">
        <f t="shared" si="21"/>
        <v>0</v>
      </c>
      <c r="AW14" s="28">
        <f t="shared" si="22"/>
        <v>0</v>
      </c>
      <c r="AX14" s="28">
        <f t="shared" si="23"/>
        <v>0</v>
      </c>
      <c r="AY14" s="28">
        <f t="shared" si="24"/>
        <v>0</v>
      </c>
      <c r="AZ14" s="29" t="str">
        <f t="shared" si="25"/>
        <v/>
      </c>
      <c r="BA14" s="29"/>
      <c r="BB14" s="30">
        <f t="shared" si="26"/>
        <v>0</v>
      </c>
      <c r="BC14" s="30">
        <f t="shared" si="26"/>
        <v>0</v>
      </c>
      <c r="BD14" s="31">
        <f t="shared" si="27"/>
        <v>0</v>
      </c>
      <c r="BE14" s="131"/>
      <c r="BF14" s="27" t="e">
        <f t="shared" si="28"/>
        <v>#VALUE!</v>
      </c>
      <c r="BG14" s="28">
        <f t="shared" si="29"/>
        <v>0</v>
      </c>
      <c r="BH14" s="27" t="e">
        <f t="shared" si="30"/>
        <v>#VALUE!</v>
      </c>
      <c r="BI14" s="28">
        <f t="shared" si="31"/>
        <v>0</v>
      </c>
      <c r="BJ14" s="28">
        <f>IF(OR(T14="",T14=" ",T14="　"),0,IF(D14&gt;=800701,0,IF(MATCH(T14,Sheet2!$D$3:$D$12,1)&lt;=1,1,0)))</f>
        <v>0</v>
      </c>
      <c r="BK14" s="28">
        <f>IF(OR(X14="",X14=" ",X14="　"),0,IF(D14&gt;=800701,0,IF(MATCH(X14,Sheet2!$D$3:$D$12,1)&lt;=1,1,0)))</f>
        <v>0</v>
      </c>
      <c r="BL14" s="28">
        <f>IF(OR(AB14="",AB14=" ",AB14="　"),0,IF(D14&gt;=800701,0,IF(MATCH(AB14,Sheet2!$D$3:$D$12,1)&lt;=1,1,0)))</f>
        <v>0</v>
      </c>
      <c r="BM14" s="28">
        <f>IF(OR(AF14="",AF14=" ",AF14="　"),0,IF(D14&gt;=800701,0,IF(MATCH(AF14,Sheet2!$D$3:$D$12,1)&lt;=1,1,0)))</f>
        <v>0</v>
      </c>
      <c r="BN14" s="29">
        <f t="shared" si="32"/>
        <v>5</v>
      </c>
      <c r="BO14" s="29">
        <f t="shared" si="33"/>
        <v>3</v>
      </c>
      <c r="BP14" s="30">
        <f t="shared" si="34"/>
        <v>0</v>
      </c>
      <c r="BQ14" s="30">
        <f t="shared" si="35"/>
        <v>0</v>
      </c>
      <c r="BR14" s="30">
        <f t="shared" si="36"/>
        <v>0</v>
      </c>
      <c r="BS14" s="30">
        <f t="shared" si="36"/>
        <v>0</v>
      </c>
      <c r="BT14" s="30"/>
      <c r="BU14" s="27" t="e">
        <f t="shared" si="37"/>
        <v>#VALUE!</v>
      </c>
      <c r="BV14" s="28">
        <f t="shared" si="38"/>
        <v>0</v>
      </c>
      <c r="BW14" s="27" t="e">
        <f t="shared" si="39"/>
        <v>#VALUE!</v>
      </c>
      <c r="BX14" s="28">
        <f t="shared" si="40"/>
        <v>0</v>
      </c>
      <c r="BY14" s="28">
        <f>IF(OR(T14="",T14=" ",T14="　"),0,IF(D14&gt;=810101,0,IF(BJ14=1,1,IF(MATCH(T14,Sheet2!$D$3:$D$12,1)&lt;=2,1,0))))</f>
        <v>0</v>
      </c>
      <c r="BZ14" s="28">
        <f>IF(OR(X14="",X14=" ",X14="　"),0,IF(D14&gt;=810101,0,IF(BK14=1,1,IF(MATCH(X14,Sheet2!$D$3:$D$12,1)&lt;=2,1,0))))</f>
        <v>0</v>
      </c>
      <c r="CA14" s="28">
        <f>IF(OR(AB14="",AB14=" ",AB14="　"),0,IF(D14&gt;=810101,0,IF(BL14=1,1,IF(MATCH(AB14,Sheet2!$D$3:$D$12,1)&lt;=2,1,0))))</f>
        <v>0</v>
      </c>
      <c r="CB14" s="28">
        <f>IF(OR(AF14="",AF14=" ",AF14="　"),0,IF(D14&gt;=810101,0,IF(BM14=1,1,IF(MATCH(AF14,Sheet2!$D$3:$D$12,1)&lt;=2,1,0))))</f>
        <v>0</v>
      </c>
      <c r="CC14" s="29">
        <f t="shared" si="41"/>
        <v>4</v>
      </c>
      <c r="CD14" s="29">
        <f t="shared" si="42"/>
        <v>3</v>
      </c>
      <c r="CE14" s="30">
        <f t="shared" si="43"/>
        <v>0</v>
      </c>
      <c r="CF14" s="30">
        <f t="shared" si="44"/>
        <v>0</v>
      </c>
      <c r="CG14" s="30">
        <f t="shared" si="45"/>
        <v>0</v>
      </c>
      <c r="CH14" s="30">
        <f t="shared" si="45"/>
        <v>0</v>
      </c>
      <c r="CI14" s="30"/>
      <c r="CJ14" s="27" t="e">
        <f t="shared" si="46"/>
        <v>#VALUE!</v>
      </c>
      <c r="CK14" s="28">
        <f t="shared" si="47"/>
        <v>0</v>
      </c>
      <c r="CL14" s="27" t="e">
        <f t="shared" si="48"/>
        <v>#VALUE!</v>
      </c>
      <c r="CM14" s="28">
        <f t="shared" si="49"/>
        <v>0</v>
      </c>
      <c r="CN14" s="28">
        <f>IF(OR(T14="",T14=" ",T14="　"),0,IF(D14&gt;=810701,0,IF(BY14=1,1,IF(MATCH(T14,Sheet2!$D$3:$D$12,1)&lt;=3,1,0))))</f>
        <v>0</v>
      </c>
      <c r="CO14" s="28">
        <f>IF(OR(X14="",X14=" ",X14="　"),0,IF(D14&gt;=810701,0,IF(BZ14=1,1,IF(MATCH(X14,Sheet2!$D$3:$D$12,1)&lt;=3,1,0))))</f>
        <v>0</v>
      </c>
      <c r="CP14" s="28">
        <f>IF(OR(AB14="",AB14=" ",AB14="　"),0,IF(D14&gt;=810701,0,IF(CA14=1,1,IF(MATCH(AB14,Sheet2!$D$3:$D$12,1)&lt;=3,1,0))))</f>
        <v>0</v>
      </c>
      <c r="CQ14" s="28">
        <f>IF(OR(AF14="",AF14=" ",AF14="　"),0,IF(D14&gt;=810701,0,IF(CB14=1,1,IF(MATCH(AF14,Sheet2!$D$3:$D$12,1)&lt;=3,1,0))))</f>
        <v>0</v>
      </c>
      <c r="CR14" s="29">
        <f t="shared" si="50"/>
        <v>4</v>
      </c>
      <c r="CS14" s="29">
        <f t="shared" si="51"/>
        <v>3</v>
      </c>
      <c r="CT14" s="30">
        <f t="shared" si="52"/>
        <v>0</v>
      </c>
      <c r="CU14" s="30">
        <f t="shared" si="53"/>
        <v>0</v>
      </c>
      <c r="CV14" s="30">
        <f t="shared" si="54"/>
        <v>0</v>
      </c>
      <c r="CW14" s="30">
        <f t="shared" si="54"/>
        <v>0</v>
      </c>
      <c r="CX14" s="31"/>
      <c r="CY14" s="27" t="e">
        <f t="shared" si="55"/>
        <v>#VALUE!</v>
      </c>
      <c r="CZ14" s="28">
        <f t="shared" si="56"/>
        <v>0</v>
      </c>
      <c r="DA14" s="27" t="e">
        <f t="shared" si="57"/>
        <v>#VALUE!</v>
      </c>
      <c r="DB14" s="28">
        <f t="shared" si="58"/>
        <v>0</v>
      </c>
      <c r="DC14" s="28">
        <f>IF(OR(T14="",T14=" ",T14="　"),0,IF(D14&gt;=820101,0,IF(CN14=1,1,IF(MATCH(T14,Sheet2!$D$3:$D$12,1)&lt;=4,1,0))))</f>
        <v>0</v>
      </c>
      <c r="DD14" s="28">
        <f>IF(OR(X14="",X14=" ",X14="　"),0,IF(D14&gt;=820101,0,IF(CO14=1,1,IF(MATCH(X14,Sheet2!$D$3:$D$12,1)&lt;=4,1,0))))</f>
        <v>0</v>
      </c>
      <c r="DE14" s="28">
        <f>IF(OR(AB14="",AB14=" ",AB14="　"),0,IF(D14&gt;=820101,0,IF(CP14=1,1,IF(MATCH(AB14,Sheet2!$D$3:$D$12,1)&lt;=4,1,0))))</f>
        <v>0</v>
      </c>
      <c r="DF14" s="28">
        <f>IF(OR(AF14="",AF14=" ",AF14="　"),0,IF(D14&gt;=820101,0,IF(CQ14=1,1,IF(MATCH(AF14,Sheet2!$D$3:$D$12,1)&lt;=4,1,0))))</f>
        <v>0</v>
      </c>
      <c r="DG14" s="29">
        <f t="shared" si="59"/>
        <v>3</v>
      </c>
      <c r="DH14" s="29">
        <f t="shared" si="60"/>
        <v>3</v>
      </c>
      <c r="DI14" s="30">
        <f t="shared" si="61"/>
        <v>0</v>
      </c>
      <c r="DJ14" s="30">
        <f t="shared" si="62"/>
        <v>0</v>
      </c>
      <c r="DK14" s="30">
        <f t="shared" si="63"/>
        <v>0</v>
      </c>
      <c r="DL14" s="30">
        <f t="shared" si="63"/>
        <v>0</v>
      </c>
      <c r="DM14" s="31"/>
      <c r="DN14" s="27" t="e">
        <f t="shared" si="64"/>
        <v>#VALUE!</v>
      </c>
      <c r="DO14" s="28">
        <f t="shared" si="65"/>
        <v>0</v>
      </c>
      <c r="DP14" s="27" t="e">
        <f t="shared" si="66"/>
        <v>#VALUE!</v>
      </c>
      <c r="DQ14" s="28">
        <f t="shared" si="67"/>
        <v>0</v>
      </c>
      <c r="DR14" s="28">
        <f>IF(OR(T14="",T14=" ",T14="　"),0,IF(D14&gt;=820701,0,IF(DC14=1,1,IF(MATCH(T14,Sheet2!$D$3:$D$12,1)&lt;=5,1,0))))</f>
        <v>0</v>
      </c>
      <c r="DS14" s="28">
        <f>IF(OR(X14="",X14=" ",X14="　"),0,IF(D14&gt;=820701,0,IF(DD14=1,1,IF(MATCH(X14,Sheet2!$D$3:$D$12,1)&lt;=5,1,0))))</f>
        <v>0</v>
      </c>
      <c r="DT14" s="28">
        <f>IF(OR(AB14="",AB14=" ",AB14="　"),0,IF(D14&gt;=820701,0,IF(DE14=1,1,IF(MATCH(AB14,Sheet2!$D$3:$D$12,1)&lt;=5,1,0))))</f>
        <v>0</v>
      </c>
      <c r="DU14" s="28">
        <f>IF(OR(AF14="",AF14=" ",AF14="　"),0,IF(D14&gt;=820701,0,IF(DF14=1,1,IF(MATCH(AF14,Sheet2!$D$3:$D$12,1)&lt;=5,1,0))))</f>
        <v>0</v>
      </c>
      <c r="DV14" s="29">
        <f t="shared" si="68"/>
        <v>3</v>
      </c>
      <c r="DW14" s="29">
        <f t="shared" si="69"/>
        <v>3</v>
      </c>
      <c r="DX14" s="30">
        <f t="shared" si="70"/>
        <v>0</v>
      </c>
      <c r="DY14" s="30">
        <f t="shared" si="71"/>
        <v>0</v>
      </c>
      <c r="DZ14" s="30">
        <f t="shared" si="72"/>
        <v>0</v>
      </c>
      <c r="EA14" s="30">
        <f t="shared" si="72"/>
        <v>0</v>
      </c>
      <c r="EB14" s="31"/>
      <c r="EC14" s="27" t="e">
        <f t="shared" si="73"/>
        <v>#VALUE!</v>
      </c>
      <c r="ED14" s="28">
        <f t="shared" si="74"/>
        <v>0</v>
      </c>
      <c r="EE14" s="27" t="e">
        <f t="shared" si="75"/>
        <v>#VALUE!</v>
      </c>
      <c r="EF14" s="28">
        <f t="shared" si="76"/>
        <v>0</v>
      </c>
      <c r="EG14" s="28">
        <f>IF(OR(T14="",T14=" ",T14="　"),0,IF(D14&gt;=830101,0,IF(DR14=1,1,IF(MATCH(T14,Sheet2!$D$3:$D$12,1)&lt;=6,1,0))))</f>
        <v>0</v>
      </c>
      <c r="EH14" s="28">
        <f>IF(OR(X14="",X14=" ",X14="　"),0,IF(D14&gt;=830101,0,IF(DS14=1,1,IF(MATCH(X14,Sheet2!$D$3:$D$12,1)&lt;=6,1,0))))</f>
        <v>0</v>
      </c>
      <c r="EI14" s="28">
        <f>IF(OR(AB14="",AB14=" ",AB14="　"),0,IF(D14&gt;=830101,0,IF(DT14=1,1,IF(MATCH(AB14,Sheet2!$D$3:$D$12,1)&lt;=6,1,0))))</f>
        <v>0</v>
      </c>
      <c r="EJ14" s="28">
        <f>IF(OR(AF14="",AF14=" ",AF14="　"),0,IF(D14&gt;=830101,0,IF(DU14=1,1,IF(MATCH(AF14,Sheet2!$D$3:$D$12,1)&lt;=6,1,0))))</f>
        <v>0</v>
      </c>
      <c r="EK14" s="29">
        <f t="shared" si="77"/>
        <v>2</v>
      </c>
      <c r="EL14" s="29">
        <f t="shared" si="78"/>
        <v>2</v>
      </c>
      <c r="EM14" s="30">
        <f t="shared" si="79"/>
        <v>0</v>
      </c>
      <c r="EN14" s="30">
        <f t="shared" si="80"/>
        <v>0</v>
      </c>
      <c r="EO14" s="30">
        <f t="shared" si="81"/>
        <v>0</v>
      </c>
      <c r="EP14" s="30">
        <f t="shared" si="81"/>
        <v>0</v>
      </c>
      <c r="EQ14" s="31"/>
      <c r="ER14" s="27" t="e">
        <f t="shared" si="82"/>
        <v>#VALUE!</v>
      </c>
      <c r="ES14" s="28">
        <f t="shared" si="83"/>
        <v>0</v>
      </c>
      <c r="ET14" s="27" t="e">
        <f t="shared" si="84"/>
        <v>#VALUE!</v>
      </c>
      <c r="EU14" s="28">
        <f t="shared" si="85"/>
        <v>0</v>
      </c>
      <c r="EV14" s="28">
        <f>IF(OR(T14="",T14=" ",T14="　"),0,IF(D14&gt;=830701,0,IF(EG14=1,1,IF(MATCH(T14,Sheet2!$D$3:$D$12,1)&lt;=7,1,0))))</f>
        <v>0</v>
      </c>
      <c r="EW14" s="28">
        <f>IF(OR(X14="",X14=" ",X14="　"),0,IF(D14&gt;=830701,0,IF(EH14=1,1,IF(MATCH(X14,Sheet2!$D$3:$D$12,1)&lt;=7,1,0))))</f>
        <v>0</v>
      </c>
      <c r="EX14" s="28">
        <f>IF(OR(AB14="",AB14=" ",AB14="　"),0,IF(D14&gt;=830701,0,IF(EI14=1,1,IF(MATCH(AB14,Sheet2!$D$3:$D$12,1)&lt;=7,1,0))))</f>
        <v>0</v>
      </c>
      <c r="EY14" s="28">
        <f>IF(OR(AF14="",AF14=" ",AF14="　"),0,IF(D14&gt;=830701,0,IF(EJ14=1,1,IF(MATCH(AF14,Sheet2!$D$3:$D$12,1)&lt;=7,1,0))))</f>
        <v>0</v>
      </c>
      <c r="EZ14" s="29">
        <f t="shared" si="86"/>
        <v>2</v>
      </c>
      <c r="FA14" s="29">
        <f t="shared" si="87"/>
        <v>2</v>
      </c>
      <c r="FB14" s="30">
        <f t="shared" si="88"/>
        <v>0</v>
      </c>
      <c r="FC14" s="30">
        <f t="shared" si="89"/>
        <v>0</v>
      </c>
      <c r="FD14" s="30">
        <f t="shared" si="90"/>
        <v>0</v>
      </c>
      <c r="FE14" s="30">
        <f t="shared" si="90"/>
        <v>0</v>
      </c>
      <c r="FF14" s="31"/>
      <c r="FG14" s="27" t="e">
        <f t="shared" si="91"/>
        <v>#VALUE!</v>
      </c>
      <c r="FH14" s="28">
        <f t="shared" si="92"/>
        <v>0</v>
      </c>
      <c r="FI14" s="27" t="e">
        <f t="shared" si="93"/>
        <v>#VALUE!</v>
      </c>
      <c r="FJ14" s="28">
        <f t="shared" si="94"/>
        <v>0</v>
      </c>
      <c r="FK14" s="28">
        <f>IF(OR(T14="",T14=" ",T14="　"),0,IF(D14&gt;=840101,0,IF(EV14=1,1,IF(MATCH(T14,Sheet2!$D$3:$D$12,1)&lt;=8,1,0))))</f>
        <v>0</v>
      </c>
      <c r="FL14" s="28">
        <f>IF(OR(X14="",X14=" ",X14="　"),0,IF(D14&gt;=840101,0,IF(EW14=1,1,IF(MATCH(X14,Sheet2!$D$3:$D$12,1)&lt;=8,1,0))))</f>
        <v>0</v>
      </c>
      <c r="FM14" s="28">
        <f>IF(OR(AB14="",AB14=" ",AB14="　"),0,IF(D14&gt;=840101,0,IF(EX14=1,1,IF(MATCH(AB14,Sheet2!$D$3:$D$12,1)&lt;=8,1,0))))</f>
        <v>0</v>
      </c>
      <c r="FN14" s="28">
        <f>IF(OR(AF14="",AF14=" ",AF14="　"),0,IF(D14&gt;=840101,0,IF(EY14=1,1,IF(MATCH(AF14,Sheet2!$D$3:$D$12,1)&lt;=8,1,0))))</f>
        <v>0</v>
      </c>
      <c r="FO14" s="29">
        <f t="shared" si="95"/>
        <v>1</v>
      </c>
      <c r="FP14" s="29">
        <f t="shared" si="96"/>
        <v>1</v>
      </c>
      <c r="FQ14" s="30">
        <f t="shared" si="97"/>
        <v>0</v>
      </c>
      <c r="FR14" s="30">
        <f t="shared" si="98"/>
        <v>0</v>
      </c>
      <c r="FS14" s="30">
        <f t="shared" si="99"/>
        <v>0</v>
      </c>
      <c r="FT14" s="30">
        <f t="shared" si="99"/>
        <v>0</v>
      </c>
      <c r="FU14" s="31"/>
      <c r="FV14" s="27" t="e">
        <f t="shared" si="100"/>
        <v>#VALUE!</v>
      </c>
      <c r="FW14" s="28">
        <f t="shared" si="101"/>
        <v>0</v>
      </c>
      <c r="FX14" s="27" t="e">
        <f t="shared" si="102"/>
        <v>#VALUE!</v>
      </c>
      <c r="FY14" s="28">
        <f t="shared" si="103"/>
        <v>0</v>
      </c>
      <c r="FZ14" s="28">
        <f>IF(OR(T14="",T14=" ",T14="　"),0,IF(D14&gt;=840701,0,IF(FK14=1,1,IF(MATCH(T14,Sheet2!$D$3:$D$12,1)&lt;=9,1,0))))</f>
        <v>0</v>
      </c>
      <c r="GA14" s="28">
        <f>IF(OR(X14="",X14=" ",X14="　"),0,IF(D14&gt;=840701,0,IF(FL14=1,1,IF(MATCH(X14,Sheet2!$D$3:$D$12,1)&lt;=9,1,0))))</f>
        <v>0</v>
      </c>
      <c r="GB14" s="28">
        <f>IF(OR(AB14="",AB14=" ",AB14="　"),0,IF(D14&gt;=840701,0,IF(FM14=1,1,IF(MATCH(AB14,Sheet2!$D$3:$D$12,1)&lt;=9,1,0))))</f>
        <v>0</v>
      </c>
      <c r="GC14" s="28">
        <f>IF(OR(AF14="",AF14=" ",AF14="　"),0,IF(D14&gt;=840701,0,IF(FN14=1,1,IF(MATCH(AF14,Sheet2!$D$3:$D$12,1)&lt;=9,1,0))))</f>
        <v>0</v>
      </c>
      <c r="GD14" s="29">
        <f t="shared" si="104"/>
        <v>1</v>
      </c>
      <c r="GE14" s="29">
        <f t="shared" si="105"/>
        <v>1</v>
      </c>
      <c r="GF14" s="30">
        <f t="shared" si="106"/>
        <v>0</v>
      </c>
      <c r="GG14" s="30">
        <f t="shared" si="107"/>
        <v>0</v>
      </c>
      <c r="GH14" s="30">
        <f t="shared" si="108"/>
        <v>0</v>
      </c>
      <c r="GI14" s="30">
        <f t="shared" si="108"/>
        <v>0</v>
      </c>
      <c r="GJ14" s="31"/>
      <c r="GK14" s="27" t="e">
        <f t="shared" si="109"/>
        <v>#VALUE!</v>
      </c>
      <c r="GL14" s="28">
        <f t="shared" si="110"/>
        <v>0</v>
      </c>
      <c r="GM14" s="27" t="e">
        <f t="shared" si="111"/>
        <v>#VALUE!</v>
      </c>
      <c r="GN14" s="28">
        <f t="shared" si="112"/>
        <v>0</v>
      </c>
      <c r="GO14" s="28">
        <f>IF(OR(T14="",T14=" ",T14="　"),0,IF(D14&gt;=840701,0,IF(FZ14=1,1,IF(MATCH(T14,Sheet2!$D$3:$D$12,1)&lt;=10,1,0))))</f>
        <v>0</v>
      </c>
      <c r="GP14" s="28">
        <f>IF(OR(X14="",X14=" ",X14="　"),0,IF(D14&gt;=840701,0,IF(GA14=1,1,IF(MATCH(X14,Sheet2!$D$3:$D$12,1)&lt;=10,1,0))))</f>
        <v>0</v>
      </c>
      <c r="GQ14" s="28">
        <f>IF(OR(AB14="",AB14=" ",AB14="　"),0,IF(D14&gt;=840701,0,IF(GB14=1,1,IF(MATCH(AB14,Sheet2!$D$3:$D$12,1)&lt;=10,1,0))))</f>
        <v>0</v>
      </c>
      <c r="GR14" s="28">
        <f>IF(OR(AF14="",AF14=" ",AF14="　"),0,IF(D14&gt;=840701,0,IF(GC14=1,1,IF(MATCH(AF14,Sheet2!$D$3:$D$12,1)&lt;=10,1,0))))</f>
        <v>0</v>
      </c>
      <c r="GS14" s="29">
        <f t="shared" si="113"/>
        <v>0</v>
      </c>
      <c r="GT14" s="29">
        <f t="shared" si="114"/>
        <v>0</v>
      </c>
      <c r="GU14" s="30">
        <f t="shared" si="115"/>
        <v>0</v>
      </c>
      <c r="GV14" s="30">
        <f t="shared" si="116"/>
        <v>0</v>
      </c>
      <c r="GW14" s="30">
        <f t="shared" si="117"/>
        <v>0</v>
      </c>
      <c r="GX14" s="30">
        <f t="shared" si="117"/>
        <v>0</v>
      </c>
      <c r="GY14" s="131"/>
      <c r="GZ14" s="39" t="str">
        <f t="shared" si="118"/>
        <v>1911/00/00</v>
      </c>
      <c r="HA14" s="131" t="e">
        <f t="shared" si="119"/>
        <v>#VALUE!</v>
      </c>
      <c r="HB14" s="131" t="str">
        <f t="shared" si="120"/>
        <v>1911/00/00</v>
      </c>
      <c r="HC14" s="131" t="e">
        <f t="shared" si="121"/>
        <v>#VALUE!</v>
      </c>
      <c r="HD14" s="131" t="str">
        <f t="shared" si="122"/>
        <v>1911/00/00</v>
      </c>
      <c r="HE14" s="131" t="e">
        <f t="shared" si="123"/>
        <v>#VALUE!</v>
      </c>
      <c r="HF14" s="131" t="str">
        <f t="shared" si="124"/>
        <v>2014/01/01</v>
      </c>
      <c r="HH14" s="131">
        <f>IF(OR(C14="",C14=" ",C14="　"),0,IF(D14&gt;780630,0,ROUND(VLOOKUP(F14,Sheet2!$A$1:$B$20,2,FALSE)*E14,0)))</f>
        <v>0</v>
      </c>
      <c r="HI14" s="131">
        <f t="shared" si="125"/>
        <v>0</v>
      </c>
      <c r="HJ14" s="131">
        <f t="shared" si="126"/>
        <v>0</v>
      </c>
      <c r="HL14" s="131" t="str">
        <f t="shared" si="127"/>
        <v/>
      </c>
      <c r="HM14" s="131" t="str">
        <f t="shared" si="128"/>
        <v/>
      </c>
      <c r="HN14" s="131" t="str">
        <f t="shared" si="129"/>
        <v/>
      </c>
      <c r="HO14" s="131" t="str">
        <f t="shared" si="130"/>
        <v/>
      </c>
      <c r="HP14" s="131" t="str">
        <f t="shared" si="131"/>
        <v/>
      </c>
      <c r="HQ14" s="131" t="str">
        <f t="shared" si="131"/>
        <v/>
      </c>
      <c r="HR14" s="131" t="str">
        <f t="shared" si="132"/>
        <v/>
      </c>
    </row>
    <row r="15" spans="1:226" ht="60" customHeight="1">
      <c r="A15" s="125">
        <v>10</v>
      </c>
      <c r="B15" s="32"/>
      <c r="C15" s="33"/>
      <c r="D15" s="34"/>
      <c r="E15" s="55"/>
      <c r="F15" s="46"/>
      <c r="G15" s="48">
        <f>IF(OR(C15="",C15=" ",C15="　"),0,IF(D15&gt;780630,0,ROUND(VLOOKUP(F15,Sheet2!$A$1:$B$20,2,FALSE),0)))</f>
        <v>0</v>
      </c>
      <c r="H15" s="49">
        <f t="shared" si="0"/>
        <v>0</v>
      </c>
      <c r="I15" s="24">
        <f t="shared" si="1"/>
        <v>0</v>
      </c>
      <c r="J15" s="25">
        <f t="shared" si="2"/>
        <v>0</v>
      </c>
      <c r="K15" s="35"/>
      <c r="L15" s="133" t="str">
        <f t="shared" si="133"/>
        <v/>
      </c>
      <c r="M15" s="51" t="str">
        <f t="shared" si="4"/>
        <v/>
      </c>
      <c r="N15" s="56">
        <v>15.5</v>
      </c>
      <c r="O15" s="38"/>
      <c r="P15" s="133" t="str">
        <f t="shared" si="134"/>
        <v/>
      </c>
      <c r="Q15" s="51" t="str">
        <f t="shared" si="6"/>
        <v/>
      </c>
      <c r="R15" s="56">
        <v>15.5</v>
      </c>
      <c r="S15" s="38"/>
      <c r="T15" s="34"/>
      <c r="U15" s="51" t="str">
        <f t="shared" si="7"/>
        <v/>
      </c>
      <c r="V15" s="56">
        <v>15.5</v>
      </c>
      <c r="W15" s="38"/>
      <c r="X15" s="34"/>
      <c r="Y15" s="51" t="str">
        <f t="shared" si="8"/>
        <v/>
      </c>
      <c r="Z15" s="56">
        <v>15.5</v>
      </c>
      <c r="AA15" s="35"/>
      <c r="AB15" s="34"/>
      <c r="AC15" s="51" t="str">
        <f t="shared" si="9"/>
        <v/>
      </c>
      <c r="AD15" s="56">
        <v>15.5</v>
      </c>
      <c r="AE15" s="38"/>
      <c r="AF15" s="34"/>
      <c r="AG15" s="51" t="str">
        <f t="shared" si="10"/>
        <v/>
      </c>
      <c r="AH15" s="56">
        <v>15.5</v>
      </c>
      <c r="AI15" s="37">
        <f t="shared" si="11"/>
        <v>0</v>
      </c>
      <c r="AJ15" s="47">
        <f t="shared" si="12"/>
        <v>0</v>
      </c>
      <c r="AK15" s="26">
        <f t="shared" si="13"/>
        <v>0</v>
      </c>
      <c r="AL15" s="53">
        <f t="shared" si="14"/>
        <v>0</v>
      </c>
      <c r="AM15" s="36"/>
      <c r="AN15" s="54"/>
      <c r="AO15" s="131" t="e">
        <f>VLOOKUP(LEFT(C15,1),Sheet2!$L$3:$M$28,2,FALSE)&amp;MID(C15,2,9)</f>
        <v>#N/A</v>
      </c>
      <c r="AP15" s="131" t="e">
        <f t="shared" si="15"/>
        <v>#N/A</v>
      </c>
      <c r="AQ15" s="131" t="e">
        <f t="shared" si="16"/>
        <v>#N/A</v>
      </c>
      <c r="AR15" s="27">
        <f t="shared" si="17"/>
        <v>0</v>
      </c>
      <c r="AS15" s="28">
        <f t="shared" si="18"/>
        <v>0</v>
      </c>
      <c r="AT15" s="27">
        <f t="shared" si="19"/>
        <v>0</v>
      </c>
      <c r="AU15" s="28">
        <f t="shared" si="20"/>
        <v>0</v>
      </c>
      <c r="AV15" s="28">
        <f t="shared" si="21"/>
        <v>0</v>
      </c>
      <c r="AW15" s="28">
        <f t="shared" si="22"/>
        <v>0</v>
      </c>
      <c r="AX15" s="28">
        <f t="shared" si="23"/>
        <v>0</v>
      </c>
      <c r="AY15" s="28">
        <f t="shared" si="24"/>
        <v>0</v>
      </c>
      <c r="AZ15" s="29" t="str">
        <f t="shared" si="25"/>
        <v/>
      </c>
      <c r="BA15" s="29"/>
      <c r="BB15" s="30">
        <f t="shared" si="26"/>
        <v>0</v>
      </c>
      <c r="BC15" s="30">
        <f t="shared" si="26"/>
        <v>0</v>
      </c>
      <c r="BD15" s="31">
        <f t="shared" si="27"/>
        <v>0</v>
      </c>
      <c r="BE15" s="131"/>
      <c r="BF15" s="27" t="e">
        <f t="shared" si="28"/>
        <v>#VALUE!</v>
      </c>
      <c r="BG15" s="28">
        <f t="shared" si="29"/>
        <v>0</v>
      </c>
      <c r="BH15" s="27" t="e">
        <f t="shared" si="30"/>
        <v>#VALUE!</v>
      </c>
      <c r="BI15" s="28">
        <f t="shared" si="31"/>
        <v>0</v>
      </c>
      <c r="BJ15" s="28">
        <f>IF(OR(T15="",T15=" ",T15="　"),0,IF(D15&gt;=800701,0,IF(MATCH(T15,Sheet2!$D$3:$D$12,1)&lt;=1,1,0)))</f>
        <v>0</v>
      </c>
      <c r="BK15" s="28">
        <f>IF(OR(X15="",X15=" ",X15="　"),0,IF(D15&gt;=800701,0,IF(MATCH(X15,Sheet2!$D$3:$D$12,1)&lt;=1,1,0)))</f>
        <v>0</v>
      </c>
      <c r="BL15" s="28">
        <f>IF(OR(AB15="",AB15=" ",AB15="　"),0,IF(D15&gt;=800701,0,IF(MATCH(AB15,Sheet2!$D$3:$D$12,1)&lt;=1,1,0)))</f>
        <v>0</v>
      </c>
      <c r="BM15" s="28">
        <f>IF(OR(AF15="",AF15=" ",AF15="　"),0,IF(D15&gt;=800701,0,IF(MATCH(AF15,Sheet2!$D$3:$D$12,1)&lt;=1,1,0)))</f>
        <v>0</v>
      </c>
      <c r="BN15" s="29">
        <f t="shared" si="32"/>
        <v>5</v>
      </c>
      <c r="BO15" s="29">
        <f t="shared" si="33"/>
        <v>3</v>
      </c>
      <c r="BP15" s="30">
        <f t="shared" si="34"/>
        <v>0</v>
      </c>
      <c r="BQ15" s="30">
        <f t="shared" si="35"/>
        <v>0</v>
      </c>
      <c r="BR15" s="30">
        <f t="shared" si="36"/>
        <v>0</v>
      </c>
      <c r="BS15" s="30">
        <f t="shared" si="36"/>
        <v>0</v>
      </c>
      <c r="BT15" s="30"/>
      <c r="BU15" s="27" t="e">
        <f t="shared" si="37"/>
        <v>#VALUE!</v>
      </c>
      <c r="BV15" s="28">
        <f t="shared" si="38"/>
        <v>0</v>
      </c>
      <c r="BW15" s="27" t="e">
        <f t="shared" si="39"/>
        <v>#VALUE!</v>
      </c>
      <c r="BX15" s="28">
        <f t="shared" si="40"/>
        <v>0</v>
      </c>
      <c r="BY15" s="28">
        <f>IF(OR(T15="",T15=" ",T15="　"),0,IF(D15&gt;=810101,0,IF(BJ15=1,1,IF(MATCH(T15,Sheet2!$D$3:$D$12,1)&lt;=2,1,0))))</f>
        <v>0</v>
      </c>
      <c r="BZ15" s="28">
        <f>IF(OR(X15="",X15=" ",X15="　"),0,IF(D15&gt;=810101,0,IF(BK15=1,1,IF(MATCH(X15,Sheet2!$D$3:$D$12,1)&lt;=2,1,0))))</f>
        <v>0</v>
      </c>
      <c r="CA15" s="28">
        <f>IF(OR(AB15="",AB15=" ",AB15="　"),0,IF(D15&gt;=810101,0,IF(BL15=1,1,IF(MATCH(AB15,Sheet2!$D$3:$D$12,1)&lt;=2,1,0))))</f>
        <v>0</v>
      </c>
      <c r="CB15" s="28">
        <f>IF(OR(AF15="",AF15=" ",AF15="　"),0,IF(D15&gt;=810101,0,IF(BM15=1,1,IF(MATCH(AF15,Sheet2!$D$3:$D$12,1)&lt;=2,1,0))))</f>
        <v>0</v>
      </c>
      <c r="CC15" s="29">
        <f t="shared" si="41"/>
        <v>4</v>
      </c>
      <c r="CD15" s="29">
        <f t="shared" si="42"/>
        <v>3</v>
      </c>
      <c r="CE15" s="30">
        <f t="shared" si="43"/>
        <v>0</v>
      </c>
      <c r="CF15" s="30">
        <f t="shared" si="44"/>
        <v>0</v>
      </c>
      <c r="CG15" s="30">
        <f t="shared" si="45"/>
        <v>0</v>
      </c>
      <c r="CH15" s="30">
        <f t="shared" si="45"/>
        <v>0</v>
      </c>
      <c r="CI15" s="30"/>
      <c r="CJ15" s="27" t="e">
        <f t="shared" si="46"/>
        <v>#VALUE!</v>
      </c>
      <c r="CK15" s="28">
        <f t="shared" si="47"/>
        <v>0</v>
      </c>
      <c r="CL15" s="27" t="e">
        <f t="shared" si="48"/>
        <v>#VALUE!</v>
      </c>
      <c r="CM15" s="28">
        <f t="shared" si="49"/>
        <v>0</v>
      </c>
      <c r="CN15" s="28">
        <f>IF(OR(T15="",T15=" ",T15="　"),0,IF(D15&gt;=810701,0,IF(BY15=1,1,IF(MATCH(T15,Sheet2!$D$3:$D$12,1)&lt;=3,1,0))))</f>
        <v>0</v>
      </c>
      <c r="CO15" s="28">
        <f>IF(OR(X15="",X15=" ",X15="　"),0,IF(D15&gt;=810701,0,IF(BZ15=1,1,IF(MATCH(X15,Sheet2!$D$3:$D$12,1)&lt;=3,1,0))))</f>
        <v>0</v>
      </c>
      <c r="CP15" s="28">
        <f>IF(OR(AB15="",AB15=" ",AB15="　"),0,IF(D15&gt;=810701,0,IF(CA15=1,1,IF(MATCH(AB15,Sheet2!$D$3:$D$12,1)&lt;=3,1,0))))</f>
        <v>0</v>
      </c>
      <c r="CQ15" s="28">
        <f>IF(OR(AF15="",AF15=" ",AF15="　"),0,IF(D15&gt;=810701,0,IF(CB15=1,1,IF(MATCH(AF15,Sheet2!$D$3:$D$12,1)&lt;=3,1,0))))</f>
        <v>0</v>
      </c>
      <c r="CR15" s="29">
        <f t="shared" si="50"/>
        <v>4</v>
      </c>
      <c r="CS15" s="29">
        <f t="shared" si="51"/>
        <v>3</v>
      </c>
      <c r="CT15" s="30">
        <f t="shared" si="52"/>
        <v>0</v>
      </c>
      <c r="CU15" s="30">
        <f t="shared" si="53"/>
        <v>0</v>
      </c>
      <c r="CV15" s="30">
        <f t="shared" si="54"/>
        <v>0</v>
      </c>
      <c r="CW15" s="30">
        <f t="shared" si="54"/>
        <v>0</v>
      </c>
      <c r="CX15" s="31"/>
      <c r="CY15" s="27" t="e">
        <f t="shared" si="55"/>
        <v>#VALUE!</v>
      </c>
      <c r="CZ15" s="28">
        <f t="shared" si="56"/>
        <v>0</v>
      </c>
      <c r="DA15" s="27" t="e">
        <f t="shared" si="57"/>
        <v>#VALUE!</v>
      </c>
      <c r="DB15" s="28">
        <f t="shared" si="58"/>
        <v>0</v>
      </c>
      <c r="DC15" s="28">
        <f>IF(OR(T15="",T15=" ",T15="　"),0,IF(D15&gt;=820101,0,IF(CN15=1,1,IF(MATCH(T15,Sheet2!$D$3:$D$12,1)&lt;=4,1,0))))</f>
        <v>0</v>
      </c>
      <c r="DD15" s="28">
        <f>IF(OR(X15="",X15=" ",X15="　"),0,IF(D15&gt;=820101,0,IF(CO15=1,1,IF(MATCH(X15,Sheet2!$D$3:$D$12,1)&lt;=4,1,0))))</f>
        <v>0</v>
      </c>
      <c r="DE15" s="28">
        <f>IF(OR(AB15="",AB15=" ",AB15="　"),0,IF(D15&gt;=820101,0,IF(CP15=1,1,IF(MATCH(AB15,Sheet2!$D$3:$D$12,1)&lt;=4,1,0))))</f>
        <v>0</v>
      </c>
      <c r="DF15" s="28">
        <f>IF(OR(AF15="",AF15=" ",AF15="　"),0,IF(D15&gt;=820101,0,IF(CQ15=1,1,IF(MATCH(AF15,Sheet2!$D$3:$D$12,1)&lt;=4,1,0))))</f>
        <v>0</v>
      </c>
      <c r="DG15" s="29">
        <f t="shared" si="59"/>
        <v>3</v>
      </c>
      <c r="DH15" s="29">
        <f t="shared" si="60"/>
        <v>3</v>
      </c>
      <c r="DI15" s="30">
        <f t="shared" si="61"/>
        <v>0</v>
      </c>
      <c r="DJ15" s="30">
        <f t="shared" si="62"/>
        <v>0</v>
      </c>
      <c r="DK15" s="30">
        <f t="shared" si="63"/>
        <v>0</v>
      </c>
      <c r="DL15" s="30">
        <f t="shared" si="63"/>
        <v>0</v>
      </c>
      <c r="DM15" s="31"/>
      <c r="DN15" s="27" t="e">
        <f t="shared" si="64"/>
        <v>#VALUE!</v>
      </c>
      <c r="DO15" s="28">
        <f t="shared" si="65"/>
        <v>0</v>
      </c>
      <c r="DP15" s="27" t="e">
        <f t="shared" si="66"/>
        <v>#VALUE!</v>
      </c>
      <c r="DQ15" s="28">
        <f t="shared" si="67"/>
        <v>0</v>
      </c>
      <c r="DR15" s="28">
        <f>IF(OR(T15="",T15=" ",T15="　"),0,IF(D15&gt;=820701,0,IF(DC15=1,1,IF(MATCH(T15,Sheet2!$D$3:$D$12,1)&lt;=5,1,0))))</f>
        <v>0</v>
      </c>
      <c r="DS15" s="28">
        <f>IF(OR(X15="",X15=" ",X15="　"),0,IF(D15&gt;=820701,0,IF(DD15=1,1,IF(MATCH(X15,Sheet2!$D$3:$D$12,1)&lt;=5,1,0))))</f>
        <v>0</v>
      </c>
      <c r="DT15" s="28">
        <f>IF(OR(AB15="",AB15=" ",AB15="　"),0,IF(D15&gt;=820701,0,IF(DE15=1,1,IF(MATCH(AB15,Sheet2!$D$3:$D$12,1)&lt;=5,1,0))))</f>
        <v>0</v>
      </c>
      <c r="DU15" s="28">
        <f>IF(OR(AF15="",AF15=" ",AF15="　"),0,IF(D15&gt;=820701,0,IF(DF15=1,1,IF(MATCH(AF15,Sheet2!$D$3:$D$12,1)&lt;=5,1,0))))</f>
        <v>0</v>
      </c>
      <c r="DV15" s="29">
        <f t="shared" si="68"/>
        <v>3</v>
      </c>
      <c r="DW15" s="29">
        <f t="shared" si="69"/>
        <v>3</v>
      </c>
      <c r="DX15" s="30">
        <f t="shared" si="70"/>
        <v>0</v>
      </c>
      <c r="DY15" s="30">
        <f t="shared" si="71"/>
        <v>0</v>
      </c>
      <c r="DZ15" s="30">
        <f t="shared" si="72"/>
        <v>0</v>
      </c>
      <c r="EA15" s="30">
        <f t="shared" si="72"/>
        <v>0</v>
      </c>
      <c r="EB15" s="31"/>
      <c r="EC15" s="27" t="e">
        <f t="shared" si="73"/>
        <v>#VALUE!</v>
      </c>
      <c r="ED15" s="28">
        <f t="shared" si="74"/>
        <v>0</v>
      </c>
      <c r="EE15" s="27" t="e">
        <f t="shared" si="75"/>
        <v>#VALUE!</v>
      </c>
      <c r="EF15" s="28">
        <f t="shared" si="76"/>
        <v>0</v>
      </c>
      <c r="EG15" s="28">
        <f>IF(OR(T15="",T15=" ",T15="　"),0,IF(D15&gt;=830101,0,IF(DR15=1,1,IF(MATCH(T15,Sheet2!$D$3:$D$12,1)&lt;=6,1,0))))</f>
        <v>0</v>
      </c>
      <c r="EH15" s="28">
        <f>IF(OR(X15="",X15=" ",X15="　"),0,IF(D15&gt;=830101,0,IF(DS15=1,1,IF(MATCH(X15,Sheet2!$D$3:$D$12,1)&lt;=6,1,0))))</f>
        <v>0</v>
      </c>
      <c r="EI15" s="28">
        <f>IF(OR(AB15="",AB15=" ",AB15="　"),0,IF(D15&gt;=830101,0,IF(DT15=1,1,IF(MATCH(AB15,Sheet2!$D$3:$D$12,1)&lt;=6,1,0))))</f>
        <v>0</v>
      </c>
      <c r="EJ15" s="28">
        <f>IF(OR(AF15="",AF15=" ",AF15="　"),0,IF(D15&gt;=830101,0,IF(DU15=1,1,IF(MATCH(AF15,Sheet2!$D$3:$D$12,1)&lt;=6,1,0))))</f>
        <v>0</v>
      </c>
      <c r="EK15" s="29">
        <f t="shared" si="77"/>
        <v>2</v>
      </c>
      <c r="EL15" s="29">
        <f t="shared" si="78"/>
        <v>2</v>
      </c>
      <c r="EM15" s="30">
        <f t="shared" si="79"/>
        <v>0</v>
      </c>
      <c r="EN15" s="30">
        <f t="shared" si="80"/>
        <v>0</v>
      </c>
      <c r="EO15" s="30">
        <f t="shared" si="81"/>
        <v>0</v>
      </c>
      <c r="EP15" s="30">
        <f t="shared" si="81"/>
        <v>0</v>
      </c>
      <c r="EQ15" s="31"/>
      <c r="ER15" s="27" t="e">
        <f t="shared" si="82"/>
        <v>#VALUE!</v>
      </c>
      <c r="ES15" s="28">
        <f t="shared" si="83"/>
        <v>0</v>
      </c>
      <c r="ET15" s="27" t="e">
        <f t="shared" si="84"/>
        <v>#VALUE!</v>
      </c>
      <c r="EU15" s="28">
        <f t="shared" si="85"/>
        <v>0</v>
      </c>
      <c r="EV15" s="28">
        <f>IF(OR(T15="",T15=" ",T15="　"),0,IF(D15&gt;=830701,0,IF(EG15=1,1,IF(MATCH(T15,Sheet2!$D$3:$D$12,1)&lt;=7,1,0))))</f>
        <v>0</v>
      </c>
      <c r="EW15" s="28">
        <f>IF(OR(X15="",X15=" ",X15="　"),0,IF(D15&gt;=830701,0,IF(EH15=1,1,IF(MATCH(X15,Sheet2!$D$3:$D$12,1)&lt;=7,1,0))))</f>
        <v>0</v>
      </c>
      <c r="EX15" s="28">
        <f>IF(OR(AB15="",AB15=" ",AB15="　"),0,IF(D15&gt;=830701,0,IF(EI15=1,1,IF(MATCH(AB15,Sheet2!$D$3:$D$12,1)&lt;=7,1,0))))</f>
        <v>0</v>
      </c>
      <c r="EY15" s="28">
        <f>IF(OR(AF15="",AF15=" ",AF15="　"),0,IF(D15&gt;=830701,0,IF(EJ15=1,1,IF(MATCH(AF15,Sheet2!$D$3:$D$12,1)&lt;=7,1,0))))</f>
        <v>0</v>
      </c>
      <c r="EZ15" s="29">
        <f t="shared" si="86"/>
        <v>2</v>
      </c>
      <c r="FA15" s="29">
        <f t="shared" si="87"/>
        <v>2</v>
      </c>
      <c r="FB15" s="30">
        <f t="shared" si="88"/>
        <v>0</v>
      </c>
      <c r="FC15" s="30">
        <f t="shared" si="89"/>
        <v>0</v>
      </c>
      <c r="FD15" s="30">
        <f t="shared" si="90"/>
        <v>0</v>
      </c>
      <c r="FE15" s="30">
        <f t="shared" si="90"/>
        <v>0</v>
      </c>
      <c r="FF15" s="31"/>
      <c r="FG15" s="27" t="e">
        <f t="shared" si="91"/>
        <v>#VALUE!</v>
      </c>
      <c r="FH15" s="28">
        <f t="shared" si="92"/>
        <v>0</v>
      </c>
      <c r="FI15" s="27" t="e">
        <f t="shared" si="93"/>
        <v>#VALUE!</v>
      </c>
      <c r="FJ15" s="28">
        <f t="shared" si="94"/>
        <v>0</v>
      </c>
      <c r="FK15" s="28">
        <f>IF(OR(T15="",T15=" ",T15="　"),0,IF(D15&gt;=840101,0,IF(EV15=1,1,IF(MATCH(T15,Sheet2!$D$3:$D$12,1)&lt;=8,1,0))))</f>
        <v>0</v>
      </c>
      <c r="FL15" s="28">
        <f>IF(OR(X15="",X15=" ",X15="　"),0,IF(D15&gt;=840101,0,IF(EW15=1,1,IF(MATCH(X15,Sheet2!$D$3:$D$12,1)&lt;=8,1,0))))</f>
        <v>0</v>
      </c>
      <c r="FM15" s="28">
        <f>IF(OR(AB15="",AB15=" ",AB15="　"),0,IF(D15&gt;=840101,0,IF(EX15=1,1,IF(MATCH(AB15,Sheet2!$D$3:$D$12,1)&lt;=8,1,0))))</f>
        <v>0</v>
      </c>
      <c r="FN15" s="28">
        <f>IF(OR(AF15="",AF15=" ",AF15="　"),0,IF(D15&gt;=840101,0,IF(EY15=1,1,IF(MATCH(AF15,Sheet2!$D$3:$D$12,1)&lt;=8,1,0))))</f>
        <v>0</v>
      </c>
      <c r="FO15" s="29">
        <f t="shared" si="95"/>
        <v>1</v>
      </c>
      <c r="FP15" s="29">
        <f t="shared" si="96"/>
        <v>1</v>
      </c>
      <c r="FQ15" s="30">
        <f t="shared" si="97"/>
        <v>0</v>
      </c>
      <c r="FR15" s="30">
        <f t="shared" si="98"/>
        <v>0</v>
      </c>
      <c r="FS15" s="30">
        <f t="shared" si="99"/>
        <v>0</v>
      </c>
      <c r="FT15" s="30">
        <f t="shared" si="99"/>
        <v>0</v>
      </c>
      <c r="FU15" s="31"/>
      <c r="FV15" s="27" t="e">
        <f t="shared" si="100"/>
        <v>#VALUE!</v>
      </c>
      <c r="FW15" s="28">
        <f t="shared" si="101"/>
        <v>0</v>
      </c>
      <c r="FX15" s="27" t="e">
        <f t="shared" si="102"/>
        <v>#VALUE!</v>
      </c>
      <c r="FY15" s="28">
        <f t="shared" si="103"/>
        <v>0</v>
      </c>
      <c r="FZ15" s="28">
        <f>IF(OR(T15="",T15=" ",T15="　"),0,IF(D15&gt;=840701,0,IF(FK15=1,1,IF(MATCH(T15,Sheet2!$D$3:$D$12,1)&lt;=9,1,0))))</f>
        <v>0</v>
      </c>
      <c r="GA15" s="28">
        <f>IF(OR(X15="",X15=" ",X15="　"),0,IF(D15&gt;=840701,0,IF(FL15=1,1,IF(MATCH(X15,Sheet2!$D$3:$D$12,1)&lt;=9,1,0))))</f>
        <v>0</v>
      </c>
      <c r="GB15" s="28">
        <f>IF(OR(AB15="",AB15=" ",AB15="　"),0,IF(D15&gt;=840701,0,IF(FM15=1,1,IF(MATCH(AB15,Sheet2!$D$3:$D$12,1)&lt;=9,1,0))))</f>
        <v>0</v>
      </c>
      <c r="GC15" s="28">
        <f>IF(OR(AF15="",AF15=" ",AF15="　"),0,IF(D15&gt;=840701,0,IF(FN15=1,1,IF(MATCH(AF15,Sheet2!$D$3:$D$12,1)&lt;=9,1,0))))</f>
        <v>0</v>
      </c>
      <c r="GD15" s="29">
        <f t="shared" si="104"/>
        <v>1</v>
      </c>
      <c r="GE15" s="29">
        <f t="shared" si="105"/>
        <v>1</v>
      </c>
      <c r="GF15" s="30">
        <f t="shared" si="106"/>
        <v>0</v>
      </c>
      <c r="GG15" s="30">
        <f t="shared" si="107"/>
        <v>0</v>
      </c>
      <c r="GH15" s="30">
        <f t="shared" si="108"/>
        <v>0</v>
      </c>
      <c r="GI15" s="30">
        <f t="shared" si="108"/>
        <v>0</v>
      </c>
      <c r="GJ15" s="31"/>
      <c r="GK15" s="27" t="e">
        <f t="shared" si="109"/>
        <v>#VALUE!</v>
      </c>
      <c r="GL15" s="28">
        <f t="shared" si="110"/>
        <v>0</v>
      </c>
      <c r="GM15" s="27" t="e">
        <f t="shared" si="111"/>
        <v>#VALUE!</v>
      </c>
      <c r="GN15" s="28">
        <f t="shared" si="112"/>
        <v>0</v>
      </c>
      <c r="GO15" s="28">
        <f>IF(OR(T15="",T15=" ",T15="　"),0,IF(D15&gt;=840701,0,IF(FZ15=1,1,IF(MATCH(T15,Sheet2!$D$3:$D$12,1)&lt;=10,1,0))))</f>
        <v>0</v>
      </c>
      <c r="GP15" s="28">
        <f>IF(OR(X15="",X15=" ",X15="　"),0,IF(D15&gt;=840701,0,IF(GA15=1,1,IF(MATCH(X15,Sheet2!$D$3:$D$12,1)&lt;=10,1,0))))</f>
        <v>0</v>
      </c>
      <c r="GQ15" s="28">
        <f>IF(OR(AB15="",AB15=" ",AB15="　"),0,IF(D15&gt;=840701,0,IF(GB15=1,1,IF(MATCH(AB15,Sheet2!$D$3:$D$12,1)&lt;=10,1,0))))</f>
        <v>0</v>
      </c>
      <c r="GR15" s="28">
        <f>IF(OR(AF15="",AF15=" ",AF15="　"),0,IF(D15&gt;=840701,0,IF(GC15=1,1,IF(MATCH(AF15,Sheet2!$D$3:$D$12,1)&lt;=10,1,0))))</f>
        <v>0</v>
      </c>
      <c r="GS15" s="29">
        <f t="shared" si="113"/>
        <v>0</v>
      </c>
      <c r="GT15" s="29">
        <f t="shared" si="114"/>
        <v>0</v>
      </c>
      <c r="GU15" s="30">
        <f t="shared" si="115"/>
        <v>0</v>
      </c>
      <c r="GV15" s="30">
        <f t="shared" si="116"/>
        <v>0</v>
      </c>
      <c r="GW15" s="30">
        <f t="shared" si="117"/>
        <v>0</v>
      </c>
      <c r="GX15" s="30">
        <f t="shared" si="117"/>
        <v>0</v>
      </c>
      <c r="GY15" s="131"/>
      <c r="GZ15" s="39" t="str">
        <f t="shared" si="118"/>
        <v>1911/00/00</v>
      </c>
      <c r="HA15" s="131" t="e">
        <f t="shared" si="119"/>
        <v>#VALUE!</v>
      </c>
      <c r="HB15" s="131" t="str">
        <f t="shared" si="120"/>
        <v>1911/00/00</v>
      </c>
      <c r="HC15" s="131" t="e">
        <f t="shared" si="121"/>
        <v>#VALUE!</v>
      </c>
      <c r="HD15" s="131" t="str">
        <f t="shared" si="122"/>
        <v>1911/00/00</v>
      </c>
      <c r="HE15" s="131" t="e">
        <f t="shared" si="123"/>
        <v>#VALUE!</v>
      </c>
      <c r="HF15" s="131" t="str">
        <f t="shared" si="124"/>
        <v>2014/01/01</v>
      </c>
      <c r="HH15" s="131">
        <f>IF(OR(C15="",C15=" ",C15="　"),0,IF(D15&gt;780630,0,ROUND(VLOOKUP(F15,Sheet2!$A$1:$B$20,2,FALSE)*E15,0)))</f>
        <v>0</v>
      </c>
      <c r="HI15" s="131">
        <f t="shared" si="125"/>
        <v>0</v>
      </c>
      <c r="HJ15" s="131">
        <f t="shared" si="126"/>
        <v>0</v>
      </c>
      <c r="HL15" s="131" t="str">
        <f t="shared" si="127"/>
        <v/>
      </c>
      <c r="HM15" s="131" t="str">
        <f t="shared" si="128"/>
        <v/>
      </c>
      <c r="HN15" s="131" t="str">
        <f t="shared" si="129"/>
        <v/>
      </c>
      <c r="HO15" s="131" t="str">
        <f t="shared" si="130"/>
        <v/>
      </c>
      <c r="HP15" s="131" t="str">
        <f t="shared" si="131"/>
        <v/>
      </c>
      <c r="HQ15" s="131" t="str">
        <f t="shared" si="131"/>
        <v/>
      </c>
      <c r="HR15" s="131" t="str">
        <f t="shared" si="132"/>
        <v/>
      </c>
    </row>
    <row r="16" spans="1:226" ht="60" customHeight="1">
      <c r="A16" s="125">
        <v>11</v>
      </c>
      <c r="B16" s="32"/>
      <c r="C16" s="33"/>
      <c r="D16" s="34"/>
      <c r="E16" s="55"/>
      <c r="F16" s="46"/>
      <c r="G16" s="48">
        <f>IF(OR(C16="",C16=" ",C16="　"),0,IF(D16&gt;780630,0,ROUND(VLOOKUP(F16,Sheet2!$A$1:$B$20,2,FALSE),0)))</f>
        <v>0</v>
      </c>
      <c r="H16" s="49">
        <f t="shared" si="0"/>
        <v>0</v>
      </c>
      <c r="I16" s="24">
        <f t="shared" si="1"/>
        <v>0</v>
      </c>
      <c r="J16" s="25">
        <f t="shared" si="2"/>
        <v>0</v>
      </c>
      <c r="K16" s="35"/>
      <c r="L16" s="133" t="str">
        <f t="shared" si="133"/>
        <v/>
      </c>
      <c r="M16" s="51" t="str">
        <f t="shared" si="4"/>
        <v/>
      </c>
      <c r="N16" s="56">
        <v>15.5</v>
      </c>
      <c r="O16" s="38"/>
      <c r="P16" s="133" t="str">
        <f t="shared" si="134"/>
        <v/>
      </c>
      <c r="Q16" s="51" t="str">
        <f t="shared" si="6"/>
        <v/>
      </c>
      <c r="R16" s="56">
        <v>15.5</v>
      </c>
      <c r="S16" s="38"/>
      <c r="T16" s="34"/>
      <c r="U16" s="51" t="str">
        <f t="shared" si="7"/>
        <v/>
      </c>
      <c r="V16" s="56">
        <v>15.5</v>
      </c>
      <c r="W16" s="38"/>
      <c r="X16" s="34"/>
      <c r="Y16" s="51" t="str">
        <f t="shared" si="8"/>
        <v/>
      </c>
      <c r="Z16" s="56">
        <v>15.5</v>
      </c>
      <c r="AA16" s="35"/>
      <c r="AB16" s="34"/>
      <c r="AC16" s="51" t="str">
        <f t="shared" si="9"/>
        <v/>
      </c>
      <c r="AD16" s="56">
        <v>15.5</v>
      </c>
      <c r="AE16" s="38"/>
      <c r="AF16" s="34"/>
      <c r="AG16" s="51" t="str">
        <f t="shared" si="10"/>
        <v/>
      </c>
      <c r="AH16" s="56">
        <v>15.5</v>
      </c>
      <c r="AI16" s="37">
        <f t="shared" si="11"/>
        <v>0</v>
      </c>
      <c r="AJ16" s="47">
        <f t="shared" si="12"/>
        <v>0</v>
      </c>
      <c r="AK16" s="26">
        <f t="shared" si="13"/>
        <v>0</v>
      </c>
      <c r="AL16" s="53">
        <f t="shared" si="14"/>
        <v>0</v>
      </c>
      <c r="AM16" s="36"/>
      <c r="AN16" s="54"/>
      <c r="AO16" s="131" t="e">
        <f>VLOOKUP(LEFT(C16,1),Sheet2!$L$3:$M$28,2,FALSE)&amp;MID(C16,2,9)</f>
        <v>#N/A</v>
      </c>
      <c r="AP16" s="131" t="e">
        <f t="shared" si="15"/>
        <v>#N/A</v>
      </c>
      <c r="AQ16" s="131" t="e">
        <f t="shared" si="16"/>
        <v>#N/A</v>
      </c>
      <c r="AR16" s="27">
        <f t="shared" si="17"/>
        <v>0</v>
      </c>
      <c r="AS16" s="28">
        <f t="shared" si="18"/>
        <v>0</v>
      </c>
      <c r="AT16" s="27">
        <f t="shared" si="19"/>
        <v>0</v>
      </c>
      <c r="AU16" s="28">
        <f t="shared" si="20"/>
        <v>0</v>
      </c>
      <c r="AV16" s="28">
        <f t="shared" si="21"/>
        <v>0</v>
      </c>
      <c r="AW16" s="28">
        <f t="shared" si="22"/>
        <v>0</v>
      </c>
      <c r="AX16" s="28">
        <f t="shared" si="23"/>
        <v>0</v>
      </c>
      <c r="AY16" s="28">
        <f t="shared" si="24"/>
        <v>0</v>
      </c>
      <c r="AZ16" s="29" t="str">
        <f t="shared" si="25"/>
        <v/>
      </c>
      <c r="BA16" s="29"/>
      <c r="BB16" s="30">
        <f t="shared" si="26"/>
        <v>0</v>
      </c>
      <c r="BC16" s="30">
        <f t="shared" si="26"/>
        <v>0</v>
      </c>
      <c r="BD16" s="31">
        <f t="shared" si="27"/>
        <v>0</v>
      </c>
      <c r="BE16" s="131"/>
      <c r="BF16" s="27" t="e">
        <f t="shared" si="28"/>
        <v>#VALUE!</v>
      </c>
      <c r="BG16" s="28">
        <f t="shared" si="29"/>
        <v>0</v>
      </c>
      <c r="BH16" s="27" t="e">
        <f t="shared" si="30"/>
        <v>#VALUE!</v>
      </c>
      <c r="BI16" s="28">
        <f t="shared" si="31"/>
        <v>0</v>
      </c>
      <c r="BJ16" s="28">
        <f>IF(OR(T16="",T16=" ",T16="　"),0,IF(D16&gt;=800701,0,IF(MATCH(T16,Sheet2!$D$3:$D$12,1)&lt;=1,1,0)))</f>
        <v>0</v>
      </c>
      <c r="BK16" s="28">
        <f>IF(OR(X16="",X16=" ",X16="　"),0,IF(D16&gt;=800701,0,IF(MATCH(X16,Sheet2!$D$3:$D$12,1)&lt;=1,1,0)))</f>
        <v>0</v>
      </c>
      <c r="BL16" s="28">
        <f>IF(OR(AB16="",AB16=" ",AB16="　"),0,IF(D16&gt;=800701,0,IF(MATCH(AB16,Sheet2!$D$3:$D$12,1)&lt;=1,1,0)))</f>
        <v>0</v>
      </c>
      <c r="BM16" s="28">
        <f>IF(OR(AF16="",AF16=" ",AF16="　"),0,IF(D16&gt;=800701,0,IF(MATCH(AF16,Sheet2!$D$3:$D$12,1)&lt;=1,1,0)))</f>
        <v>0</v>
      </c>
      <c r="BN16" s="29">
        <f t="shared" si="32"/>
        <v>5</v>
      </c>
      <c r="BO16" s="29">
        <f t="shared" si="33"/>
        <v>3</v>
      </c>
      <c r="BP16" s="30">
        <f t="shared" si="34"/>
        <v>0</v>
      </c>
      <c r="BQ16" s="30">
        <f t="shared" si="35"/>
        <v>0</v>
      </c>
      <c r="BR16" s="30">
        <f t="shared" si="36"/>
        <v>0</v>
      </c>
      <c r="BS16" s="30">
        <f t="shared" si="36"/>
        <v>0</v>
      </c>
      <c r="BT16" s="30"/>
      <c r="BU16" s="27" t="e">
        <f t="shared" si="37"/>
        <v>#VALUE!</v>
      </c>
      <c r="BV16" s="28">
        <f t="shared" si="38"/>
        <v>0</v>
      </c>
      <c r="BW16" s="27" t="e">
        <f t="shared" si="39"/>
        <v>#VALUE!</v>
      </c>
      <c r="BX16" s="28">
        <f t="shared" si="40"/>
        <v>0</v>
      </c>
      <c r="BY16" s="28">
        <f>IF(OR(T16="",T16=" ",T16="　"),0,IF(D16&gt;=810101,0,IF(BJ16=1,1,IF(MATCH(T16,Sheet2!$D$3:$D$12,1)&lt;=2,1,0))))</f>
        <v>0</v>
      </c>
      <c r="BZ16" s="28">
        <f>IF(OR(X16="",X16=" ",X16="　"),0,IF(D16&gt;=810101,0,IF(BK16=1,1,IF(MATCH(X16,Sheet2!$D$3:$D$12,1)&lt;=2,1,0))))</f>
        <v>0</v>
      </c>
      <c r="CA16" s="28">
        <f>IF(OR(AB16="",AB16=" ",AB16="　"),0,IF(D16&gt;=810101,0,IF(BL16=1,1,IF(MATCH(AB16,Sheet2!$D$3:$D$12,1)&lt;=2,1,0))))</f>
        <v>0</v>
      </c>
      <c r="CB16" s="28">
        <f>IF(OR(AF16="",AF16=" ",AF16="　"),0,IF(D16&gt;=810101,0,IF(BM16=1,1,IF(MATCH(AF16,Sheet2!$D$3:$D$12,1)&lt;=2,1,0))))</f>
        <v>0</v>
      </c>
      <c r="CC16" s="29">
        <f t="shared" si="41"/>
        <v>4</v>
      </c>
      <c r="CD16" s="29">
        <f t="shared" si="42"/>
        <v>3</v>
      </c>
      <c r="CE16" s="30">
        <f t="shared" si="43"/>
        <v>0</v>
      </c>
      <c r="CF16" s="30">
        <f t="shared" si="44"/>
        <v>0</v>
      </c>
      <c r="CG16" s="30">
        <f t="shared" si="45"/>
        <v>0</v>
      </c>
      <c r="CH16" s="30">
        <f t="shared" si="45"/>
        <v>0</v>
      </c>
      <c r="CI16" s="30"/>
      <c r="CJ16" s="27" t="e">
        <f t="shared" si="46"/>
        <v>#VALUE!</v>
      </c>
      <c r="CK16" s="28">
        <f t="shared" si="47"/>
        <v>0</v>
      </c>
      <c r="CL16" s="27" t="e">
        <f t="shared" si="48"/>
        <v>#VALUE!</v>
      </c>
      <c r="CM16" s="28">
        <f t="shared" si="49"/>
        <v>0</v>
      </c>
      <c r="CN16" s="28">
        <f>IF(OR(T16="",T16=" ",T16="　"),0,IF(D16&gt;=810701,0,IF(BY16=1,1,IF(MATCH(T16,Sheet2!$D$3:$D$12,1)&lt;=3,1,0))))</f>
        <v>0</v>
      </c>
      <c r="CO16" s="28">
        <f>IF(OR(X16="",X16=" ",X16="　"),0,IF(D16&gt;=810701,0,IF(BZ16=1,1,IF(MATCH(X16,Sheet2!$D$3:$D$12,1)&lt;=3,1,0))))</f>
        <v>0</v>
      </c>
      <c r="CP16" s="28">
        <f>IF(OR(AB16="",AB16=" ",AB16="　"),0,IF(D16&gt;=810701,0,IF(CA16=1,1,IF(MATCH(AB16,Sheet2!$D$3:$D$12,1)&lt;=3,1,0))))</f>
        <v>0</v>
      </c>
      <c r="CQ16" s="28">
        <f>IF(OR(AF16="",AF16=" ",AF16="　"),0,IF(D16&gt;=810701,0,IF(CB16=1,1,IF(MATCH(AF16,Sheet2!$D$3:$D$12,1)&lt;=3,1,0))))</f>
        <v>0</v>
      </c>
      <c r="CR16" s="29">
        <f t="shared" si="50"/>
        <v>4</v>
      </c>
      <c r="CS16" s="29">
        <f t="shared" si="51"/>
        <v>3</v>
      </c>
      <c r="CT16" s="30">
        <f t="shared" si="52"/>
        <v>0</v>
      </c>
      <c r="CU16" s="30">
        <f t="shared" si="53"/>
        <v>0</v>
      </c>
      <c r="CV16" s="30">
        <f t="shared" si="54"/>
        <v>0</v>
      </c>
      <c r="CW16" s="30">
        <f t="shared" si="54"/>
        <v>0</v>
      </c>
      <c r="CX16" s="31"/>
      <c r="CY16" s="27" t="e">
        <f t="shared" si="55"/>
        <v>#VALUE!</v>
      </c>
      <c r="CZ16" s="28">
        <f t="shared" si="56"/>
        <v>0</v>
      </c>
      <c r="DA16" s="27" t="e">
        <f t="shared" si="57"/>
        <v>#VALUE!</v>
      </c>
      <c r="DB16" s="28">
        <f t="shared" si="58"/>
        <v>0</v>
      </c>
      <c r="DC16" s="28">
        <f>IF(OR(T16="",T16=" ",T16="　"),0,IF(D16&gt;=820101,0,IF(CN16=1,1,IF(MATCH(T16,Sheet2!$D$3:$D$12,1)&lt;=4,1,0))))</f>
        <v>0</v>
      </c>
      <c r="DD16" s="28">
        <f>IF(OR(X16="",X16=" ",X16="　"),0,IF(D16&gt;=820101,0,IF(CO16=1,1,IF(MATCH(X16,Sheet2!$D$3:$D$12,1)&lt;=4,1,0))))</f>
        <v>0</v>
      </c>
      <c r="DE16" s="28">
        <f>IF(OR(AB16="",AB16=" ",AB16="　"),0,IF(D16&gt;=820101,0,IF(CP16=1,1,IF(MATCH(AB16,Sheet2!$D$3:$D$12,1)&lt;=4,1,0))))</f>
        <v>0</v>
      </c>
      <c r="DF16" s="28">
        <f>IF(OR(AF16="",AF16=" ",AF16="　"),0,IF(D16&gt;=820101,0,IF(CQ16=1,1,IF(MATCH(AF16,Sheet2!$D$3:$D$12,1)&lt;=4,1,0))))</f>
        <v>0</v>
      </c>
      <c r="DG16" s="29">
        <f t="shared" si="59"/>
        <v>3</v>
      </c>
      <c r="DH16" s="29">
        <f t="shared" si="60"/>
        <v>3</v>
      </c>
      <c r="DI16" s="30">
        <f t="shared" si="61"/>
        <v>0</v>
      </c>
      <c r="DJ16" s="30">
        <f t="shared" si="62"/>
        <v>0</v>
      </c>
      <c r="DK16" s="30">
        <f t="shared" si="63"/>
        <v>0</v>
      </c>
      <c r="DL16" s="30">
        <f t="shared" si="63"/>
        <v>0</v>
      </c>
      <c r="DM16" s="31"/>
      <c r="DN16" s="27" t="e">
        <f t="shared" si="64"/>
        <v>#VALUE!</v>
      </c>
      <c r="DO16" s="28">
        <f t="shared" si="65"/>
        <v>0</v>
      </c>
      <c r="DP16" s="27" t="e">
        <f t="shared" si="66"/>
        <v>#VALUE!</v>
      </c>
      <c r="DQ16" s="28">
        <f t="shared" si="67"/>
        <v>0</v>
      </c>
      <c r="DR16" s="28">
        <f>IF(OR(T16="",T16=" ",T16="　"),0,IF(D16&gt;=820701,0,IF(DC16=1,1,IF(MATCH(T16,Sheet2!$D$3:$D$12,1)&lt;=5,1,0))))</f>
        <v>0</v>
      </c>
      <c r="DS16" s="28">
        <f>IF(OR(X16="",X16=" ",X16="　"),0,IF(D16&gt;=820701,0,IF(DD16=1,1,IF(MATCH(X16,Sheet2!$D$3:$D$12,1)&lt;=5,1,0))))</f>
        <v>0</v>
      </c>
      <c r="DT16" s="28">
        <f>IF(OR(AB16="",AB16=" ",AB16="　"),0,IF(D16&gt;=820701,0,IF(DE16=1,1,IF(MATCH(AB16,Sheet2!$D$3:$D$12,1)&lt;=5,1,0))))</f>
        <v>0</v>
      </c>
      <c r="DU16" s="28">
        <f>IF(OR(AF16="",AF16=" ",AF16="　"),0,IF(D16&gt;=820701,0,IF(DF16=1,1,IF(MATCH(AF16,Sheet2!$D$3:$D$12,1)&lt;=5,1,0))))</f>
        <v>0</v>
      </c>
      <c r="DV16" s="29">
        <f t="shared" si="68"/>
        <v>3</v>
      </c>
      <c r="DW16" s="29">
        <f t="shared" si="69"/>
        <v>3</v>
      </c>
      <c r="DX16" s="30">
        <f t="shared" si="70"/>
        <v>0</v>
      </c>
      <c r="DY16" s="30">
        <f t="shared" si="71"/>
        <v>0</v>
      </c>
      <c r="DZ16" s="30">
        <f t="shared" si="72"/>
        <v>0</v>
      </c>
      <c r="EA16" s="30">
        <f t="shared" si="72"/>
        <v>0</v>
      </c>
      <c r="EB16" s="31"/>
      <c r="EC16" s="27" t="e">
        <f t="shared" si="73"/>
        <v>#VALUE!</v>
      </c>
      <c r="ED16" s="28">
        <f t="shared" si="74"/>
        <v>0</v>
      </c>
      <c r="EE16" s="27" t="e">
        <f t="shared" si="75"/>
        <v>#VALUE!</v>
      </c>
      <c r="EF16" s="28">
        <f t="shared" si="76"/>
        <v>0</v>
      </c>
      <c r="EG16" s="28">
        <f>IF(OR(T16="",T16=" ",T16="　"),0,IF(D16&gt;=830101,0,IF(DR16=1,1,IF(MATCH(T16,Sheet2!$D$3:$D$12,1)&lt;=6,1,0))))</f>
        <v>0</v>
      </c>
      <c r="EH16" s="28">
        <f>IF(OR(X16="",X16=" ",X16="　"),0,IF(D16&gt;=830101,0,IF(DS16=1,1,IF(MATCH(X16,Sheet2!$D$3:$D$12,1)&lt;=6,1,0))))</f>
        <v>0</v>
      </c>
      <c r="EI16" s="28">
        <f>IF(OR(AB16="",AB16=" ",AB16="　"),0,IF(D16&gt;=830101,0,IF(DT16=1,1,IF(MATCH(AB16,Sheet2!$D$3:$D$12,1)&lt;=6,1,0))))</f>
        <v>0</v>
      </c>
      <c r="EJ16" s="28">
        <f>IF(OR(AF16="",AF16=" ",AF16="　"),0,IF(D16&gt;=830101,0,IF(DU16=1,1,IF(MATCH(AF16,Sheet2!$D$3:$D$12,1)&lt;=6,1,0))))</f>
        <v>0</v>
      </c>
      <c r="EK16" s="29">
        <f t="shared" si="77"/>
        <v>2</v>
      </c>
      <c r="EL16" s="29">
        <f t="shared" si="78"/>
        <v>2</v>
      </c>
      <c r="EM16" s="30">
        <f t="shared" si="79"/>
        <v>0</v>
      </c>
      <c r="EN16" s="30">
        <f t="shared" si="80"/>
        <v>0</v>
      </c>
      <c r="EO16" s="30">
        <f t="shared" si="81"/>
        <v>0</v>
      </c>
      <c r="EP16" s="30">
        <f t="shared" si="81"/>
        <v>0</v>
      </c>
      <c r="EQ16" s="31"/>
      <c r="ER16" s="27" t="e">
        <f t="shared" si="82"/>
        <v>#VALUE!</v>
      </c>
      <c r="ES16" s="28">
        <f t="shared" si="83"/>
        <v>0</v>
      </c>
      <c r="ET16" s="27" t="e">
        <f t="shared" si="84"/>
        <v>#VALUE!</v>
      </c>
      <c r="EU16" s="28">
        <f t="shared" si="85"/>
        <v>0</v>
      </c>
      <c r="EV16" s="28">
        <f>IF(OR(T16="",T16=" ",T16="　"),0,IF(D16&gt;=830701,0,IF(EG16=1,1,IF(MATCH(T16,Sheet2!$D$3:$D$12,1)&lt;=7,1,0))))</f>
        <v>0</v>
      </c>
      <c r="EW16" s="28">
        <f>IF(OR(X16="",X16=" ",X16="　"),0,IF(D16&gt;=830701,0,IF(EH16=1,1,IF(MATCH(X16,Sheet2!$D$3:$D$12,1)&lt;=7,1,0))))</f>
        <v>0</v>
      </c>
      <c r="EX16" s="28">
        <f>IF(OR(AB16="",AB16=" ",AB16="　"),0,IF(D16&gt;=830701,0,IF(EI16=1,1,IF(MATCH(AB16,Sheet2!$D$3:$D$12,1)&lt;=7,1,0))))</f>
        <v>0</v>
      </c>
      <c r="EY16" s="28">
        <f>IF(OR(AF16="",AF16=" ",AF16="　"),0,IF(D16&gt;=830701,0,IF(EJ16=1,1,IF(MATCH(AF16,Sheet2!$D$3:$D$12,1)&lt;=7,1,0))))</f>
        <v>0</v>
      </c>
      <c r="EZ16" s="29">
        <f t="shared" si="86"/>
        <v>2</v>
      </c>
      <c r="FA16" s="29">
        <f t="shared" si="87"/>
        <v>2</v>
      </c>
      <c r="FB16" s="30">
        <f t="shared" si="88"/>
        <v>0</v>
      </c>
      <c r="FC16" s="30">
        <f t="shared" si="89"/>
        <v>0</v>
      </c>
      <c r="FD16" s="30">
        <f t="shared" si="90"/>
        <v>0</v>
      </c>
      <c r="FE16" s="30">
        <f t="shared" si="90"/>
        <v>0</v>
      </c>
      <c r="FF16" s="31"/>
      <c r="FG16" s="27" t="e">
        <f t="shared" si="91"/>
        <v>#VALUE!</v>
      </c>
      <c r="FH16" s="28">
        <f t="shared" si="92"/>
        <v>0</v>
      </c>
      <c r="FI16" s="27" t="e">
        <f t="shared" si="93"/>
        <v>#VALUE!</v>
      </c>
      <c r="FJ16" s="28">
        <f t="shared" si="94"/>
        <v>0</v>
      </c>
      <c r="FK16" s="28">
        <f>IF(OR(T16="",T16=" ",T16="　"),0,IF(D16&gt;=840101,0,IF(EV16=1,1,IF(MATCH(T16,Sheet2!$D$3:$D$12,1)&lt;=8,1,0))))</f>
        <v>0</v>
      </c>
      <c r="FL16" s="28">
        <f>IF(OR(X16="",X16=" ",X16="　"),0,IF(D16&gt;=840101,0,IF(EW16=1,1,IF(MATCH(X16,Sheet2!$D$3:$D$12,1)&lt;=8,1,0))))</f>
        <v>0</v>
      </c>
      <c r="FM16" s="28">
        <f>IF(OR(AB16="",AB16=" ",AB16="　"),0,IF(D16&gt;=840101,0,IF(EX16=1,1,IF(MATCH(AB16,Sheet2!$D$3:$D$12,1)&lt;=8,1,0))))</f>
        <v>0</v>
      </c>
      <c r="FN16" s="28">
        <f>IF(OR(AF16="",AF16=" ",AF16="　"),0,IF(D16&gt;=840101,0,IF(EY16=1,1,IF(MATCH(AF16,Sheet2!$D$3:$D$12,1)&lt;=8,1,0))))</f>
        <v>0</v>
      </c>
      <c r="FO16" s="29">
        <f t="shared" si="95"/>
        <v>1</v>
      </c>
      <c r="FP16" s="29">
        <f t="shared" si="96"/>
        <v>1</v>
      </c>
      <c r="FQ16" s="30">
        <f t="shared" si="97"/>
        <v>0</v>
      </c>
      <c r="FR16" s="30">
        <f t="shared" si="98"/>
        <v>0</v>
      </c>
      <c r="FS16" s="30">
        <f t="shared" si="99"/>
        <v>0</v>
      </c>
      <c r="FT16" s="30">
        <f t="shared" si="99"/>
        <v>0</v>
      </c>
      <c r="FU16" s="31"/>
      <c r="FV16" s="27" t="e">
        <f t="shared" si="100"/>
        <v>#VALUE!</v>
      </c>
      <c r="FW16" s="28">
        <f t="shared" si="101"/>
        <v>0</v>
      </c>
      <c r="FX16" s="27" t="e">
        <f t="shared" si="102"/>
        <v>#VALUE!</v>
      </c>
      <c r="FY16" s="28">
        <f t="shared" si="103"/>
        <v>0</v>
      </c>
      <c r="FZ16" s="28">
        <f>IF(OR(T16="",T16=" ",T16="　"),0,IF(D16&gt;=840701,0,IF(FK16=1,1,IF(MATCH(T16,Sheet2!$D$3:$D$12,1)&lt;=9,1,0))))</f>
        <v>0</v>
      </c>
      <c r="GA16" s="28">
        <f>IF(OR(X16="",X16=" ",X16="　"),0,IF(D16&gt;=840701,0,IF(FL16=1,1,IF(MATCH(X16,Sheet2!$D$3:$D$12,1)&lt;=9,1,0))))</f>
        <v>0</v>
      </c>
      <c r="GB16" s="28">
        <f>IF(OR(AB16="",AB16=" ",AB16="　"),0,IF(D16&gt;=840701,0,IF(FM16=1,1,IF(MATCH(AB16,Sheet2!$D$3:$D$12,1)&lt;=9,1,0))))</f>
        <v>0</v>
      </c>
      <c r="GC16" s="28">
        <f>IF(OR(AF16="",AF16=" ",AF16="　"),0,IF(D16&gt;=840701,0,IF(FN16=1,1,IF(MATCH(AF16,Sheet2!$D$3:$D$12,1)&lt;=9,1,0))))</f>
        <v>0</v>
      </c>
      <c r="GD16" s="29">
        <f t="shared" si="104"/>
        <v>1</v>
      </c>
      <c r="GE16" s="29">
        <f t="shared" si="105"/>
        <v>1</v>
      </c>
      <c r="GF16" s="30">
        <f t="shared" si="106"/>
        <v>0</v>
      </c>
      <c r="GG16" s="30">
        <f t="shared" si="107"/>
        <v>0</v>
      </c>
      <c r="GH16" s="30">
        <f t="shared" si="108"/>
        <v>0</v>
      </c>
      <c r="GI16" s="30">
        <f t="shared" si="108"/>
        <v>0</v>
      </c>
      <c r="GJ16" s="31"/>
      <c r="GK16" s="27" t="e">
        <f t="shared" si="109"/>
        <v>#VALUE!</v>
      </c>
      <c r="GL16" s="28">
        <f t="shared" si="110"/>
        <v>0</v>
      </c>
      <c r="GM16" s="27" t="e">
        <f t="shared" si="111"/>
        <v>#VALUE!</v>
      </c>
      <c r="GN16" s="28">
        <f t="shared" si="112"/>
        <v>0</v>
      </c>
      <c r="GO16" s="28">
        <f>IF(OR(T16="",T16=" ",T16="　"),0,IF(D16&gt;=840701,0,IF(FZ16=1,1,IF(MATCH(T16,Sheet2!$D$3:$D$12,1)&lt;=10,1,0))))</f>
        <v>0</v>
      </c>
      <c r="GP16" s="28">
        <f>IF(OR(X16="",X16=" ",X16="　"),0,IF(D16&gt;=840701,0,IF(GA16=1,1,IF(MATCH(X16,Sheet2!$D$3:$D$12,1)&lt;=10,1,0))))</f>
        <v>0</v>
      </c>
      <c r="GQ16" s="28">
        <f>IF(OR(AB16="",AB16=" ",AB16="　"),0,IF(D16&gt;=840701,0,IF(GB16=1,1,IF(MATCH(AB16,Sheet2!$D$3:$D$12,1)&lt;=10,1,0))))</f>
        <v>0</v>
      </c>
      <c r="GR16" s="28">
        <f>IF(OR(AF16="",AF16=" ",AF16="　"),0,IF(D16&gt;=840701,0,IF(GC16=1,1,IF(MATCH(AF16,Sheet2!$D$3:$D$12,1)&lt;=10,1,0))))</f>
        <v>0</v>
      </c>
      <c r="GS16" s="29">
        <f t="shared" si="113"/>
        <v>0</v>
      </c>
      <c r="GT16" s="29">
        <f t="shared" si="114"/>
        <v>0</v>
      </c>
      <c r="GU16" s="30">
        <f t="shared" si="115"/>
        <v>0</v>
      </c>
      <c r="GV16" s="30">
        <f t="shared" si="116"/>
        <v>0</v>
      </c>
      <c r="GW16" s="30">
        <f t="shared" si="117"/>
        <v>0</v>
      </c>
      <c r="GX16" s="30">
        <f t="shared" si="117"/>
        <v>0</v>
      </c>
      <c r="GY16" s="131"/>
      <c r="GZ16" s="39" t="str">
        <f t="shared" si="118"/>
        <v>1911/00/00</v>
      </c>
      <c r="HA16" s="131" t="e">
        <f t="shared" si="119"/>
        <v>#VALUE!</v>
      </c>
      <c r="HB16" s="131" t="str">
        <f t="shared" si="120"/>
        <v>1911/00/00</v>
      </c>
      <c r="HC16" s="131" t="e">
        <f t="shared" si="121"/>
        <v>#VALUE!</v>
      </c>
      <c r="HD16" s="131" t="str">
        <f t="shared" si="122"/>
        <v>1911/00/00</v>
      </c>
      <c r="HE16" s="131" t="e">
        <f t="shared" si="123"/>
        <v>#VALUE!</v>
      </c>
      <c r="HF16" s="131" t="str">
        <f t="shared" si="124"/>
        <v>2014/01/01</v>
      </c>
      <c r="HH16" s="131">
        <f>IF(OR(C16="",C16=" ",C16="　"),0,IF(D16&gt;780630,0,ROUND(VLOOKUP(F16,Sheet2!$A$1:$B$20,2,FALSE)*E16,0)))</f>
        <v>0</v>
      </c>
      <c r="HI16" s="131">
        <f t="shared" si="125"/>
        <v>0</v>
      </c>
      <c r="HJ16" s="131">
        <f t="shared" si="126"/>
        <v>0</v>
      </c>
      <c r="HL16" s="131" t="str">
        <f t="shared" si="127"/>
        <v/>
      </c>
      <c r="HM16" s="131" t="str">
        <f t="shared" si="128"/>
        <v/>
      </c>
      <c r="HN16" s="131" t="str">
        <f t="shared" si="129"/>
        <v/>
      </c>
      <c r="HO16" s="131" t="str">
        <f t="shared" si="130"/>
        <v/>
      </c>
      <c r="HP16" s="131" t="str">
        <f t="shared" si="131"/>
        <v/>
      </c>
      <c r="HQ16" s="131" t="str">
        <f t="shared" si="131"/>
        <v/>
      </c>
      <c r="HR16" s="131" t="str">
        <f t="shared" si="132"/>
        <v/>
      </c>
    </row>
    <row r="17" spans="1:226" ht="60" customHeight="1">
      <c r="A17" s="125">
        <v>12</v>
      </c>
      <c r="B17" s="32"/>
      <c r="C17" s="33"/>
      <c r="D17" s="34"/>
      <c r="E17" s="55"/>
      <c r="F17" s="46"/>
      <c r="G17" s="48">
        <f>IF(OR(C17="",C17=" ",C17="　"),0,IF(D17&gt;780630,0,ROUND(VLOOKUP(F17,Sheet2!$A$1:$B$20,2,FALSE),0)))</f>
        <v>0</v>
      </c>
      <c r="H17" s="49">
        <f t="shared" si="0"/>
        <v>0</v>
      </c>
      <c r="I17" s="24">
        <f t="shared" si="1"/>
        <v>0</v>
      </c>
      <c r="J17" s="25">
        <f t="shared" si="2"/>
        <v>0</v>
      </c>
      <c r="K17" s="35"/>
      <c r="L17" s="133" t="str">
        <f t="shared" si="133"/>
        <v/>
      </c>
      <c r="M17" s="51" t="str">
        <f t="shared" si="4"/>
        <v/>
      </c>
      <c r="N17" s="56">
        <v>15.5</v>
      </c>
      <c r="O17" s="38"/>
      <c r="P17" s="133" t="str">
        <f t="shared" si="134"/>
        <v/>
      </c>
      <c r="Q17" s="51" t="str">
        <f t="shared" si="6"/>
        <v/>
      </c>
      <c r="R17" s="56">
        <v>15.5</v>
      </c>
      <c r="S17" s="38"/>
      <c r="T17" s="34"/>
      <c r="U17" s="51" t="str">
        <f t="shared" si="7"/>
        <v/>
      </c>
      <c r="V17" s="56">
        <v>15.5</v>
      </c>
      <c r="W17" s="38"/>
      <c r="X17" s="34"/>
      <c r="Y17" s="51" t="str">
        <f t="shared" si="8"/>
        <v/>
      </c>
      <c r="Z17" s="56">
        <v>15.5</v>
      </c>
      <c r="AA17" s="35"/>
      <c r="AB17" s="34"/>
      <c r="AC17" s="51" t="str">
        <f t="shared" si="9"/>
        <v/>
      </c>
      <c r="AD17" s="56">
        <v>15.5</v>
      </c>
      <c r="AE17" s="38"/>
      <c r="AF17" s="34"/>
      <c r="AG17" s="51" t="str">
        <f t="shared" si="10"/>
        <v/>
      </c>
      <c r="AH17" s="56">
        <v>15.5</v>
      </c>
      <c r="AI17" s="37">
        <f t="shared" si="11"/>
        <v>0</v>
      </c>
      <c r="AJ17" s="47">
        <f t="shared" si="12"/>
        <v>0</v>
      </c>
      <c r="AK17" s="26">
        <f t="shared" si="13"/>
        <v>0</v>
      </c>
      <c r="AL17" s="53">
        <f t="shared" si="14"/>
        <v>0</v>
      </c>
      <c r="AM17" s="36"/>
      <c r="AN17" s="54"/>
      <c r="AO17" s="131" t="e">
        <f>VLOOKUP(LEFT(C17,1),Sheet2!$L$3:$M$28,2,FALSE)&amp;MID(C17,2,9)</f>
        <v>#N/A</v>
      </c>
      <c r="AP17" s="131" t="e">
        <f t="shared" si="15"/>
        <v>#N/A</v>
      </c>
      <c r="AQ17" s="131" t="e">
        <f t="shared" si="16"/>
        <v>#N/A</v>
      </c>
      <c r="AR17" s="27">
        <f t="shared" si="17"/>
        <v>0</v>
      </c>
      <c r="AS17" s="28">
        <f t="shared" si="18"/>
        <v>0</v>
      </c>
      <c r="AT17" s="27">
        <f t="shared" si="19"/>
        <v>0</v>
      </c>
      <c r="AU17" s="28">
        <f t="shared" si="20"/>
        <v>0</v>
      </c>
      <c r="AV17" s="28">
        <f t="shared" si="21"/>
        <v>0</v>
      </c>
      <c r="AW17" s="28">
        <f t="shared" si="22"/>
        <v>0</v>
      </c>
      <c r="AX17" s="28">
        <f t="shared" si="23"/>
        <v>0</v>
      </c>
      <c r="AY17" s="28">
        <f t="shared" si="24"/>
        <v>0</v>
      </c>
      <c r="AZ17" s="29" t="str">
        <f t="shared" si="25"/>
        <v/>
      </c>
      <c r="BA17" s="29"/>
      <c r="BB17" s="30">
        <f t="shared" si="26"/>
        <v>0</v>
      </c>
      <c r="BC17" s="30">
        <f t="shared" si="26"/>
        <v>0</v>
      </c>
      <c r="BD17" s="31">
        <f t="shared" si="27"/>
        <v>0</v>
      </c>
      <c r="BE17" s="131"/>
      <c r="BF17" s="27" t="e">
        <f t="shared" si="28"/>
        <v>#VALUE!</v>
      </c>
      <c r="BG17" s="28">
        <f t="shared" si="29"/>
        <v>0</v>
      </c>
      <c r="BH17" s="27" t="e">
        <f t="shared" si="30"/>
        <v>#VALUE!</v>
      </c>
      <c r="BI17" s="28">
        <f t="shared" si="31"/>
        <v>0</v>
      </c>
      <c r="BJ17" s="28">
        <f>IF(OR(T17="",T17=" ",T17="　"),0,IF(D17&gt;=800701,0,IF(MATCH(T17,Sheet2!$D$3:$D$12,1)&lt;=1,1,0)))</f>
        <v>0</v>
      </c>
      <c r="BK17" s="28">
        <f>IF(OR(X17="",X17=" ",X17="　"),0,IF(D17&gt;=800701,0,IF(MATCH(X17,Sheet2!$D$3:$D$12,1)&lt;=1,1,0)))</f>
        <v>0</v>
      </c>
      <c r="BL17" s="28">
        <f>IF(OR(AB17="",AB17=" ",AB17="　"),0,IF(D17&gt;=800701,0,IF(MATCH(AB17,Sheet2!$D$3:$D$12,1)&lt;=1,1,0)))</f>
        <v>0</v>
      </c>
      <c r="BM17" s="28">
        <f>IF(OR(AF17="",AF17=" ",AF17="　"),0,IF(D17&gt;=800701,0,IF(MATCH(AF17,Sheet2!$D$3:$D$12,1)&lt;=1,1,0)))</f>
        <v>0</v>
      </c>
      <c r="BN17" s="29">
        <f t="shared" si="32"/>
        <v>5</v>
      </c>
      <c r="BO17" s="29">
        <f t="shared" si="33"/>
        <v>3</v>
      </c>
      <c r="BP17" s="30">
        <f t="shared" si="34"/>
        <v>0</v>
      </c>
      <c r="BQ17" s="30">
        <f t="shared" si="35"/>
        <v>0</v>
      </c>
      <c r="BR17" s="30">
        <f t="shared" si="36"/>
        <v>0</v>
      </c>
      <c r="BS17" s="30">
        <f t="shared" si="36"/>
        <v>0</v>
      </c>
      <c r="BT17" s="30"/>
      <c r="BU17" s="27" t="e">
        <f t="shared" si="37"/>
        <v>#VALUE!</v>
      </c>
      <c r="BV17" s="28">
        <f t="shared" si="38"/>
        <v>0</v>
      </c>
      <c r="BW17" s="27" t="e">
        <f t="shared" si="39"/>
        <v>#VALUE!</v>
      </c>
      <c r="BX17" s="28">
        <f t="shared" si="40"/>
        <v>0</v>
      </c>
      <c r="BY17" s="28">
        <f>IF(OR(T17="",T17=" ",T17="　"),0,IF(D17&gt;=810101,0,IF(BJ17=1,1,IF(MATCH(T17,Sheet2!$D$3:$D$12,1)&lt;=2,1,0))))</f>
        <v>0</v>
      </c>
      <c r="BZ17" s="28">
        <f>IF(OR(X17="",X17=" ",X17="　"),0,IF(D17&gt;=810101,0,IF(BK17=1,1,IF(MATCH(X17,Sheet2!$D$3:$D$12,1)&lt;=2,1,0))))</f>
        <v>0</v>
      </c>
      <c r="CA17" s="28">
        <f>IF(OR(AB17="",AB17=" ",AB17="　"),0,IF(D17&gt;=810101,0,IF(BL17=1,1,IF(MATCH(AB17,Sheet2!$D$3:$D$12,1)&lt;=2,1,0))))</f>
        <v>0</v>
      </c>
      <c r="CB17" s="28">
        <f>IF(OR(AF17="",AF17=" ",AF17="　"),0,IF(D17&gt;=810101,0,IF(BM17=1,1,IF(MATCH(AF17,Sheet2!$D$3:$D$12,1)&lt;=2,1,0))))</f>
        <v>0</v>
      </c>
      <c r="CC17" s="29">
        <f t="shared" si="41"/>
        <v>4</v>
      </c>
      <c r="CD17" s="29">
        <f t="shared" si="42"/>
        <v>3</v>
      </c>
      <c r="CE17" s="30">
        <f t="shared" si="43"/>
        <v>0</v>
      </c>
      <c r="CF17" s="30">
        <f t="shared" si="44"/>
        <v>0</v>
      </c>
      <c r="CG17" s="30">
        <f t="shared" si="45"/>
        <v>0</v>
      </c>
      <c r="CH17" s="30">
        <f t="shared" si="45"/>
        <v>0</v>
      </c>
      <c r="CI17" s="30"/>
      <c r="CJ17" s="27" t="e">
        <f t="shared" si="46"/>
        <v>#VALUE!</v>
      </c>
      <c r="CK17" s="28">
        <f t="shared" si="47"/>
        <v>0</v>
      </c>
      <c r="CL17" s="27" t="e">
        <f t="shared" si="48"/>
        <v>#VALUE!</v>
      </c>
      <c r="CM17" s="28">
        <f t="shared" si="49"/>
        <v>0</v>
      </c>
      <c r="CN17" s="28">
        <f>IF(OR(T17="",T17=" ",T17="　"),0,IF(D17&gt;=810701,0,IF(BY17=1,1,IF(MATCH(T17,Sheet2!$D$3:$D$12,1)&lt;=3,1,0))))</f>
        <v>0</v>
      </c>
      <c r="CO17" s="28">
        <f>IF(OR(X17="",X17=" ",X17="　"),0,IF(D17&gt;=810701,0,IF(BZ17=1,1,IF(MATCH(X17,Sheet2!$D$3:$D$12,1)&lt;=3,1,0))))</f>
        <v>0</v>
      </c>
      <c r="CP17" s="28">
        <f>IF(OR(AB17="",AB17=" ",AB17="　"),0,IF(D17&gt;=810701,0,IF(CA17=1,1,IF(MATCH(AB17,Sheet2!$D$3:$D$12,1)&lt;=3,1,0))))</f>
        <v>0</v>
      </c>
      <c r="CQ17" s="28">
        <f>IF(OR(AF17="",AF17=" ",AF17="　"),0,IF(D17&gt;=810701,0,IF(CB17=1,1,IF(MATCH(AF17,Sheet2!$D$3:$D$12,1)&lt;=3,1,0))))</f>
        <v>0</v>
      </c>
      <c r="CR17" s="29">
        <f t="shared" si="50"/>
        <v>4</v>
      </c>
      <c r="CS17" s="29">
        <f t="shared" si="51"/>
        <v>3</v>
      </c>
      <c r="CT17" s="30">
        <f t="shared" si="52"/>
        <v>0</v>
      </c>
      <c r="CU17" s="30">
        <f t="shared" si="53"/>
        <v>0</v>
      </c>
      <c r="CV17" s="30">
        <f t="shared" si="54"/>
        <v>0</v>
      </c>
      <c r="CW17" s="30">
        <f t="shared" si="54"/>
        <v>0</v>
      </c>
      <c r="CX17" s="31"/>
      <c r="CY17" s="27" t="e">
        <f t="shared" si="55"/>
        <v>#VALUE!</v>
      </c>
      <c r="CZ17" s="28">
        <f t="shared" si="56"/>
        <v>0</v>
      </c>
      <c r="DA17" s="27" t="e">
        <f t="shared" si="57"/>
        <v>#VALUE!</v>
      </c>
      <c r="DB17" s="28">
        <f t="shared" si="58"/>
        <v>0</v>
      </c>
      <c r="DC17" s="28">
        <f>IF(OR(T17="",T17=" ",T17="　"),0,IF(D17&gt;=820101,0,IF(CN17=1,1,IF(MATCH(T17,Sheet2!$D$3:$D$12,1)&lt;=4,1,0))))</f>
        <v>0</v>
      </c>
      <c r="DD17" s="28">
        <f>IF(OR(X17="",X17=" ",X17="　"),0,IF(D17&gt;=820101,0,IF(CO17=1,1,IF(MATCH(X17,Sheet2!$D$3:$D$12,1)&lt;=4,1,0))))</f>
        <v>0</v>
      </c>
      <c r="DE17" s="28">
        <f>IF(OR(AB17="",AB17=" ",AB17="　"),0,IF(D17&gt;=820101,0,IF(CP17=1,1,IF(MATCH(AB17,Sheet2!$D$3:$D$12,1)&lt;=4,1,0))))</f>
        <v>0</v>
      </c>
      <c r="DF17" s="28">
        <f>IF(OR(AF17="",AF17=" ",AF17="　"),0,IF(D17&gt;=820101,0,IF(CQ17=1,1,IF(MATCH(AF17,Sheet2!$D$3:$D$12,1)&lt;=4,1,0))))</f>
        <v>0</v>
      </c>
      <c r="DG17" s="29">
        <f t="shared" si="59"/>
        <v>3</v>
      </c>
      <c r="DH17" s="29">
        <f t="shared" si="60"/>
        <v>3</v>
      </c>
      <c r="DI17" s="30">
        <f t="shared" si="61"/>
        <v>0</v>
      </c>
      <c r="DJ17" s="30">
        <f t="shared" si="62"/>
        <v>0</v>
      </c>
      <c r="DK17" s="30">
        <f t="shared" si="63"/>
        <v>0</v>
      </c>
      <c r="DL17" s="30">
        <f t="shared" si="63"/>
        <v>0</v>
      </c>
      <c r="DM17" s="31"/>
      <c r="DN17" s="27" t="e">
        <f t="shared" si="64"/>
        <v>#VALUE!</v>
      </c>
      <c r="DO17" s="28">
        <f t="shared" si="65"/>
        <v>0</v>
      </c>
      <c r="DP17" s="27" t="e">
        <f t="shared" si="66"/>
        <v>#VALUE!</v>
      </c>
      <c r="DQ17" s="28">
        <f t="shared" si="67"/>
        <v>0</v>
      </c>
      <c r="DR17" s="28">
        <f>IF(OR(T17="",T17=" ",T17="　"),0,IF(D17&gt;=820701,0,IF(DC17=1,1,IF(MATCH(T17,Sheet2!$D$3:$D$12,1)&lt;=5,1,0))))</f>
        <v>0</v>
      </c>
      <c r="DS17" s="28">
        <f>IF(OR(X17="",X17=" ",X17="　"),0,IF(D17&gt;=820701,0,IF(DD17=1,1,IF(MATCH(X17,Sheet2!$D$3:$D$12,1)&lt;=5,1,0))))</f>
        <v>0</v>
      </c>
      <c r="DT17" s="28">
        <f>IF(OR(AB17="",AB17=" ",AB17="　"),0,IF(D17&gt;=820701,0,IF(DE17=1,1,IF(MATCH(AB17,Sheet2!$D$3:$D$12,1)&lt;=5,1,0))))</f>
        <v>0</v>
      </c>
      <c r="DU17" s="28">
        <f>IF(OR(AF17="",AF17=" ",AF17="　"),0,IF(D17&gt;=820701,0,IF(DF17=1,1,IF(MATCH(AF17,Sheet2!$D$3:$D$12,1)&lt;=5,1,0))))</f>
        <v>0</v>
      </c>
      <c r="DV17" s="29">
        <f t="shared" si="68"/>
        <v>3</v>
      </c>
      <c r="DW17" s="29">
        <f t="shared" si="69"/>
        <v>3</v>
      </c>
      <c r="DX17" s="30">
        <f t="shared" si="70"/>
        <v>0</v>
      </c>
      <c r="DY17" s="30">
        <f t="shared" si="71"/>
        <v>0</v>
      </c>
      <c r="DZ17" s="30">
        <f t="shared" si="72"/>
        <v>0</v>
      </c>
      <c r="EA17" s="30">
        <f t="shared" si="72"/>
        <v>0</v>
      </c>
      <c r="EB17" s="31"/>
      <c r="EC17" s="27" t="e">
        <f t="shared" si="73"/>
        <v>#VALUE!</v>
      </c>
      <c r="ED17" s="28">
        <f t="shared" si="74"/>
        <v>0</v>
      </c>
      <c r="EE17" s="27" t="e">
        <f t="shared" si="75"/>
        <v>#VALUE!</v>
      </c>
      <c r="EF17" s="28">
        <f t="shared" si="76"/>
        <v>0</v>
      </c>
      <c r="EG17" s="28">
        <f>IF(OR(T17="",T17=" ",T17="　"),0,IF(D17&gt;=830101,0,IF(DR17=1,1,IF(MATCH(T17,Sheet2!$D$3:$D$12,1)&lt;=6,1,0))))</f>
        <v>0</v>
      </c>
      <c r="EH17" s="28">
        <f>IF(OR(X17="",X17=" ",X17="　"),0,IF(D17&gt;=830101,0,IF(DS17=1,1,IF(MATCH(X17,Sheet2!$D$3:$D$12,1)&lt;=6,1,0))))</f>
        <v>0</v>
      </c>
      <c r="EI17" s="28">
        <f>IF(OR(AB17="",AB17=" ",AB17="　"),0,IF(D17&gt;=830101,0,IF(DT17=1,1,IF(MATCH(AB17,Sheet2!$D$3:$D$12,1)&lt;=6,1,0))))</f>
        <v>0</v>
      </c>
      <c r="EJ17" s="28">
        <f>IF(OR(AF17="",AF17=" ",AF17="　"),0,IF(D17&gt;=830101,0,IF(DU17=1,1,IF(MATCH(AF17,Sheet2!$D$3:$D$12,1)&lt;=6,1,0))))</f>
        <v>0</v>
      </c>
      <c r="EK17" s="29">
        <f t="shared" si="77"/>
        <v>2</v>
      </c>
      <c r="EL17" s="29">
        <f t="shared" si="78"/>
        <v>2</v>
      </c>
      <c r="EM17" s="30">
        <f t="shared" si="79"/>
        <v>0</v>
      </c>
      <c r="EN17" s="30">
        <f t="shared" si="80"/>
        <v>0</v>
      </c>
      <c r="EO17" s="30">
        <f t="shared" si="81"/>
        <v>0</v>
      </c>
      <c r="EP17" s="30">
        <f t="shared" si="81"/>
        <v>0</v>
      </c>
      <c r="EQ17" s="31"/>
      <c r="ER17" s="27" t="e">
        <f t="shared" si="82"/>
        <v>#VALUE!</v>
      </c>
      <c r="ES17" s="28">
        <f t="shared" si="83"/>
        <v>0</v>
      </c>
      <c r="ET17" s="27" t="e">
        <f t="shared" si="84"/>
        <v>#VALUE!</v>
      </c>
      <c r="EU17" s="28">
        <f t="shared" si="85"/>
        <v>0</v>
      </c>
      <c r="EV17" s="28">
        <f>IF(OR(T17="",T17=" ",T17="　"),0,IF(D17&gt;=830701,0,IF(EG17=1,1,IF(MATCH(T17,Sheet2!$D$3:$D$12,1)&lt;=7,1,0))))</f>
        <v>0</v>
      </c>
      <c r="EW17" s="28">
        <f>IF(OR(X17="",X17=" ",X17="　"),0,IF(D17&gt;=830701,0,IF(EH17=1,1,IF(MATCH(X17,Sheet2!$D$3:$D$12,1)&lt;=7,1,0))))</f>
        <v>0</v>
      </c>
      <c r="EX17" s="28">
        <f>IF(OR(AB17="",AB17=" ",AB17="　"),0,IF(D17&gt;=830701,0,IF(EI17=1,1,IF(MATCH(AB17,Sheet2!$D$3:$D$12,1)&lt;=7,1,0))))</f>
        <v>0</v>
      </c>
      <c r="EY17" s="28">
        <f>IF(OR(AF17="",AF17=" ",AF17="　"),0,IF(D17&gt;=830701,0,IF(EJ17=1,1,IF(MATCH(AF17,Sheet2!$D$3:$D$12,1)&lt;=7,1,0))))</f>
        <v>0</v>
      </c>
      <c r="EZ17" s="29">
        <f t="shared" si="86"/>
        <v>2</v>
      </c>
      <c r="FA17" s="29">
        <f t="shared" si="87"/>
        <v>2</v>
      </c>
      <c r="FB17" s="30">
        <f t="shared" si="88"/>
        <v>0</v>
      </c>
      <c r="FC17" s="30">
        <f t="shared" si="89"/>
        <v>0</v>
      </c>
      <c r="FD17" s="30">
        <f t="shared" si="90"/>
        <v>0</v>
      </c>
      <c r="FE17" s="30">
        <f t="shared" si="90"/>
        <v>0</v>
      </c>
      <c r="FF17" s="31"/>
      <c r="FG17" s="27" t="e">
        <f t="shared" si="91"/>
        <v>#VALUE!</v>
      </c>
      <c r="FH17" s="28">
        <f t="shared" si="92"/>
        <v>0</v>
      </c>
      <c r="FI17" s="27" t="e">
        <f t="shared" si="93"/>
        <v>#VALUE!</v>
      </c>
      <c r="FJ17" s="28">
        <f t="shared" si="94"/>
        <v>0</v>
      </c>
      <c r="FK17" s="28">
        <f>IF(OR(T17="",T17=" ",T17="　"),0,IF(D17&gt;=840101,0,IF(EV17=1,1,IF(MATCH(T17,Sheet2!$D$3:$D$12,1)&lt;=8,1,0))))</f>
        <v>0</v>
      </c>
      <c r="FL17" s="28">
        <f>IF(OR(X17="",X17=" ",X17="　"),0,IF(D17&gt;=840101,0,IF(EW17=1,1,IF(MATCH(X17,Sheet2!$D$3:$D$12,1)&lt;=8,1,0))))</f>
        <v>0</v>
      </c>
      <c r="FM17" s="28">
        <f>IF(OR(AB17="",AB17=" ",AB17="　"),0,IF(D17&gt;=840101,0,IF(EX17=1,1,IF(MATCH(AB17,Sheet2!$D$3:$D$12,1)&lt;=8,1,0))))</f>
        <v>0</v>
      </c>
      <c r="FN17" s="28">
        <f>IF(OR(AF17="",AF17=" ",AF17="　"),0,IF(D17&gt;=840101,0,IF(EY17=1,1,IF(MATCH(AF17,Sheet2!$D$3:$D$12,1)&lt;=8,1,0))))</f>
        <v>0</v>
      </c>
      <c r="FO17" s="29">
        <f t="shared" si="95"/>
        <v>1</v>
      </c>
      <c r="FP17" s="29">
        <f t="shared" si="96"/>
        <v>1</v>
      </c>
      <c r="FQ17" s="30">
        <f t="shared" si="97"/>
        <v>0</v>
      </c>
      <c r="FR17" s="30">
        <f t="shared" si="98"/>
        <v>0</v>
      </c>
      <c r="FS17" s="30">
        <f t="shared" si="99"/>
        <v>0</v>
      </c>
      <c r="FT17" s="30">
        <f t="shared" si="99"/>
        <v>0</v>
      </c>
      <c r="FU17" s="31"/>
      <c r="FV17" s="27" t="e">
        <f t="shared" si="100"/>
        <v>#VALUE!</v>
      </c>
      <c r="FW17" s="28">
        <f t="shared" si="101"/>
        <v>0</v>
      </c>
      <c r="FX17" s="27" t="e">
        <f t="shared" si="102"/>
        <v>#VALUE!</v>
      </c>
      <c r="FY17" s="28">
        <f t="shared" si="103"/>
        <v>0</v>
      </c>
      <c r="FZ17" s="28">
        <f>IF(OR(T17="",T17=" ",T17="　"),0,IF(D17&gt;=840701,0,IF(FK17=1,1,IF(MATCH(T17,Sheet2!$D$3:$D$12,1)&lt;=9,1,0))))</f>
        <v>0</v>
      </c>
      <c r="GA17" s="28">
        <f>IF(OR(X17="",X17=" ",X17="　"),0,IF(D17&gt;=840701,0,IF(FL17=1,1,IF(MATCH(X17,Sheet2!$D$3:$D$12,1)&lt;=9,1,0))))</f>
        <v>0</v>
      </c>
      <c r="GB17" s="28">
        <f>IF(OR(AB17="",AB17=" ",AB17="　"),0,IF(D17&gt;=840701,0,IF(FM17=1,1,IF(MATCH(AB17,Sheet2!$D$3:$D$12,1)&lt;=9,1,0))))</f>
        <v>0</v>
      </c>
      <c r="GC17" s="28">
        <f>IF(OR(AF17="",AF17=" ",AF17="　"),0,IF(D17&gt;=840701,0,IF(FN17=1,1,IF(MATCH(AF17,Sheet2!$D$3:$D$12,1)&lt;=9,1,0))))</f>
        <v>0</v>
      </c>
      <c r="GD17" s="29">
        <f t="shared" si="104"/>
        <v>1</v>
      </c>
      <c r="GE17" s="29">
        <f t="shared" si="105"/>
        <v>1</v>
      </c>
      <c r="GF17" s="30">
        <f t="shared" si="106"/>
        <v>0</v>
      </c>
      <c r="GG17" s="30">
        <f t="shared" si="107"/>
        <v>0</v>
      </c>
      <c r="GH17" s="30">
        <f t="shared" si="108"/>
        <v>0</v>
      </c>
      <c r="GI17" s="30">
        <f t="shared" si="108"/>
        <v>0</v>
      </c>
      <c r="GJ17" s="31"/>
      <c r="GK17" s="27" t="e">
        <f t="shared" si="109"/>
        <v>#VALUE!</v>
      </c>
      <c r="GL17" s="28">
        <f t="shared" si="110"/>
        <v>0</v>
      </c>
      <c r="GM17" s="27" t="e">
        <f t="shared" si="111"/>
        <v>#VALUE!</v>
      </c>
      <c r="GN17" s="28">
        <f t="shared" si="112"/>
        <v>0</v>
      </c>
      <c r="GO17" s="28">
        <f>IF(OR(T17="",T17=" ",T17="　"),0,IF(D17&gt;=840701,0,IF(FZ17=1,1,IF(MATCH(T17,Sheet2!$D$3:$D$12,1)&lt;=10,1,0))))</f>
        <v>0</v>
      </c>
      <c r="GP17" s="28">
        <f>IF(OR(X17="",X17=" ",X17="　"),0,IF(D17&gt;=840701,0,IF(GA17=1,1,IF(MATCH(X17,Sheet2!$D$3:$D$12,1)&lt;=10,1,0))))</f>
        <v>0</v>
      </c>
      <c r="GQ17" s="28">
        <f>IF(OR(AB17="",AB17=" ",AB17="　"),0,IF(D17&gt;=840701,0,IF(GB17=1,1,IF(MATCH(AB17,Sheet2!$D$3:$D$12,1)&lt;=10,1,0))))</f>
        <v>0</v>
      </c>
      <c r="GR17" s="28">
        <f>IF(OR(AF17="",AF17=" ",AF17="　"),0,IF(D17&gt;=840701,0,IF(GC17=1,1,IF(MATCH(AF17,Sheet2!$D$3:$D$12,1)&lt;=10,1,0))))</f>
        <v>0</v>
      </c>
      <c r="GS17" s="29">
        <f t="shared" si="113"/>
        <v>0</v>
      </c>
      <c r="GT17" s="29">
        <f t="shared" si="114"/>
        <v>0</v>
      </c>
      <c r="GU17" s="30">
        <f t="shared" si="115"/>
        <v>0</v>
      </c>
      <c r="GV17" s="30">
        <f t="shared" si="116"/>
        <v>0</v>
      </c>
      <c r="GW17" s="30">
        <f t="shared" si="117"/>
        <v>0</v>
      </c>
      <c r="GX17" s="30">
        <f t="shared" si="117"/>
        <v>0</v>
      </c>
      <c r="GY17" s="131"/>
      <c r="GZ17" s="39" t="str">
        <f t="shared" si="118"/>
        <v>1911/00/00</v>
      </c>
      <c r="HA17" s="131" t="e">
        <f t="shared" si="119"/>
        <v>#VALUE!</v>
      </c>
      <c r="HB17" s="131" t="str">
        <f t="shared" si="120"/>
        <v>1911/00/00</v>
      </c>
      <c r="HC17" s="131" t="e">
        <f t="shared" si="121"/>
        <v>#VALUE!</v>
      </c>
      <c r="HD17" s="131" t="str">
        <f t="shared" si="122"/>
        <v>1911/00/00</v>
      </c>
      <c r="HE17" s="131" t="e">
        <f t="shared" si="123"/>
        <v>#VALUE!</v>
      </c>
      <c r="HF17" s="131" t="str">
        <f t="shared" si="124"/>
        <v>2014/01/01</v>
      </c>
      <c r="HH17" s="131">
        <f>IF(OR(C17="",C17=" ",C17="　"),0,IF(D17&gt;780630,0,ROUND(VLOOKUP(F17,Sheet2!$A$1:$B$20,2,FALSE)*E17,0)))</f>
        <v>0</v>
      </c>
      <c r="HI17" s="131">
        <f t="shared" si="125"/>
        <v>0</v>
      </c>
      <c r="HJ17" s="131">
        <f t="shared" si="126"/>
        <v>0</v>
      </c>
      <c r="HL17" s="131" t="str">
        <f t="shared" si="127"/>
        <v/>
      </c>
      <c r="HM17" s="131" t="str">
        <f t="shared" si="128"/>
        <v/>
      </c>
      <c r="HN17" s="131" t="str">
        <f t="shared" si="129"/>
        <v/>
      </c>
      <c r="HO17" s="131" t="str">
        <f t="shared" si="130"/>
        <v/>
      </c>
      <c r="HP17" s="131" t="str">
        <f t="shared" si="131"/>
        <v/>
      </c>
      <c r="HQ17" s="131" t="str">
        <f t="shared" si="131"/>
        <v/>
      </c>
      <c r="HR17" s="131" t="str">
        <f t="shared" si="132"/>
        <v/>
      </c>
    </row>
    <row r="18" spans="1:226" ht="60" customHeight="1">
      <c r="A18" s="125">
        <v>13</v>
      </c>
      <c r="B18" s="32"/>
      <c r="C18" s="33"/>
      <c r="D18" s="34"/>
      <c r="E18" s="55"/>
      <c r="F18" s="46"/>
      <c r="G18" s="48">
        <f>IF(OR(C18="",C18=" ",C18="　"),0,IF(D18&gt;780630,0,ROUND(VLOOKUP(F18,Sheet2!$A$1:$B$20,2,FALSE),0)))</f>
        <v>0</v>
      </c>
      <c r="H18" s="49">
        <f t="shared" si="0"/>
        <v>0</v>
      </c>
      <c r="I18" s="24">
        <f t="shared" si="1"/>
        <v>0</v>
      </c>
      <c r="J18" s="25">
        <f t="shared" si="2"/>
        <v>0</v>
      </c>
      <c r="K18" s="35"/>
      <c r="L18" s="133" t="str">
        <f t="shared" si="133"/>
        <v/>
      </c>
      <c r="M18" s="51" t="str">
        <f t="shared" si="4"/>
        <v/>
      </c>
      <c r="N18" s="56">
        <v>15.5</v>
      </c>
      <c r="O18" s="38"/>
      <c r="P18" s="133" t="str">
        <f t="shared" si="134"/>
        <v/>
      </c>
      <c r="Q18" s="51" t="str">
        <f t="shared" si="6"/>
        <v/>
      </c>
      <c r="R18" s="56">
        <v>15.5</v>
      </c>
      <c r="S18" s="38"/>
      <c r="T18" s="34"/>
      <c r="U18" s="51" t="str">
        <f t="shared" si="7"/>
        <v/>
      </c>
      <c r="V18" s="56">
        <v>15.5</v>
      </c>
      <c r="W18" s="38"/>
      <c r="X18" s="34"/>
      <c r="Y18" s="51" t="str">
        <f t="shared" si="8"/>
        <v/>
      </c>
      <c r="Z18" s="56">
        <v>15.5</v>
      </c>
      <c r="AA18" s="35"/>
      <c r="AB18" s="34"/>
      <c r="AC18" s="51" t="str">
        <f t="shared" si="9"/>
        <v/>
      </c>
      <c r="AD18" s="56">
        <v>15.5</v>
      </c>
      <c r="AE18" s="38"/>
      <c r="AF18" s="34"/>
      <c r="AG18" s="51" t="str">
        <f t="shared" si="10"/>
        <v/>
      </c>
      <c r="AH18" s="56">
        <v>15.5</v>
      </c>
      <c r="AI18" s="37">
        <f t="shared" si="11"/>
        <v>0</v>
      </c>
      <c r="AJ18" s="47">
        <f t="shared" si="12"/>
        <v>0</v>
      </c>
      <c r="AK18" s="26">
        <f t="shared" si="13"/>
        <v>0</v>
      </c>
      <c r="AL18" s="53">
        <f t="shared" si="14"/>
        <v>0</v>
      </c>
      <c r="AM18" s="36"/>
      <c r="AN18" s="54"/>
      <c r="AO18" s="131" t="e">
        <f>VLOOKUP(LEFT(C18,1),Sheet2!$L$3:$M$28,2,FALSE)&amp;MID(C18,2,9)</f>
        <v>#N/A</v>
      </c>
      <c r="AP18" s="131" t="e">
        <f t="shared" si="15"/>
        <v>#N/A</v>
      </c>
      <c r="AQ18" s="131" t="e">
        <f t="shared" si="16"/>
        <v>#N/A</v>
      </c>
      <c r="AR18" s="27">
        <f t="shared" si="17"/>
        <v>0</v>
      </c>
      <c r="AS18" s="28">
        <f t="shared" si="18"/>
        <v>0</v>
      </c>
      <c r="AT18" s="27">
        <f t="shared" si="19"/>
        <v>0</v>
      </c>
      <c r="AU18" s="28">
        <f t="shared" si="20"/>
        <v>0</v>
      </c>
      <c r="AV18" s="28">
        <f t="shared" si="21"/>
        <v>0</v>
      </c>
      <c r="AW18" s="28">
        <f t="shared" si="22"/>
        <v>0</v>
      </c>
      <c r="AX18" s="28">
        <f t="shared" si="23"/>
        <v>0</v>
      </c>
      <c r="AY18" s="28">
        <f t="shared" si="24"/>
        <v>0</v>
      </c>
      <c r="AZ18" s="29" t="str">
        <f t="shared" si="25"/>
        <v/>
      </c>
      <c r="BA18" s="29"/>
      <c r="BB18" s="30">
        <f t="shared" si="26"/>
        <v>0</v>
      </c>
      <c r="BC18" s="30">
        <f t="shared" si="26"/>
        <v>0</v>
      </c>
      <c r="BD18" s="31">
        <f t="shared" si="27"/>
        <v>0</v>
      </c>
      <c r="BE18" s="131"/>
      <c r="BF18" s="27" t="e">
        <f t="shared" si="28"/>
        <v>#VALUE!</v>
      </c>
      <c r="BG18" s="28">
        <f t="shared" si="29"/>
        <v>0</v>
      </c>
      <c r="BH18" s="27" t="e">
        <f t="shared" si="30"/>
        <v>#VALUE!</v>
      </c>
      <c r="BI18" s="28">
        <f t="shared" si="31"/>
        <v>0</v>
      </c>
      <c r="BJ18" s="28">
        <f>IF(OR(T18="",T18=" ",T18="　"),0,IF(D18&gt;=800701,0,IF(MATCH(T18,Sheet2!$D$3:$D$12,1)&lt;=1,1,0)))</f>
        <v>0</v>
      </c>
      <c r="BK18" s="28">
        <f>IF(OR(X18="",X18=" ",X18="　"),0,IF(D18&gt;=800701,0,IF(MATCH(X18,Sheet2!$D$3:$D$12,1)&lt;=1,1,0)))</f>
        <v>0</v>
      </c>
      <c r="BL18" s="28">
        <f>IF(OR(AB18="",AB18=" ",AB18="　"),0,IF(D18&gt;=800701,0,IF(MATCH(AB18,Sheet2!$D$3:$D$12,1)&lt;=1,1,0)))</f>
        <v>0</v>
      </c>
      <c r="BM18" s="28">
        <f>IF(OR(AF18="",AF18=" ",AF18="　"),0,IF(D18&gt;=800701,0,IF(MATCH(AF18,Sheet2!$D$3:$D$12,1)&lt;=1,1,0)))</f>
        <v>0</v>
      </c>
      <c r="BN18" s="29">
        <f t="shared" si="32"/>
        <v>5</v>
      </c>
      <c r="BO18" s="29">
        <f t="shared" si="33"/>
        <v>3</v>
      </c>
      <c r="BP18" s="30">
        <f t="shared" si="34"/>
        <v>0</v>
      </c>
      <c r="BQ18" s="30">
        <f t="shared" si="35"/>
        <v>0</v>
      </c>
      <c r="BR18" s="30">
        <f t="shared" si="36"/>
        <v>0</v>
      </c>
      <c r="BS18" s="30">
        <f t="shared" si="36"/>
        <v>0</v>
      </c>
      <c r="BT18" s="30"/>
      <c r="BU18" s="27" t="e">
        <f t="shared" si="37"/>
        <v>#VALUE!</v>
      </c>
      <c r="BV18" s="28">
        <f t="shared" si="38"/>
        <v>0</v>
      </c>
      <c r="BW18" s="27" t="e">
        <f t="shared" si="39"/>
        <v>#VALUE!</v>
      </c>
      <c r="BX18" s="28">
        <f t="shared" si="40"/>
        <v>0</v>
      </c>
      <c r="BY18" s="28">
        <f>IF(OR(T18="",T18=" ",T18="　"),0,IF(D18&gt;=810101,0,IF(BJ18=1,1,IF(MATCH(T18,Sheet2!$D$3:$D$12,1)&lt;=2,1,0))))</f>
        <v>0</v>
      </c>
      <c r="BZ18" s="28">
        <f>IF(OR(X18="",X18=" ",X18="　"),0,IF(D18&gt;=810101,0,IF(BK18=1,1,IF(MATCH(X18,Sheet2!$D$3:$D$12,1)&lt;=2,1,0))))</f>
        <v>0</v>
      </c>
      <c r="CA18" s="28">
        <f>IF(OR(AB18="",AB18=" ",AB18="　"),0,IF(D18&gt;=810101,0,IF(BL18=1,1,IF(MATCH(AB18,Sheet2!$D$3:$D$12,1)&lt;=2,1,0))))</f>
        <v>0</v>
      </c>
      <c r="CB18" s="28">
        <f>IF(OR(AF18="",AF18=" ",AF18="　"),0,IF(D18&gt;=810101,0,IF(BM18=1,1,IF(MATCH(AF18,Sheet2!$D$3:$D$12,1)&lt;=2,1,0))))</f>
        <v>0</v>
      </c>
      <c r="CC18" s="29">
        <f t="shared" si="41"/>
        <v>4</v>
      </c>
      <c r="CD18" s="29">
        <f t="shared" si="42"/>
        <v>3</v>
      </c>
      <c r="CE18" s="30">
        <f t="shared" si="43"/>
        <v>0</v>
      </c>
      <c r="CF18" s="30">
        <f t="shared" si="44"/>
        <v>0</v>
      </c>
      <c r="CG18" s="30">
        <f t="shared" si="45"/>
        <v>0</v>
      </c>
      <c r="CH18" s="30">
        <f t="shared" si="45"/>
        <v>0</v>
      </c>
      <c r="CI18" s="30"/>
      <c r="CJ18" s="27" t="e">
        <f t="shared" si="46"/>
        <v>#VALUE!</v>
      </c>
      <c r="CK18" s="28">
        <f t="shared" si="47"/>
        <v>0</v>
      </c>
      <c r="CL18" s="27" t="e">
        <f t="shared" si="48"/>
        <v>#VALUE!</v>
      </c>
      <c r="CM18" s="28">
        <f t="shared" si="49"/>
        <v>0</v>
      </c>
      <c r="CN18" s="28">
        <f>IF(OR(T18="",T18=" ",T18="　"),0,IF(D18&gt;=810701,0,IF(BY18=1,1,IF(MATCH(T18,Sheet2!$D$3:$D$12,1)&lt;=3,1,0))))</f>
        <v>0</v>
      </c>
      <c r="CO18" s="28">
        <f>IF(OR(X18="",X18=" ",X18="　"),0,IF(D18&gt;=810701,0,IF(BZ18=1,1,IF(MATCH(X18,Sheet2!$D$3:$D$12,1)&lt;=3,1,0))))</f>
        <v>0</v>
      </c>
      <c r="CP18" s="28">
        <f>IF(OR(AB18="",AB18=" ",AB18="　"),0,IF(D18&gt;=810701,0,IF(CA18=1,1,IF(MATCH(AB18,Sheet2!$D$3:$D$12,1)&lt;=3,1,0))))</f>
        <v>0</v>
      </c>
      <c r="CQ18" s="28">
        <f>IF(OR(AF18="",AF18=" ",AF18="　"),0,IF(D18&gt;=810701,0,IF(CB18=1,1,IF(MATCH(AF18,Sheet2!$D$3:$D$12,1)&lt;=3,1,0))))</f>
        <v>0</v>
      </c>
      <c r="CR18" s="29">
        <f t="shared" si="50"/>
        <v>4</v>
      </c>
      <c r="CS18" s="29">
        <f t="shared" si="51"/>
        <v>3</v>
      </c>
      <c r="CT18" s="30">
        <f t="shared" si="52"/>
        <v>0</v>
      </c>
      <c r="CU18" s="30">
        <f t="shared" si="53"/>
        <v>0</v>
      </c>
      <c r="CV18" s="30">
        <f t="shared" si="54"/>
        <v>0</v>
      </c>
      <c r="CW18" s="30">
        <f t="shared" si="54"/>
        <v>0</v>
      </c>
      <c r="CX18" s="31"/>
      <c r="CY18" s="27" t="e">
        <f t="shared" si="55"/>
        <v>#VALUE!</v>
      </c>
      <c r="CZ18" s="28">
        <f t="shared" si="56"/>
        <v>0</v>
      </c>
      <c r="DA18" s="27" t="e">
        <f t="shared" si="57"/>
        <v>#VALUE!</v>
      </c>
      <c r="DB18" s="28">
        <f t="shared" si="58"/>
        <v>0</v>
      </c>
      <c r="DC18" s="28">
        <f>IF(OR(T18="",T18=" ",T18="　"),0,IF(D18&gt;=820101,0,IF(CN18=1,1,IF(MATCH(T18,Sheet2!$D$3:$D$12,1)&lt;=4,1,0))))</f>
        <v>0</v>
      </c>
      <c r="DD18" s="28">
        <f>IF(OR(X18="",X18=" ",X18="　"),0,IF(D18&gt;=820101,0,IF(CO18=1,1,IF(MATCH(X18,Sheet2!$D$3:$D$12,1)&lt;=4,1,0))))</f>
        <v>0</v>
      </c>
      <c r="DE18" s="28">
        <f>IF(OR(AB18="",AB18=" ",AB18="　"),0,IF(D18&gt;=820101,0,IF(CP18=1,1,IF(MATCH(AB18,Sheet2!$D$3:$D$12,1)&lt;=4,1,0))))</f>
        <v>0</v>
      </c>
      <c r="DF18" s="28">
        <f>IF(OR(AF18="",AF18=" ",AF18="　"),0,IF(D18&gt;=820101,0,IF(CQ18=1,1,IF(MATCH(AF18,Sheet2!$D$3:$D$12,1)&lt;=4,1,0))))</f>
        <v>0</v>
      </c>
      <c r="DG18" s="29">
        <f t="shared" si="59"/>
        <v>3</v>
      </c>
      <c r="DH18" s="29">
        <f t="shared" si="60"/>
        <v>3</v>
      </c>
      <c r="DI18" s="30">
        <f t="shared" si="61"/>
        <v>0</v>
      </c>
      <c r="DJ18" s="30">
        <f t="shared" si="62"/>
        <v>0</v>
      </c>
      <c r="DK18" s="30">
        <f t="shared" si="63"/>
        <v>0</v>
      </c>
      <c r="DL18" s="30">
        <f t="shared" si="63"/>
        <v>0</v>
      </c>
      <c r="DM18" s="31"/>
      <c r="DN18" s="27" t="e">
        <f t="shared" si="64"/>
        <v>#VALUE!</v>
      </c>
      <c r="DO18" s="28">
        <f t="shared" si="65"/>
        <v>0</v>
      </c>
      <c r="DP18" s="27" t="e">
        <f t="shared" si="66"/>
        <v>#VALUE!</v>
      </c>
      <c r="DQ18" s="28">
        <f t="shared" si="67"/>
        <v>0</v>
      </c>
      <c r="DR18" s="28">
        <f>IF(OR(T18="",T18=" ",T18="　"),0,IF(D18&gt;=820701,0,IF(DC18=1,1,IF(MATCH(T18,Sheet2!$D$3:$D$12,1)&lt;=5,1,0))))</f>
        <v>0</v>
      </c>
      <c r="DS18" s="28">
        <f>IF(OR(X18="",X18=" ",X18="　"),0,IF(D18&gt;=820701,0,IF(DD18=1,1,IF(MATCH(X18,Sheet2!$D$3:$D$12,1)&lt;=5,1,0))))</f>
        <v>0</v>
      </c>
      <c r="DT18" s="28">
        <f>IF(OR(AB18="",AB18=" ",AB18="　"),0,IF(D18&gt;=820701,0,IF(DE18=1,1,IF(MATCH(AB18,Sheet2!$D$3:$D$12,1)&lt;=5,1,0))))</f>
        <v>0</v>
      </c>
      <c r="DU18" s="28">
        <f>IF(OR(AF18="",AF18=" ",AF18="　"),0,IF(D18&gt;=820701,0,IF(DF18=1,1,IF(MATCH(AF18,Sheet2!$D$3:$D$12,1)&lt;=5,1,0))))</f>
        <v>0</v>
      </c>
      <c r="DV18" s="29">
        <f t="shared" si="68"/>
        <v>3</v>
      </c>
      <c r="DW18" s="29">
        <f t="shared" si="69"/>
        <v>3</v>
      </c>
      <c r="DX18" s="30">
        <f t="shared" si="70"/>
        <v>0</v>
      </c>
      <c r="DY18" s="30">
        <f t="shared" si="71"/>
        <v>0</v>
      </c>
      <c r="DZ18" s="30">
        <f t="shared" si="72"/>
        <v>0</v>
      </c>
      <c r="EA18" s="30">
        <f t="shared" si="72"/>
        <v>0</v>
      </c>
      <c r="EB18" s="31"/>
      <c r="EC18" s="27" t="e">
        <f t="shared" si="73"/>
        <v>#VALUE!</v>
      </c>
      <c r="ED18" s="28">
        <f t="shared" si="74"/>
        <v>0</v>
      </c>
      <c r="EE18" s="27" t="e">
        <f t="shared" si="75"/>
        <v>#VALUE!</v>
      </c>
      <c r="EF18" s="28">
        <f t="shared" si="76"/>
        <v>0</v>
      </c>
      <c r="EG18" s="28">
        <f>IF(OR(T18="",T18=" ",T18="　"),0,IF(D18&gt;=830101,0,IF(DR18=1,1,IF(MATCH(T18,Sheet2!$D$3:$D$12,1)&lt;=6,1,0))))</f>
        <v>0</v>
      </c>
      <c r="EH18" s="28">
        <f>IF(OR(X18="",X18=" ",X18="　"),0,IF(D18&gt;=830101,0,IF(DS18=1,1,IF(MATCH(X18,Sheet2!$D$3:$D$12,1)&lt;=6,1,0))))</f>
        <v>0</v>
      </c>
      <c r="EI18" s="28">
        <f>IF(OR(AB18="",AB18=" ",AB18="　"),0,IF(D18&gt;=830101,0,IF(DT18=1,1,IF(MATCH(AB18,Sheet2!$D$3:$D$12,1)&lt;=6,1,0))))</f>
        <v>0</v>
      </c>
      <c r="EJ18" s="28">
        <f>IF(OR(AF18="",AF18=" ",AF18="　"),0,IF(D18&gt;=830101,0,IF(DU18=1,1,IF(MATCH(AF18,Sheet2!$D$3:$D$12,1)&lt;=6,1,0))))</f>
        <v>0</v>
      </c>
      <c r="EK18" s="29">
        <f t="shared" si="77"/>
        <v>2</v>
      </c>
      <c r="EL18" s="29">
        <f t="shared" si="78"/>
        <v>2</v>
      </c>
      <c r="EM18" s="30">
        <f t="shared" si="79"/>
        <v>0</v>
      </c>
      <c r="EN18" s="30">
        <f t="shared" si="80"/>
        <v>0</v>
      </c>
      <c r="EO18" s="30">
        <f t="shared" si="81"/>
        <v>0</v>
      </c>
      <c r="EP18" s="30">
        <f t="shared" si="81"/>
        <v>0</v>
      </c>
      <c r="EQ18" s="31"/>
      <c r="ER18" s="27" t="e">
        <f t="shared" si="82"/>
        <v>#VALUE!</v>
      </c>
      <c r="ES18" s="28">
        <f t="shared" si="83"/>
        <v>0</v>
      </c>
      <c r="ET18" s="27" t="e">
        <f t="shared" si="84"/>
        <v>#VALUE!</v>
      </c>
      <c r="EU18" s="28">
        <f t="shared" si="85"/>
        <v>0</v>
      </c>
      <c r="EV18" s="28">
        <f>IF(OR(T18="",T18=" ",T18="　"),0,IF(D18&gt;=830701,0,IF(EG18=1,1,IF(MATCH(T18,Sheet2!$D$3:$D$12,1)&lt;=7,1,0))))</f>
        <v>0</v>
      </c>
      <c r="EW18" s="28">
        <f>IF(OR(X18="",X18=" ",X18="　"),0,IF(D18&gt;=830701,0,IF(EH18=1,1,IF(MATCH(X18,Sheet2!$D$3:$D$12,1)&lt;=7,1,0))))</f>
        <v>0</v>
      </c>
      <c r="EX18" s="28">
        <f>IF(OR(AB18="",AB18=" ",AB18="　"),0,IF(D18&gt;=830701,0,IF(EI18=1,1,IF(MATCH(AB18,Sheet2!$D$3:$D$12,1)&lt;=7,1,0))))</f>
        <v>0</v>
      </c>
      <c r="EY18" s="28">
        <f>IF(OR(AF18="",AF18=" ",AF18="　"),0,IF(D18&gt;=830701,0,IF(EJ18=1,1,IF(MATCH(AF18,Sheet2!$D$3:$D$12,1)&lt;=7,1,0))))</f>
        <v>0</v>
      </c>
      <c r="EZ18" s="29">
        <f t="shared" si="86"/>
        <v>2</v>
      </c>
      <c r="FA18" s="29">
        <f t="shared" si="87"/>
        <v>2</v>
      </c>
      <c r="FB18" s="30">
        <f t="shared" si="88"/>
        <v>0</v>
      </c>
      <c r="FC18" s="30">
        <f t="shared" si="89"/>
        <v>0</v>
      </c>
      <c r="FD18" s="30">
        <f t="shared" si="90"/>
        <v>0</v>
      </c>
      <c r="FE18" s="30">
        <f t="shared" si="90"/>
        <v>0</v>
      </c>
      <c r="FF18" s="31"/>
      <c r="FG18" s="27" t="e">
        <f t="shared" si="91"/>
        <v>#VALUE!</v>
      </c>
      <c r="FH18" s="28">
        <f t="shared" si="92"/>
        <v>0</v>
      </c>
      <c r="FI18" s="27" t="e">
        <f t="shared" si="93"/>
        <v>#VALUE!</v>
      </c>
      <c r="FJ18" s="28">
        <f t="shared" si="94"/>
        <v>0</v>
      </c>
      <c r="FK18" s="28">
        <f>IF(OR(T18="",T18=" ",T18="　"),0,IF(D18&gt;=840101,0,IF(EV18=1,1,IF(MATCH(T18,Sheet2!$D$3:$D$12,1)&lt;=8,1,0))))</f>
        <v>0</v>
      </c>
      <c r="FL18" s="28">
        <f>IF(OR(X18="",X18=" ",X18="　"),0,IF(D18&gt;=840101,0,IF(EW18=1,1,IF(MATCH(X18,Sheet2!$D$3:$D$12,1)&lt;=8,1,0))))</f>
        <v>0</v>
      </c>
      <c r="FM18" s="28">
        <f>IF(OR(AB18="",AB18=" ",AB18="　"),0,IF(D18&gt;=840101,0,IF(EX18=1,1,IF(MATCH(AB18,Sheet2!$D$3:$D$12,1)&lt;=8,1,0))))</f>
        <v>0</v>
      </c>
      <c r="FN18" s="28">
        <f>IF(OR(AF18="",AF18=" ",AF18="　"),0,IF(D18&gt;=840101,0,IF(EY18=1,1,IF(MATCH(AF18,Sheet2!$D$3:$D$12,1)&lt;=8,1,0))))</f>
        <v>0</v>
      </c>
      <c r="FO18" s="29">
        <f t="shared" si="95"/>
        <v>1</v>
      </c>
      <c r="FP18" s="29">
        <f t="shared" si="96"/>
        <v>1</v>
      </c>
      <c r="FQ18" s="30">
        <f t="shared" si="97"/>
        <v>0</v>
      </c>
      <c r="FR18" s="30">
        <f t="shared" si="98"/>
        <v>0</v>
      </c>
      <c r="FS18" s="30">
        <f t="shared" si="99"/>
        <v>0</v>
      </c>
      <c r="FT18" s="30">
        <f t="shared" si="99"/>
        <v>0</v>
      </c>
      <c r="FU18" s="31"/>
      <c r="FV18" s="27" t="e">
        <f t="shared" si="100"/>
        <v>#VALUE!</v>
      </c>
      <c r="FW18" s="28">
        <f t="shared" si="101"/>
        <v>0</v>
      </c>
      <c r="FX18" s="27" t="e">
        <f t="shared" si="102"/>
        <v>#VALUE!</v>
      </c>
      <c r="FY18" s="28">
        <f t="shared" si="103"/>
        <v>0</v>
      </c>
      <c r="FZ18" s="28">
        <f>IF(OR(T18="",T18=" ",T18="　"),0,IF(D18&gt;=840701,0,IF(FK18=1,1,IF(MATCH(T18,Sheet2!$D$3:$D$12,1)&lt;=9,1,0))))</f>
        <v>0</v>
      </c>
      <c r="GA18" s="28">
        <f>IF(OR(X18="",X18=" ",X18="　"),0,IF(D18&gt;=840701,0,IF(FL18=1,1,IF(MATCH(X18,Sheet2!$D$3:$D$12,1)&lt;=9,1,0))))</f>
        <v>0</v>
      </c>
      <c r="GB18" s="28">
        <f>IF(OR(AB18="",AB18=" ",AB18="　"),0,IF(D18&gt;=840701,0,IF(FM18=1,1,IF(MATCH(AB18,Sheet2!$D$3:$D$12,1)&lt;=9,1,0))))</f>
        <v>0</v>
      </c>
      <c r="GC18" s="28">
        <f>IF(OR(AF18="",AF18=" ",AF18="　"),0,IF(D18&gt;=840701,0,IF(FN18=1,1,IF(MATCH(AF18,Sheet2!$D$3:$D$12,1)&lt;=9,1,0))))</f>
        <v>0</v>
      </c>
      <c r="GD18" s="29">
        <f t="shared" si="104"/>
        <v>1</v>
      </c>
      <c r="GE18" s="29">
        <f t="shared" si="105"/>
        <v>1</v>
      </c>
      <c r="GF18" s="30">
        <f t="shared" si="106"/>
        <v>0</v>
      </c>
      <c r="GG18" s="30">
        <f t="shared" si="107"/>
        <v>0</v>
      </c>
      <c r="GH18" s="30">
        <f t="shared" si="108"/>
        <v>0</v>
      </c>
      <c r="GI18" s="30">
        <f t="shared" si="108"/>
        <v>0</v>
      </c>
      <c r="GJ18" s="31"/>
      <c r="GK18" s="27" t="e">
        <f t="shared" si="109"/>
        <v>#VALUE!</v>
      </c>
      <c r="GL18" s="28">
        <f t="shared" si="110"/>
        <v>0</v>
      </c>
      <c r="GM18" s="27" t="e">
        <f t="shared" si="111"/>
        <v>#VALUE!</v>
      </c>
      <c r="GN18" s="28">
        <f t="shared" si="112"/>
        <v>0</v>
      </c>
      <c r="GO18" s="28">
        <f>IF(OR(T18="",T18=" ",T18="　"),0,IF(D18&gt;=840701,0,IF(FZ18=1,1,IF(MATCH(T18,Sheet2!$D$3:$D$12,1)&lt;=10,1,0))))</f>
        <v>0</v>
      </c>
      <c r="GP18" s="28">
        <f>IF(OR(X18="",X18=" ",X18="　"),0,IF(D18&gt;=840701,0,IF(GA18=1,1,IF(MATCH(X18,Sheet2!$D$3:$D$12,1)&lt;=10,1,0))))</f>
        <v>0</v>
      </c>
      <c r="GQ18" s="28">
        <f>IF(OR(AB18="",AB18=" ",AB18="　"),0,IF(D18&gt;=840701,0,IF(GB18=1,1,IF(MATCH(AB18,Sheet2!$D$3:$D$12,1)&lt;=10,1,0))))</f>
        <v>0</v>
      </c>
      <c r="GR18" s="28">
        <f>IF(OR(AF18="",AF18=" ",AF18="　"),0,IF(D18&gt;=840701,0,IF(GC18=1,1,IF(MATCH(AF18,Sheet2!$D$3:$D$12,1)&lt;=10,1,0))))</f>
        <v>0</v>
      </c>
      <c r="GS18" s="29">
        <f t="shared" si="113"/>
        <v>0</v>
      </c>
      <c r="GT18" s="29">
        <f t="shared" si="114"/>
        <v>0</v>
      </c>
      <c r="GU18" s="30">
        <f t="shared" si="115"/>
        <v>0</v>
      </c>
      <c r="GV18" s="30">
        <f t="shared" si="116"/>
        <v>0</v>
      </c>
      <c r="GW18" s="30">
        <f t="shared" si="117"/>
        <v>0</v>
      </c>
      <c r="GX18" s="30">
        <f t="shared" si="117"/>
        <v>0</v>
      </c>
      <c r="GY18" s="131"/>
      <c r="GZ18" s="39" t="str">
        <f t="shared" si="118"/>
        <v>1911/00/00</v>
      </c>
      <c r="HA18" s="131" t="e">
        <f t="shared" si="119"/>
        <v>#VALUE!</v>
      </c>
      <c r="HB18" s="131" t="str">
        <f t="shared" si="120"/>
        <v>1911/00/00</v>
      </c>
      <c r="HC18" s="131" t="e">
        <f t="shared" si="121"/>
        <v>#VALUE!</v>
      </c>
      <c r="HD18" s="131" t="str">
        <f t="shared" si="122"/>
        <v>1911/00/00</v>
      </c>
      <c r="HE18" s="131" t="e">
        <f t="shared" si="123"/>
        <v>#VALUE!</v>
      </c>
      <c r="HF18" s="131" t="str">
        <f t="shared" si="124"/>
        <v>2014/01/01</v>
      </c>
      <c r="HH18" s="131">
        <f>IF(OR(C18="",C18=" ",C18="　"),0,IF(D18&gt;780630,0,ROUND(VLOOKUP(F18,Sheet2!$A$1:$B$20,2,FALSE)*E18,0)))</f>
        <v>0</v>
      </c>
      <c r="HI18" s="131">
        <f t="shared" si="125"/>
        <v>0</v>
      </c>
      <c r="HJ18" s="131">
        <f t="shared" si="126"/>
        <v>0</v>
      </c>
      <c r="HL18" s="131" t="str">
        <f t="shared" si="127"/>
        <v/>
      </c>
      <c r="HM18" s="131" t="str">
        <f t="shared" si="128"/>
        <v/>
      </c>
      <c r="HN18" s="131" t="str">
        <f t="shared" si="129"/>
        <v/>
      </c>
      <c r="HO18" s="131" t="str">
        <f t="shared" si="130"/>
        <v/>
      </c>
      <c r="HP18" s="131" t="str">
        <f t="shared" si="131"/>
        <v/>
      </c>
      <c r="HQ18" s="131" t="str">
        <f t="shared" si="131"/>
        <v/>
      </c>
      <c r="HR18" s="131" t="str">
        <f t="shared" si="132"/>
        <v/>
      </c>
    </row>
    <row r="19" spans="1:226" ht="60" customHeight="1">
      <c r="A19" s="125">
        <v>14</v>
      </c>
      <c r="B19" s="32"/>
      <c r="C19" s="33"/>
      <c r="D19" s="34"/>
      <c r="E19" s="55"/>
      <c r="F19" s="46"/>
      <c r="G19" s="48">
        <f>IF(OR(C19="",C19=" ",C19="　"),0,IF(D19&gt;780630,0,ROUND(VLOOKUP(F19,Sheet2!$A$1:$B$20,2,FALSE),0)))</f>
        <v>0</v>
      </c>
      <c r="H19" s="49">
        <f t="shared" si="0"/>
        <v>0</v>
      </c>
      <c r="I19" s="24">
        <f t="shared" si="1"/>
        <v>0</v>
      </c>
      <c r="J19" s="25">
        <f t="shared" si="2"/>
        <v>0</v>
      </c>
      <c r="K19" s="35"/>
      <c r="L19" s="133" t="str">
        <f t="shared" si="133"/>
        <v/>
      </c>
      <c r="M19" s="51" t="str">
        <f t="shared" si="4"/>
        <v/>
      </c>
      <c r="N19" s="56">
        <v>15.5</v>
      </c>
      <c r="O19" s="38"/>
      <c r="P19" s="133" t="str">
        <f t="shared" si="134"/>
        <v/>
      </c>
      <c r="Q19" s="51" t="str">
        <f t="shared" si="6"/>
        <v/>
      </c>
      <c r="R19" s="56">
        <v>15.5</v>
      </c>
      <c r="S19" s="38"/>
      <c r="T19" s="34"/>
      <c r="U19" s="51" t="str">
        <f t="shared" si="7"/>
        <v/>
      </c>
      <c r="V19" s="56">
        <v>15.5</v>
      </c>
      <c r="W19" s="38"/>
      <c r="X19" s="34"/>
      <c r="Y19" s="51" t="str">
        <f t="shared" si="8"/>
        <v/>
      </c>
      <c r="Z19" s="56">
        <v>15.5</v>
      </c>
      <c r="AA19" s="35"/>
      <c r="AB19" s="34"/>
      <c r="AC19" s="51" t="str">
        <f t="shared" si="9"/>
        <v/>
      </c>
      <c r="AD19" s="56">
        <v>15.5</v>
      </c>
      <c r="AE19" s="38"/>
      <c r="AF19" s="34"/>
      <c r="AG19" s="51" t="str">
        <f t="shared" si="10"/>
        <v/>
      </c>
      <c r="AH19" s="56">
        <v>15.5</v>
      </c>
      <c r="AI19" s="37">
        <f t="shared" si="11"/>
        <v>0</v>
      </c>
      <c r="AJ19" s="47">
        <f t="shared" si="12"/>
        <v>0</v>
      </c>
      <c r="AK19" s="26">
        <f t="shared" si="13"/>
        <v>0</v>
      </c>
      <c r="AL19" s="53">
        <f t="shared" si="14"/>
        <v>0</v>
      </c>
      <c r="AM19" s="36"/>
      <c r="AN19" s="54"/>
      <c r="AO19" s="131" t="e">
        <f>VLOOKUP(LEFT(C19,1),Sheet2!$L$3:$M$28,2,FALSE)&amp;MID(C19,2,9)</f>
        <v>#N/A</v>
      </c>
      <c r="AP19" s="131" t="e">
        <f t="shared" si="15"/>
        <v>#N/A</v>
      </c>
      <c r="AQ19" s="131" t="e">
        <f t="shared" si="16"/>
        <v>#N/A</v>
      </c>
      <c r="AR19" s="27">
        <f t="shared" si="17"/>
        <v>0</v>
      </c>
      <c r="AS19" s="28">
        <f t="shared" si="18"/>
        <v>0</v>
      </c>
      <c r="AT19" s="27">
        <f t="shared" si="19"/>
        <v>0</v>
      </c>
      <c r="AU19" s="28">
        <f t="shared" si="20"/>
        <v>0</v>
      </c>
      <c r="AV19" s="28">
        <f t="shared" si="21"/>
        <v>0</v>
      </c>
      <c r="AW19" s="28">
        <f t="shared" si="22"/>
        <v>0</v>
      </c>
      <c r="AX19" s="28">
        <f t="shared" si="23"/>
        <v>0</v>
      </c>
      <c r="AY19" s="28">
        <f t="shared" si="24"/>
        <v>0</v>
      </c>
      <c r="AZ19" s="29" t="str">
        <f t="shared" si="25"/>
        <v/>
      </c>
      <c r="BA19" s="29"/>
      <c r="BB19" s="30">
        <f t="shared" si="26"/>
        <v>0</v>
      </c>
      <c r="BC19" s="30">
        <f t="shared" si="26"/>
        <v>0</v>
      </c>
      <c r="BD19" s="31">
        <f t="shared" si="27"/>
        <v>0</v>
      </c>
      <c r="BE19" s="131"/>
      <c r="BF19" s="27" t="e">
        <f t="shared" si="28"/>
        <v>#VALUE!</v>
      </c>
      <c r="BG19" s="28">
        <f t="shared" si="29"/>
        <v>0</v>
      </c>
      <c r="BH19" s="27" t="e">
        <f t="shared" si="30"/>
        <v>#VALUE!</v>
      </c>
      <c r="BI19" s="28">
        <f t="shared" si="31"/>
        <v>0</v>
      </c>
      <c r="BJ19" s="28">
        <f>IF(OR(T19="",T19=" ",T19="　"),0,IF(D19&gt;=800701,0,IF(MATCH(T19,Sheet2!$D$3:$D$12,1)&lt;=1,1,0)))</f>
        <v>0</v>
      </c>
      <c r="BK19" s="28">
        <f>IF(OR(X19="",X19=" ",X19="　"),0,IF(D19&gt;=800701,0,IF(MATCH(X19,Sheet2!$D$3:$D$12,1)&lt;=1,1,0)))</f>
        <v>0</v>
      </c>
      <c r="BL19" s="28">
        <f>IF(OR(AB19="",AB19=" ",AB19="　"),0,IF(D19&gt;=800701,0,IF(MATCH(AB19,Sheet2!$D$3:$D$12,1)&lt;=1,1,0)))</f>
        <v>0</v>
      </c>
      <c r="BM19" s="28">
        <f>IF(OR(AF19="",AF19=" ",AF19="　"),0,IF(D19&gt;=800701,0,IF(MATCH(AF19,Sheet2!$D$3:$D$12,1)&lt;=1,1,0)))</f>
        <v>0</v>
      </c>
      <c r="BN19" s="29">
        <f t="shared" si="32"/>
        <v>5</v>
      </c>
      <c r="BO19" s="29">
        <f t="shared" si="33"/>
        <v>3</v>
      </c>
      <c r="BP19" s="30">
        <f t="shared" si="34"/>
        <v>0</v>
      </c>
      <c r="BQ19" s="30">
        <f t="shared" si="35"/>
        <v>0</v>
      </c>
      <c r="BR19" s="30">
        <f t="shared" si="36"/>
        <v>0</v>
      </c>
      <c r="BS19" s="30">
        <f t="shared" si="36"/>
        <v>0</v>
      </c>
      <c r="BT19" s="30"/>
      <c r="BU19" s="27" t="e">
        <f t="shared" si="37"/>
        <v>#VALUE!</v>
      </c>
      <c r="BV19" s="28">
        <f t="shared" si="38"/>
        <v>0</v>
      </c>
      <c r="BW19" s="27" t="e">
        <f t="shared" si="39"/>
        <v>#VALUE!</v>
      </c>
      <c r="BX19" s="28">
        <f t="shared" si="40"/>
        <v>0</v>
      </c>
      <c r="BY19" s="28">
        <f>IF(OR(T19="",T19=" ",T19="　"),0,IF(D19&gt;=810101,0,IF(BJ19=1,1,IF(MATCH(T19,Sheet2!$D$3:$D$12,1)&lt;=2,1,0))))</f>
        <v>0</v>
      </c>
      <c r="BZ19" s="28">
        <f>IF(OR(X19="",X19=" ",X19="　"),0,IF(D19&gt;=810101,0,IF(BK19=1,1,IF(MATCH(X19,Sheet2!$D$3:$D$12,1)&lt;=2,1,0))))</f>
        <v>0</v>
      </c>
      <c r="CA19" s="28">
        <f>IF(OR(AB19="",AB19=" ",AB19="　"),0,IF(D19&gt;=810101,0,IF(BL19=1,1,IF(MATCH(AB19,Sheet2!$D$3:$D$12,1)&lt;=2,1,0))))</f>
        <v>0</v>
      </c>
      <c r="CB19" s="28">
        <f>IF(OR(AF19="",AF19=" ",AF19="　"),0,IF(D19&gt;=810101,0,IF(BM19=1,1,IF(MATCH(AF19,Sheet2!$D$3:$D$12,1)&lt;=2,1,0))))</f>
        <v>0</v>
      </c>
      <c r="CC19" s="29">
        <f t="shared" si="41"/>
        <v>4</v>
      </c>
      <c r="CD19" s="29">
        <f t="shared" si="42"/>
        <v>3</v>
      </c>
      <c r="CE19" s="30">
        <f t="shared" si="43"/>
        <v>0</v>
      </c>
      <c r="CF19" s="30">
        <f t="shared" si="44"/>
        <v>0</v>
      </c>
      <c r="CG19" s="30">
        <f t="shared" si="45"/>
        <v>0</v>
      </c>
      <c r="CH19" s="30">
        <f t="shared" si="45"/>
        <v>0</v>
      </c>
      <c r="CI19" s="30"/>
      <c r="CJ19" s="27" t="e">
        <f t="shared" si="46"/>
        <v>#VALUE!</v>
      </c>
      <c r="CK19" s="28">
        <f t="shared" si="47"/>
        <v>0</v>
      </c>
      <c r="CL19" s="27" t="e">
        <f t="shared" si="48"/>
        <v>#VALUE!</v>
      </c>
      <c r="CM19" s="28">
        <f t="shared" si="49"/>
        <v>0</v>
      </c>
      <c r="CN19" s="28">
        <f>IF(OR(T19="",T19=" ",T19="　"),0,IF(D19&gt;=810701,0,IF(BY19=1,1,IF(MATCH(T19,Sheet2!$D$3:$D$12,1)&lt;=3,1,0))))</f>
        <v>0</v>
      </c>
      <c r="CO19" s="28">
        <f>IF(OR(X19="",X19=" ",X19="　"),0,IF(D19&gt;=810701,0,IF(BZ19=1,1,IF(MATCH(X19,Sheet2!$D$3:$D$12,1)&lt;=3,1,0))))</f>
        <v>0</v>
      </c>
      <c r="CP19" s="28">
        <f>IF(OR(AB19="",AB19=" ",AB19="　"),0,IF(D19&gt;=810701,0,IF(CA19=1,1,IF(MATCH(AB19,Sheet2!$D$3:$D$12,1)&lt;=3,1,0))))</f>
        <v>0</v>
      </c>
      <c r="CQ19" s="28">
        <f>IF(OR(AF19="",AF19=" ",AF19="　"),0,IF(D19&gt;=810701,0,IF(CB19=1,1,IF(MATCH(AF19,Sheet2!$D$3:$D$12,1)&lt;=3,1,0))))</f>
        <v>0</v>
      </c>
      <c r="CR19" s="29">
        <f t="shared" si="50"/>
        <v>4</v>
      </c>
      <c r="CS19" s="29">
        <f t="shared" si="51"/>
        <v>3</v>
      </c>
      <c r="CT19" s="30">
        <f t="shared" si="52"/>
        <v>0</v>
      </c>
      <c r="CU19" s="30">
        <f t="shared" si="53"/>
        <v>0</v>
      </c>
      <c r="CV19" s="30">
        <f t="shared" si="54"/>
        <v>0</v>
      </c>
      <c r="CW19" s="30">
        <f t="shared" si="54"/>
        <v>0</v>
      </c>
      <c r="CX19" s="31"/>
      <c r="CY19" s="27" t="e">
        <f t="shared" si="55"/>
        <v>#VALUE!</v>
      </c>
      <c r="CZ19" s="28">
        <f t="shared" si="56"/>
        <v>0</v>
      </c>
      <c r="DA19" s="27" t="e">
        <f t="shared" si="57"/>
        <v>#VALUE!</v>
      </c>
      <c r="DB19" s="28">
        <f t="shared" si="58"/>
        <v>0</v>
      </c>
      <c r="DC19" s="28">
        <f>IF(OR(T19="",T19=" ",T19="　"),0,IF(D19&gt;=820101,0,IF(CN19=1,1,IF(MATCH(T19,Sheet2!$D$3:$D$12,1)&lt;=4,1,0))))</f>
        <v>0</v>
      </c>
      <c r="DD19" s="28">
        <f>IF(OR(X19="",X19=" ",X19="　"),0,IF(D19&gt;=820101,0,IF(CO19=1,1,IF(MATCH(X19,Sheet2!$D$3:$D$12,1)&lt;=4,1,0))))</f>
        <v>0</v>
      </c>
      <c r="DE19" s="28">
        <f>IF(OR(AB19="",AB19=" ",AB19="　"),0,IF(D19&gt;=820101,0,IF(CP19=1,1,IF(MATCH(AB19,Sheet2!$D$3:$D$12,1)&lt;=4,1,0))))</f>
        <v>0</v>
      </c>
      <c r="DF19" s="28">
        <f>IF(OR(AF19="",AF19=" ",AF19="　"),0,IF(D19&gt;=820101,0,IF(CQ19=1,1,IF(MATCH(AF19,Sheet2!$D$3:$D$12,1)&lt;=4,1,0))))</f>
        <v>0</v>
      </c>
      <c r="DG19" s="29">
        <f t="shared" si="59"/>
        <v>3</v>
      </c>
      <c r="DH19" s="29">
        <f t="shared" si="60"/>
        <v>3</v>
      </c>
      <c r="DI19" s="30">
        <f t="shared" si="61"/>
        <v>0</v>
      </c>
      <c r="DJ19" s="30">
        <f t="shared" si="62"/>
        <v>0</v>
      </c>
      <c r="DK19" s="30">
        <f t="shared" si="63"/>
        <v>0</v>
      </c>
      <c r="DL19" s="30">
        <f t="shared" si="63"/>
        <v>0</v>
      </c>
      <c r="DM19" s="31"/>
      <c r="DN19" s="27" t="e">
        <f t="shared" si="64"/>
        <v>#VALUE!</v>
      </c>
      <c r="DO19" s="28">
        <f t="shared" si="65"/>
        <v>0</v>
      </c>
      <c r="DP19" s="27" t="e">
        <f t="shared" si="66"/>
        <v>#VALUE!</v>
      </c>
      <c r="DQ19" s="28">
        <f t="shared" si="67"/>
        <v>0</v>
      </c>
      <c r="DR19" s="28">
        <f>IF(OR(T19="",T19=" ",T19="　"),0,IF(D19&gt;=820701,0,IF(DC19=1,1,IF(MATCH(T19,Sheet2!$D$3:$D$12,1)&lt;=5,1,0))))</f>
        <v>0</v>
      </c>
      <c r="DS19" s="28">
        <f>IF(OR(X19="",X19=" ",X19="　"),0,IF(D19&gt;=820701,0,IF(DD19=1,1,IF(MATCH(X19,Sheet2!$D$3:$D$12,1)&lt;=5,1,0))))</f>
        <v>0</v>
      </c>
      <c r="DT19" s="28">
        <f>IF(OR(AB19="",AB19=" ",AB19="　"),0,IF(D19&gt;=820701,0,IF(DE19=1,1,IF(MATCH(AB19,Sheet2!$D$3:$D$12,1)&lt;=5,1,0))))</f>
        <v>0</v>
      </c>
      <c r="DU19" s="28">
        <f>IF(OR(AF19="",AF19=" ",AF19="　"),0,IF(D19&gt;=820701,0,IF(DF19=1,1,IF(MATCH(AF19,Sheet2!$D$3:$D$12,1)&lt;=5,1,0))))</f>
        <v>0</v>
      </c>
      <c r="DV19" s="29">
        <f t="shared" si="68"/>
        <v>3</v>
      </c>
      <c r="DW19" s="29">
        <f t="shared" si="69"/>
        <v>3</v>
      </c>
      <c r="DX19" s="30">
        <f t="shared" si="70"/>
        <v>0</v>
      </c>
      <c r="DY19" s="30">
        <f t="shared" si="71"/>
        <v>0</v>
      </c>
      <c r="DZ19" s="30">
        <f t="shared" si="72"/>
        <v>0</v>
      </c>
      <c r="EA19" s="30">
        <f t="shared" si="72"/>
        <v>0</v>
      </c>
      <c r="EB19" s="31"/>
      <c r="EC19" s="27" t="e">
        <f t="shared" si="73"/>
        <v>#VALUE!</v>
      </c>
      <c r="ED19" s="28">
        <f t="shared" si="74"/>
        <v>0</v>
      </c>
      <c r="EE19" s="27" t="e">
        <f t="shared" si="75"/>
        <v>#VALUE!</v>
      </c>
      <c r="EF19" s="28">
        <f t="shared" si="76"/>
        <v>0</v>
      </c>
      <c r="EG19" s="28">
        <f>IF(OR(T19="",T19=" ",T19="　"),0,IF(D19&gt;=830101,0,IF(DR19=1,1,IF(MATCH(T19,Sheet2!$D$3:$D$12,1)&lt;=6,1,0))))</f>
        <v>0</v>
      </c>
      <c r="EH19" s="28">
        <f>IF(OR(X19="",X19=" ",X19="　"),0,IF(D19&gt;=830101,0,IF(DS19=1,1,IF(MATCH(X19,Sheet2!$D$3:$D$12,1)&lt;=6,1,0))))</f>
        <v>0</v>
      </c>
      <c r="EI19" s="28">
        <f>IF(OR(AB19="",AB19=" ",AB19="　"),0,IF(D19&gt;=830101,0,IF(DT19=1,1,IF(MATCH(AB19,Sheet2!$D$3:$D$12,1)&lt;=6,1,0))))</f>
        <v>0</v>
      </c>
      <c r="EJ19" s="28">
        <f>IF(OR(AF19="",AF19=" ",AF19="　"),0,IF(D19&gt;=830101,0,IF(DU19=1,1,IF(MATCH(AF19,Sheet2!$D$3:$D$12,1)&lt;=6,1,0))))</f>
        <v>0</v>
      </c>
      <c r="EK19" s="29">
        <f t="shared" si="77"/>
        <v>2</v>
      </c>
      <c r="EL19" s="29">
        <f t="shared" si="78"/>
        <v>2</v>
      </c>
      <c r="EM19" s="30">
        <f t="shared" si="79"/>
        <v>0</v>
      </c>
      <c r="EN19" s="30">
        <f t="shared" si="80"/>
        <v>0</v>
      </c>
      <c r="EO19" s="30">
        <f t="shared" si="81"/>
        <v>0</v>
      </c>
      <c r="EP19" s="30">
        <f t="shared" si="81"/>
        <v>0</v>
      </c>
      <c r="EQ19" s="31"/>
      <c r="ER19" s="27" t="e">
        <f t="shared" si="82"/>
        <v>#VALUE!</v>
      </c>
      <c r="ES19" s="28">
        <f t="shared" si="83"/>
        <v>0</v>
      </c>
      <c r="ET19" s="27" t="e">
        <f t="shared" si="84"/>
        <v>#VALUE!</v>
      </c>
      <c r="EU19" s="28">
        <f t="shared" si="85"/>
        <v>0</v>
      </c>
      <c r="EV19" s="28">
        <f>IF(OR(T19="",T19=" ",T19="　"),0,IF(D19&gt;=830701,0,IF(EG19=1,1,IF(MATCH(T19,Sheet2!$D$3:$D$12,1)&lt;=7,1,0))))</f>
        <v>0</v>
      </c>
      <c r="EW19" s="28">
        <f>IF(OR(X19="",X19=" ",X19="　"),0,IF(D19&gt;=830701,0,IF(EH19=1,1,IF(MATCH(X19,Sheet2!$D$3:$D$12,1)&lt;=7,1,0))))</f>
        <v>0</v>
      </c>
      <c r="EX19" s="28">
        <f>IF(OR(AB19="",AB19=" ",AB19="　"),0,IF(D19&gt;=830701,0,IF(EI19=1,1,IF(MATCH(AB19,Sheet2!$D$3:$D$12,1)&lt;=7,1,0))))</f>
        <v>0</v>
      </c>
      <c r="EY19" s="28">
        <f>IF(OR(AF19="",AF19=" ",AF19="　"),0,IF(D19&gt;=830701,0,IF(EJ19=1,1,IF(MATCH(AF19,Sheet2!$D$3:$D$12,1)&lt;=7,1,0))))</f>
        <v>0</v>
      </c>
      <c r="EZ19" s="29">
        <f t="shared" si="86"/>
        <v>2</v>
      </c>
      <c r="FA19" s="29">
        <f t="shared" si="87"/>
        <v>2</v>
      </c>
      <c r="FB19" s="30">
        <f t="shared" si="88"/>
        <v>0</v>
      </c>
      <c r="FC19" s="30">
        <f t="shared" si="89"/>
        <v>0</v>
      </c>
      <c r="FD19" s="30">
        <f t="shared" si="90"/>
        <v>0</v>
      </c>
      <c r="FE19" s="30">
        <f t="shared" si="90"/>
        <v>0</v>
      </c>
      <c r="FF19" s="31"/>
      <c r="FG19" s="27" t="e">
        <f t="shared" si="91"/>
        <v>#VALUE!</v>
      </c>
      <c r="FH19" s="28">
        <f t="shared" si="92"/>
        <v>0</v>
      </c>
      <c r="FI19" s="27" t="e">
        <f t="shared" si="93"/>
        <v>#VALUE!</v>
      </c>
      <c r="FJ19" s="28">
        <f t="shared" si="94"/>
        <v>0</v>
      </c>
      <c r="FK19" s="28">
        <f>IF(OR(T19="",T19=" ",T19="　"),0,IF(D19&gt;=840101,0,IF(EV19=1,1,IF(MATCH(T19,Sheet2!$D$3:$D$12,1)&lt;=8,1,0))))</f>
        <v>0</v>
      </c>
      <c r="FL19" s="28">
        <f>IF(OR(X19="",X19=" ",X19="　"),0,IF(D19&gt;=840101,0,IF(EW19=1,1,IF(MATCH(X19,Sheet2!$D$3:$D$12,1)&lt;=8,1,0))))</f>
        <v>0</v>
      </c>
      <c r="FM19" s="28">
        <f>IF(OR(AB19="",AB19=" ",AB19="　"),0,IF(D19&gt;=840101,0,IF(EX19=1,1,IF(MATCH(AB19,Sheet2!$D$3:$D$12,1)&lt;=8,1,0))))</f>
        <v>0</v>
      </c>
      <c r="FN19" s="28">
        <f>IF(OR(AF19="",AF19=" ",AF19="　"),0,IF(D19&gt;=840101,0,IF(EY19=1,1,IF(MATCH(AF19,Sheet2!$D$3:$D$12,1)&lt;=8,1,0))))</f>
        <v>0</v>
      </c>
      <c r="FO19" s="29">
        <f t="shared" si="95"/>
        <v>1</v>
      </c>
      <c r="FP19" s="29">
        <f t="shared" si="96"/>
        <v>1</v>
      </c>
      <c r="FQ19" s="30">
        <f t="shared" si="97"/>
        <v>0</v>
      </c>
      <c r="FR19" s="30">
        <f t="shared" si="98"/>
        <v>0</v>
      </c>
      <c r="FS19" s="30">
        <f t="shared" si="99"/>
        <v>0</v>
      </c>
      <c r="FT19" s="30">
        <f t="shared" si="99"/>
        <v>0</v>
      </c>
      <c r="FU19" s="31"/>
      <c r="FV19" s="27" t="e">
        <f t="shared" si="100"/>
        <v>#VALUE!</v>
      </c>
      <c r="FW19" s="28">
        <f t="shared" si="101"/>
        <v>0</v>
      </c>
      <c r="FX19" s="27" t="e">
        <f t="shared" si="102"/>
        <v>#VALUE!</v>
      </c>
      <c r="FY19" s="28">
        <f t="shared" si="103"/>
        <v>0</v>
      </c>
      <c r="FZ19" s="28">
        <f>IF(OR(T19="",T19=" ",T19="　"),0,IF(D19&gt;=840701,0,IF(FK19=1,1,IF(MATCH(T19,Sheet2!$D$3:$D$12,1)&lt;=9,1,0))))</f>
        <v>0</v>
      </c>
      <c r="GA19" s="28">
        <f>IF(OR(X19="",X19=" ",X19="　"),0,IF(D19&gt;=840701,0,IF(FL19=1,1,IF(MATCH(X19,Sheet2!$D$3:$D$12,1)&lt;=9,1,0))))</f>
        <v>0</v>
      </c>
      <c r="GB19" s="28">
        <f>IF(OR(AB19="",AB19=" ",AB19="　"),0,IF(D19&gt;=840701,0,IF(FM19=1,1,IF(MATCH(AB19,Sheet2!$D$3:$D$12,1)&lt;=9,1,0))))</f>
        <v>0</v>
      </c>
      <c r="GC19" s="28">
        <f>IF(OR(AF19="",AF19=" ",AF19="　"),0,IF(D19&gt;=840701,0,IF(FN19=1,1,IF(MATCH(AF19,Sheet2!$D$3:$D$12,1)&lt;=9,1,0))))</f>
        <v>0</v>
      </c>
      <c r="GD19" s="29">
        <f t="shared" si="104"/>
        <v>1</v>
      </c>
      <c r="GE19" s="29">
        <f t="shared" si="105"/>
        <v>1</v>
      </c>
      <c r="GF19" s="30">
        <f t="shared" si="106"/>
        <v>0</v>
      </c>
      <c r="GG19" s="30">
        <f t="shared" si="107"/>
        <v>0</v>
      </c>
      <c r="GH19" s="30">
        <f t="shared" si="108"/>
        <v>0</v>
      </c>
      <c r="GI19" s="30">
        <f t="shared" si="108"/>
        <v>0</v>
      </c>
      <c r="GJ19" s="31"/>
      <c r="GK19" s="27" t="e">
        <f t="shared" si="109"/>
        <v>#VALUE!</v>
      </c>
      <c r="GL19" s="28">
        <f t="shared" si="110"/>
        <v>0</v>
      </c>
      <c r="GM19" s="27" t="e">
        <f t="shared" si="111"/>
        <v>#VALUE!</v>
      </c>
      <c r="GN19" s="28">
        <f t="shared" si="112"/>
        <v>0</v>
      </c>
      <c r="GO19" s="28">
        <f>IF(OR(T19="",T19=" ",T19="　"),0,IF(D19&gt;=840701,0,IF(FZ19=1,1,IF(MATCH(T19,Sheet2!$D$3:$D$12,1)&lt;=10,1,0))))</f>
        <v>0</v>
      </c>
      <c r="GP19" s="28">
        <f>IF(OR(X19="",X19=" ",X19="　"),0,IF(D19&gt;=840701,0,IF(GA19=1,1,IF(MATCH(X19,Sheet2!$D$3:$D$12,1)&lt;=10,1,0))))</f>
        <v>0</v>
      </c>
      <c r="GQ19" s="28">
        <f>IF(OR(AB19="",AB19=" ",AB19="　"),0,IF(D19&gt;=840701,0,IF(GB19=1,1,IF(MATCH(AB19,Sheet2!$D$3:$D$12,1)&lt;=10,1,0))))</f>
        <v>0</v>
      </c>
      <c r="GR19" s="28">
        <f>IF(OR(AF19="",AF19=" ",AF19="　"),0,IF(D19&gt;=840701,0,IF(GC19=1,1,IF(MATCH(AF19,Sheet2!$D$3:$D$12,1)&lt;=10,1,0))))</f>
        <v>0</v>
      </c>
      <c r="GS19" s="29">
        <f t="shared" si="113"/>
        <v>0</v>
      </c>
      <c r="GT19" s="29">
        <f t="shared" si="114"/>
        <v>0</v>
      </c>
      <c r="GU19" s="30">
        <f t="shared" si="115"/>
        <v>0</v>
      </c>
      <c r="GV19" s="30">
        <f t="shared" si="116"/>
        <v>0</v>
      </c>
      <c r="GW19" s="30">
        <f t="shared" si="117"/>
        <v>0</v>
      </c>
      <c r="GX19" s="30">
        <f t="shared" si="117"/>
        <v>0</v>
      </c>
      <c r="GY19" s="131"/>
      <c r="GZ19" s="39" t="str">
        <f t="shared" si="118"/>
        <v>1911/00/00</v>
      </c>
      <c r="HA19" s="131" t="e">
        <f t="shared" si="119"/>
        <v>#VALUE!</v>
      </c>
      <c r="HB19" s="131" t="str">
        <f t="shared" si="120"/>
        <v>1911/00/00</v>
      </c>
      <c r="HC19" s="131" t="e">
        <f t="shared" si="121"/>
        <v>#VALUE!</v>
      </c>
      <c r="HD19" s="131" t="str">
        <f t="shared" si="122"/>
        <v>1911/00/00</v>
      </c>
      <c r="HE19" s="131" t="e">
        <f t="shared" si="123"/>
        <v>#VALUE!</v>
      </c>
      <c r="HF19" s="131" t="str">
        <f t="shared" si="124"/>
        <v>2014/01/01</v>
      </c>
      <c r="HH19" s="131">
        <f>IF(OR(C19="",C19=" ",C19="　"),0,IF(D19&gt;780630,0,ROUND(VLOOKUP(F19,Sheet2!$A$1:$B$20,2,FALSE)*E19,0)))</f>
        <v>0</v>
      </c>
      <c r="HI19" s="131">
        <f t="shared" si="125"/>
        <v>0</v>
      </c>
      <c r="HJ19" s="131">
        <f t="shared" si="126"/>
        <v>0</v>
      </c>
      <c r="HL19" s="131" t="str">
        <f t="shared" si="127"/>
        <v/>
      </c>
      <c r="HM19" s="131" t="str">
        <f t="shared" si="128"/>
        <v/>
      </c>
      <c r="HN19" s="131" t="str">
        <f t="shared" si="129"/>
        <v/>
      </c>
      <c r="HO19" s="131" t="str">
        <f t="shared" si="130"/>
        <v/>
      </c>
      <c r="HP19" s="131" t="str">
        <f t="shared" si="131"/>
        <v/>
      </c>
      <c r="HQ19" s="131" t="str">
        <f t="shared" si="131"/>
        <v/>
      </c>
      <c r="HR19" s="131" t="str">
        <f t="shared" si="132"/>
        <v/>
      </c>
    </row>
    <row r="20" spans="1:226" ht="60" customHeight="1">
      <c r="A20" s="125">
        <v>15</v>
      </c>
      <c r="B20" s="32"/>
      <c r="C20" s="33"/>
      <c r="D20" s="34"/>
      <c r="E20" s="55"/>
      <c r="F20" s="46"/>
      <c r="G20" s="48">
        <f>IF(OR(C20="",C20=" ",C20="　"),0,IF(D20&gt;780630,0,ROUND(VLOOKUP(F20,Sheet2!$A$1:$B$20,2,FALSE),0)))</f>
        <v>0</v>
      </c>
      <c r="H20" s="49">
        <f t="shared" si="0"/>
        <v>0</v>
      </c>
      <c r="I20" s="24">
        <f t="shared" si="1"/>
        <v>0</v>
      </c>
      <c r="J20" s="25">
        <f t="shared" si="2"/>
        <v>0</v>
      </c>
      <c r="K20" s="35"/>
      <c r="L20" s="133" t="str">
        <f t="shared" si="133"/>
        <v/>
      </c>
      <c r="M20" s="51" t="str">
        <f t="shared" si="4"/>
        <v/>
      </c>
      <c r="N20" s="56">
        <v>15.5</v>
      </c>
      <c r="O20" s="38"/>
      <c r="P20" s="133" t="str">
        <f t="shared" si="134"/>
        <v/>
      </c>
      <c r="Q20" s="51" t="str">
        <f t="shared" si="6"/>
        <v/>
      </c>
      <c r="R20" s="56">
        <v>15.5</v>
      </c>
      <c r="S20" s="38"/>
      <c r="T20" s="34"/>
      <c r="U20" s="51" t="str">
        <f t="shared" si="7"/>
        <v/>
      </c>
      <c r="V20" s="56">
        <v>15.5</v>
      </c>
      <c r="W20" s="38"/>
      <c r="X20" s="34"/>
      <c r="Y20" s="51" t="str">
        <f t="shared" si="8"/>
        <v/>
      </c>
      <c r="Z20" s="56">
        <v>15.5</v>
      </c>
      <c r="AA20" s="35"/>
      <c r="AB20" s="34"/>
      <c r="AC20" s="51" t="str">
        <f t="shared" si="9"/>
        <v/>
      </c>
      <c r="AD20" s="56">
        <v>15.5</v>
      </c>
      <c r="AE20" s="38"/>
      <c r="AF20" s="34"/>
      <c r="AG20" s="51" t="str">
        <f t="shared" si="10"/>
        <v/>
      </c>
      <c r="AH20" s="56">
        <v>15.5</v>
      </c>
      <c r="AI20" s="37">
        <f t="shared" si="11"/>
        <v>0</v>
      </c>
      <c r="AJ20" s="47">
        <f t="shared" si="12"/>
        <v>0</v>
      </c>
      <c r="AK20" s="26">
        <f t="shared" si="13"/>
        <v>0</v>
      </c>
      <c r="AL20" s="53">
        <f t="shared" si="14"/>
        <v>0</v>
      </c>
      <c r="AM20" s="36"/>
      <c r="AN20" s="54"/>
      <c r="AO20" s="131" t="e">
        <f>VLOOKUP(LEFT(C20,1),Sheet2!$L$3:$M$28,2,FALSE)&amp;MID(C20,2,9)</f>
        <v>#N/A</v>
      </c>
      <c r="AP20" s="131" t="e">
        <f t="shared" si="15"/>
        <v>#N/A</v>
      </c>
      <c r="AQ20" s="131" t="e">
        <f t="shared" si="16"/>
        <v>#N/A</v>
      </c>
      <c r="AR20" s="27">
        <f t="shared" si="17"/>
        <v>0</v>
      </c>
      <c r="AS20" s="28">
        <f t="shared" si="18"/>
        <v>0</v>
      </c>
      <c r="AT20" s="27">
        <f t="shared" si="19"/>
        <v>0</v>
      </c>
      <c r="AU20" s="28">
        <f t="shared" si="20"/>
        <v>0</v>
      </c>
      <c r="AV20" s="28">
        <f t="shared" si="21"/>
        <v>0</v>
      </c>
      <c r="AW20" s="28">
        <f t="shared" si="22"/>
        <v>0</v>
      </c>
      <c r="AX20" s="28">
        <f t="shared" si="23"/>
        <v>0</v>
      </c>
      <c r="AY20" s="28">
        <f t="shared" si="24"/>
        <v>0</v>
      </c>
      <c r="AZ20" s="29" t="str">
        <f t="shared" si="25"/>
        <v/>
      </c>
      <c r="BA20" s="29"/>
      <c r="BB20" s="30">
        <f t="shared" si="26"/>
        <v>0</v>
      </c>
      <c r="BC20" s="30">
        <f t="shared" si="26"/>
        <v>0</v>
      </c>
      <c r="BD20" s="31">
        <f t="shared" si="27"/>
        <v>0</v>
      </c>
      <c r="BE20" s="131"/>
      <c r="BF20" s="27" t="e">
        <f t="shared" si="28"/>
        <v>#VALUE!</v>
      </c>
      <c r="BG20" s="28">
        <f t="shared" si="29"/>
        <v>0</v>
      </c>
      <c r="BH20" s="27" t="e">
        <f t="shared" si="30"/>
        <v>#VALUE!</v>
      </c>
      <c r="BI20" s="28">
        <f t="shared" si="31"/>
        <v>0</v>
      </c>
      <c r="BJ20" s="28">
        <f>IF(OR(T20="",T20=" ",T20="　"),0,IF(D20&gt;=800701,0,IF(MATCH(T20,Sheet2!$D$3:$D$12,1)&lt;=1,1,0)))</f>
        <v>0</v>
      </c>
      <c r="BK20" s="28">
        <f>IF(OR(X20="",X20=" ",X20="　"),0,IF(D20&gt;=800701,0,IF(MATCH(X20,Sheet2!$D$3:$D$12,1)&lt;=1,1,0)))</f>
        <v>0</v>
      </c>
      <c r="BL20" s="28">
        <f>IF(OR(AB20="",AB20=" ",AB20="　"),0,IF(D20&gt;=800701,0,IF(MATCH(AB20,Sheet2!$D$3:$D$12,1)&lt;=1,1,0)))</f>
        <v>0</v>
      </c>
      <c r="BM20" s="28">
        <f>IF(OR(AF20="",AF20=" ",AF20="　"),0,IF(D20&gt;=800701,0,IF(MATCH(AF20,Sheet2!$D$3:$D$12,1)&lt;=1,1,0)))</f>
        <v>0</v>
      </c>
      <c r="BN20" s="29">
        <f t="shared" si="32"/>
        <v>5</v>
      </c>
      <c r="BO20" s="29">
        <f t="shared" si="33"/>
        <v>3</v>
      </c>
      <c r="BP20" s="30">
        <f t="shared" si="34"/>
        <v>0</v>
      </c>
      <c r="BQ20" s="30">
        <f t="shared" si="35"/>
        <v>0</v>
      </c>
      <c r="BR20" s="30">
        <f t="shared" si="36"/>
        <v>0</v>
      </c>
      <c r="BS20" s="30">
        <f t="shared" si="36"/>
        <v>0</v>
      </c>
      <c r="BT20" s="30"/>
      <c r="BU20" s="27" t="e">
        <f t="shared" si="37"/>
        <v>#VALUE!</v>
      </c>
      <c r="BV20" s="28">
        <f t="shared" si="38"/>
        <v>0</v>
      </c>
      <c r="BW20" s="27" t="e">
        <f t="shared" si="39"/>
        <v>#VALUE!</v>
      </c>
      <c r="BX20" s="28">
        <f t="shared" si="40"/>
        <v>0</v>
      </c>
      <c r="BY20" s="28">
        <f>IF(OR(T20="",T20=" ",T20="　"),0,IF(D20&gt;=810101,0,IF(BJ20=1,1,IF(MATCH(T20,Sheet2!$D$3:$D$12,1)&lt;=2,1,0))))</f>
        <v>0</v>
      </c>
      <c r="BZ20" s="28">
        <f>IF(OR(X20="",X20=" ",X20="　"),0,IF(D20&gt;=810101,0,IF(BK20=1,1,IF(MATCH(X20,Sheet2!$D$3:$D$12,1)&lt;=2,1,0))))</f>
        <v>0</v>
      </c>
      <c r="CA20" s="28">
        <f>IF(OR(AB20="",AB20=" ",AB20="　"),0,IF(D20&gt;=810101,0,IF(BL20=1,1,IF(MATCH(AB20,Sheet2!$D$3:$D$12,1)&lt;=2,1,0))))</f>
        <v>0</v>
      </c>
      <c r="CB20" s="28">
        <f>IF(OR(AF20="",AF20=" ",AF20="　"),0,IF(D20&gt;=810101,0,IF(BM20=1,1,IF(MATCH(AF20,Sheet2!$D$3:$D$12,1)&lt;=2,1,0))))</f>
        <v>0</v>
      </c>
      <c r="CC20" s="29">
        <f t="shared" si="41"/>
        <v>4</v>
      </c>
      <c r="CD20" s="29">
        <f t="shared" si="42"/>
        <v>3</v>
      </c>
      <c r="CE20" s="30">
        <f t="shared" si="43"/>
        <v>0</v>
      </c>
      <c r="CF20" s="30">
        <f t="shared" si="44"/>
        <v>0</v>
      </c>
      <c r="CG20" s="30">
        <f t="shared" si="45"/>
        <v>0</v>
      </c>
      <c r="CH20" s="30">
        <f t="shared" si="45"/>
        <v>0</v>
      </c>
      <c r="CI20" s="30"/>
      <c r="CJ20" s="27" t="e">
        <f t="shared" si="46"/>
        <v>#VALUE!</v>
      </c>
      <c r="CK20" s="28">
        <f t="shared" si="47"/>
        <v>0</v>
      </c>
      <c r="CL20" s="27" t="e">
        <f t="shared" si="48"/>
        <v>#VALUE!</v>
      </c>
      <c r="CM20" s="28">
        <f t="shared" si="49"/>
        <v>0</v>
      </c>
      <c r="CN20" s="28">
        <f>IF(OR(T20="",T20=" ",T20="　"),0,IF(D20&gt;=810701,0,IF(BY20=1,1,IF(MATCH(T20,Sheet2!$D$3:$D$12,1)&lt;=3,1,0))))</f>
        <v>0</v>
      </c>
      <c r="CO20" s="28">
        <f>IF(OR(X20="",X20=" ",X20="　"),0,IF(D20&gt;=810701,0,IF(BZ20=1,1,IF(MATCH(X20,Sheet2!$D$3:$D$12,1)&lt;=3,1,0))))</f>
        <v>0</v>
      </c>
      <c r="CP20" s="28">
        <f>IF(OR(AB20="",AB20=" ",AB20="　"),0,IF(D20&gt;=810701,0,IF(CA20=1,1,IF(MATCH(AB20,Sheet2!$D$3:$D$12,1)&lt;=3,1,0))))</f>
        <v>0</v>
      </c>
      <c r="CQ20" s="28">
        <f>IF(OR(AF20="",AF20=" ",AF20="　"),0,IF(D20&gt;=810701,0,IF(CB20=1,1,IF(MATCH(AF20,Sheet2!$D$3:$D$12,1)&lt;=3,1,0))))</f>
        <v>0</v>
      </c>
      <c r="CR20" s="29">
        <f t="shared" si="50"/>
        <v>4</v>
      </c>
      <c r="CS20" s="29">
        <f t="shared" si="51"/>
        <v>3</v>
      </c>
      <c r="CT20" s="30">
        <f t="shared" si="52"/>
        <v>0</v>
      </c>
      <c r="CU20" s="30">
        <f t="shared" si="53"/>
        <v>0</v>
      </c>
      <c r="CV20" s="30">
        <f t="shared" si="54"/>
        <v>0</v>
      </c>
      <c r="CW20" s="30">
        <f t="shared" si="54"/>
        <v>0</v>
      </c>
      <c r="CX20" s="31"/>
      <c r="CY20" s="27" t="e">
        <f t="shared" si="55"/>
        <v>#VALUE!</v>
      </c>
      <c r="CZ20" s="28">
        <f t="shared" si="56"/>
        <v>0</v>
      </c>
      <c r="DA20" s="27" t="e">
        <f t="shared" si="57"/>
        <v>#VALUE!</v>
      </c>
      <c r="DB20" s="28">
        <f t="shared" si="58"/>
        <v>0</v>
      </c>
      <c r="DC20" s="28">
        <f>IF(OR(T20="",T20=" ",T20="　"),0,IF(D20&gt;=820101,0,IF(CN20=1,1,IF(MATCH(T20,Sheet2!$D$3:$D$12,1)&lt;=4,1,0))))</f>
        <v>0</v>
      </c>
      <c r="DD20" s="28">
        <f>IF(OR(X20="",X20=" ",X20="　"),0,IF(D20&gt;=820101,0,IF(CO20=1,1,IF(MATCH(X20,Sheet2!$D$3:$D$12,1)&lt;=4,1,0))))</f>
        <v>0</v>
      </c>
      <c r="DE20" s="28">
        <f>IF(OR(AB20="",AB20=" ",AB20="　"),0,IF(D20&gt;=820101,0,IF(CP20=1,1,IF(MATCH(AB20,Sheet2!$D$3:$D$12,1)&lt;=4,1,0))))</f>
        <v>0</v>
      </c>
      <c r="DF20" s="28">
        <f>IF(OR(AF20="",AF20=" ",AF20="　"),0,IF(D20&gt;=820101,0,IF(CQ20=1,1,IF(MATCH(AF20,Sheet2!$D$3:$D$12,1)&lt;=4,1,0))))</f>
        <v>0</v>
      </c>
      <c r="DG20" s="29">
        <f t="shared" si="59"/>
        <v>3</v>
      </c>
      <c r="DH20" s="29">
        <f t="shared" si="60"/>
        <v>3</v>
      </c>
      <c r="DI20" s="30">
        <f t="shared" si="61"/>
        <v>0</v>
      </c>
      <c r="DJ20" s="30">
        <f t="shared" si="62"/>
        <v>0</v>
      </c>
      <c r="DK20" s="30">
        <f t="shared" si="63"/>
        <v>0</v>
      </c>
      <c r="DL20" s="30">
        <f t="shared" si="63"/>
        <v>0</v>
      </c>
      <c r="DM20" s="31"/>
      <c r="DN20" s="27" t="e">
        <f t="shared" si="64"/>
        <v>#VALUE!</v>
      </c>
      <c r="DO20" s="28">
        <f t="shared" si="65"/>
        <v>0</v>
      </c>
      <c r="DP20" s="27" t="e">
        <f t="shared" si="66"/>
        <v>#VALUE!</v>
      </c>
      <c r="DQ20" s="28">
        <f t="shared" si="67"/>
        <v>0</v>
      </c>
      <c r="DR20" s="28">
        <f>IF(OR(T20="",T20=" ",T20="　"),0,IF(D20&gt;=820701,0,IF(DC20=1,1,IF(MATCH(T20,Sheet2!$D$3:$D$12,1)&lt;=5,1,0))))</f>
        <v>0</v>
      </c>
      <c r="DS20" s="28">
        <f>IF(OR(X20="",X20=" ",X20="　"),0,IF(D20&gt;=820701,0,IF(DD20=1,1,IF(MATCH(X20,Sheet2!$D$3:$D$12,1)&lt;=5,1,0))))</f>
        <v>0</v>
      </c>
      <c r="DT20" s="28">
        <f>IF(OR(AB20="",AB20=" ",AB20="　"),0,IF(D20&gt;=820701,0,IF(DE20=1,1,IF(MATCH(AB20,Sheet2!$D$3:$D$12,1)&lt;=5,1,0))))</f>
        <v>0</v>
      </c>
      <c r="DU20" s="28">
        <f>IF(OR(AF20="",AF20=" ",AF20="　"),0,IF(D20&gt;=820701,0,IF(DF20=1,1,IF(MATCH(AF20,Sheet2!$D$3:$D$12,1)&lt;=5,1,0))))</f>
        <v>0</v>
      </c>
      <c r="DV20" s="29">
        <f t="shared" si="68"/>
        <v>3</v>
      </c>
      <c r="DW20" s="29">
        <f t="shared" si="69"/>
        <v>3</v>
      </c>
      <c r="DX20" s="30">
        <f t="shared" si="70"/>
        <v>0</v>
      </c>
      <c r="DY20" s="30">
        <f t="shared" si="71"/>
        <v>0</v>
      </c>
      <c r="DZ20" s="30">
        <f t="shared" si="72"/>
        <v>0</v>
      </c>
      <c r="EA20" s="30">
        <f t="shared" si="72"/>
        <v>0</v>
      </c>
      <c r="EB20" s="31"/>
      <c r="EC20" s="27" t="e">
        <f t="shared" si="73"/>
        <v>#VALUE!</v>
      </c>
      <c r="ED20" s="28">
        <f t="shared" si="74"/>
        <v>0</v>
      </c>
      <c r="EE20" s="27" t="e">
        <f t="shared" si="75"/>
        <v>#VALUE!</v>
      </c>
      <c r="EF20" s="28">
        <f t="shared" si="76"/>
        <v>0</v>
      </c>
      <c r="EG20" s="28">
        <f>IF(OR(T20="",T20=" ",T20="　"),0,IF(D20&gt;=830101,0,IF(DR20=1,1,IF(MATCH(T20,Sheet2!$D$3:$D$12,1)&lt;=6,1,0))))</f>
        <v>0</v>
      </c>
      <c r="EH20" s="28">
        <f>IF(OR(X20="",X20=" ",X20="　"),0,IF(D20&gt;=830101,0,IF(DS20=1,1,IF(MATCH(X20,Sheet2!$D$3:$D$12,1)&lt;=6,1,0))))</f>
        <v>0</v>
      </c>
      <c r="EI20" s="28">
        <f>IF(OR(AB20="",AB20=" ",AB20="　"),0,IF(D20&gt;=830101,0,IF(DT20=1,1,IF(MATCH(AB20,Sheet2!$D$3:$D$12,1)&lt;=6,1,0))))</f>
        <v>0</v>
      </c>
      <c r="EJ20" s="28">
        <f>IF(OR(AF20="",AF20=" ",AF20="　"),0,IF(D20&gt;=830101,0,IF(DU20=1,1,IF(MATCH(AF20,Sheet2!$D$3:$D$12,1)&lt;=6,1,0))))</f>
        <v>0</v>
      </c>
      <c r="EK20" s="29">
        <f t="shared" si="77"/>
        <v>2</v>
      </c>
      <c r="EL20" s="29">
        <f t="shared" si="78"/>
        <v>2</v>
      </c>
      <c r="EM20" s="30">
        <f t="shared" si="79"/>
        <v>0</v>
      </c>
      <c r="EN20" s="30">
        <f t="shared" si="80"/>
        <v>0</v>
      </c>
      <c r="EO20" s="30">
        <f t="shared" si="81"/>
        <v>0</v>
      </c>
      <c r="EP20" s="30">
        <f t="shared" si="81"/>
        <v>0</v>
      </c>
      <c r="EQ20" s="31"/>
      <c r="ER20" s="27" t="e">
        <f t="shared" si="82"/>
        <v>#VALUE!</v>
      </c>
      <c r="ES20" s="28">
        <f t="shared" si="83"/>
        <v>0</v>
      </c>
      <c r="ET20" s="27" t="e">
        <f t="shared" si="84"/>
        <v>#VALUE!</v>
      </c>
      <c r="EU20" s="28">
        <f t="shared" si="85"/>
        <v>0</v>
      </c>
      <c r="EV20" s="28">
        <f>IF(OR(T20="",T20=" ",T20="　"),0,IF(D20&gt;=830701,0,IF(EG20=1,1,IF(MATCH(T20,Sheet2!$D$3:$D$12,1)&lt;=7,1,0))))</f>
        <v>0</v>
      </c>
      <c r="EW20" s="28">
        <f>IF(OR(X20="",X20=" ",X20="　"),0,IF(D20&gt;=830701,0,IF(EH20=1,1,IF(MATCH(X20,Sheet2!$D$3:$D$12,1)&lt;=7,1,0))))</f>
        <v>0</v>
      </c>
      <c r="EX20" s="28">
        <f>IF(OR(AB20="",AB20=" ",AB20="　"),0,IF(D20&gt;=830701,0,IF(EI20=1,1,IF(MATCH(AB20,Sheet2!$D$3:$D$12,1)&lt;=7,1,0))))</f>
        <v>0</v>
      </c>
      <c r="EY20" s="28">
        <f>IF(OR(AF20="",AF20=" ",AF20="　"),0,IF(D20&gt;=830701,0,IF(EJ20=1,1,IF(MATCH(AF20,Sheet2!$D$3:$D$12,1)&lt;=7,1,0))))</f>
        <v>0</v>
      </c>
      <c r="EZ20" s="29">
        <f t="shared" si="86"/>
        <v>2</v>
      </c>
      <c r="FA20" s="29">
        <f t="shared" si="87"/>
        <v>2</v>
      </c>
      <c r="FB20" s="30">
        <f t="shared" si="88"/>
        <v>0</v>
      </c>
      <c r="FC20" s="30">
        <f t="shared" si="89"/>
        <v>0</v>
      </c>
      <c r="FD20" s="30">
        <f t="shared" si="90"/>
        <v>0</v>
      </c>
      <c r="FE20" s="30">
        <f t="shared" si="90"/>
        <v>0</v>
      </c>
      <c r="FF20" s="31"/>
      <c r="FG20" s="27" t="e">
        <f t="shared" si="91"/>
        <v>#VALUE!</v>
      </c>
      <c r="FH20" s="28">
        <f t="shared" si="92"/>
        <v>0</v>
      </c>
      <c r="FI20" s="27" t="e">
        <f t="shared" si="93"/>
        <v>#VALUE!</v>
      </c>
      <c r="FJ20" s="28">
        <f t="shared" si="94"/>
        <v>0</v>
      </c>
      <c r="FK20" s="28">
        <f>IF(OR(T20="",T20=" ",T20="　"),0,IF(D20&gt;=840101,0,IF(EV20=1,1,IF(MATCH(T20,Sheet2!$D$3:$D$12,1)&lt;=8,1,0))))</f>
        <v>0</v>
      </c>
      <c r="FL20" s="28">
        <f>IF(OR(X20="",X20=" ",X20="　"),0,IF(D20&gt;=840101,0,IF(EW20=1,1,IF(MATCH(X20,Sheet2!$D$3:$D$12,1)&lt;=8,1,0))))</f>
        <v>0</v>
      </c>
      <c r="FM20" s="28">
        <f>IF(OR(AB20="",AB20=" ",AB20="　"),0,IF(D20&gt;=840101,0,IF(EX20=1,1,IF(MATCH(AB20,Sheet2!$D$3:$D$12,1)&lt;=8,1,0))))</f>
        <v>0</v>
      </c>
      <c r="FN20" s="28">
        <f>IF(OR(AF20="",AF20=" ",AF20="　"),0,IF(D20&gt;=840101,0,IF(EY20=1,1,IF(MATCH(AF20,Sheet2!$D$3:$D$12,1)&lt;=8,1,0))))</f>
        <v>0</v>
      </c>
      <c r="FO20" s="29">
        <f t="shared" si="95"/>
        <v>1</v>
      </c>
      <c r="FP20" s="29">
        <f t="shared" si="96"/>
        <v>1</v>
      </c>
      <c r="FQ20" s="30">
        <f t="shared" si="97"/>
        <v>0</v>
      </c>
      <c r="FR20" s="30">
        <f t="shared" si="98"/>
        <v>0</v>
      </c>
      <c r="FS20" s="30">
        <f t="shared" si="99"/>
        <v>0</v>
      </c>
      <c r="FT20" s="30">
        <f t="shared" si="99"/>
        <v>0</v>
      </c>
      <c r="FU20" s="31"/>
      <c r="FV20" s="27" t="e">
        <f t="shared" si="100"/>
        <v>#VALUE!</v>
      </c>
      <c r="FW20" s="28">
        <f t="shared" si="101"/>
        <v>0</v>
      </c>
      <c r="FX20" s="27" t="e">
        <f t="shared" si="102"/>
        <v>#VALUE!</v>
      </c>
      <c r="FY20" s="28">
        <f t="shared" si="103"/>
        <v>0</v>
      </c>
      <c r="FZ20" s="28">
        <f>IF(OR(T20="",T20=" ",T20="　"),0,IF(D20&gt;=840701,0,IF(FK20=1,1,IF(MATCH(T20,Sheet2!$D$3:$D$12,1)&lt;=9,1,0))))</f>
        <v>0</v>
      </c>
      <c r="GA20" s="28">
        <f>IF(OR(X20="",X20=" ",X20="　"),0,IF(D20&gt;=840701,0,IF(FL20=1,1,IF(MATCH(X20,Sheet2!$D$3:$D$12,1)&lt;=9,1,0))))</f>
        <v>0</v>
      </c>
      <c r="GB20" s="28">
        <f>IF(OR(AB20="",AB20=" ",AB20="　"),0,IF(D20&gt;=840701,0,IF(FM20=1,1,IF(MATCH(AB20,Sheet2!$D$3:$D$12,1)&lt;=9,1,0))))</f>
        <v>0</v>
      </c>
      <c r="GC20" s="28">
        <f>IF(OR(AF20="",AF20=" ",AF20="　"),0,IF(D20&gt;=840701,0,IF(FN20=1,1,IF(MATCH(AF20,Sheet2!$D$3:$D$12,1)&lt;=9,1,0))))</f>
        <v>0</v>
      </c>
      <c r="GD20" s="29">
        <f t="shared" si="104"/>
        <v>1</v>
      </c>
      <c r="GE20" s="29">
        <f t="shared" si="105"/>
        <v>1</v>
      </c>
      <c r="GF20" s="30">
        <f t="shared" si="106"/>
        <v>0</v>
      </c>
      <c r="GG20" s="30">
        <f t="shared" si="107"/>
        <v>0</v>
      </c>
      <c r="GH20" s="30">
        <f t="shared" si="108"/>
        <v>0</v>
      </c>
      <c r="GI20" s="30">
        <f t="shared" si="108"/>
        <v>0</v>
      </c>
      <c r="GJ20" s="31"/>
      <c r="GK20" s="27" t="e">
        <f t="shared" si="109"/>
        <v>#VALUE!</v>
      </c>
      <c r="GL20" s="28">
        <f t="shared" si="110"/>
        <v>0</v>
      </c>
      <c r="GM20" s="27" t="e">
        <f t="shared" si="111"/>
        <v>#VALUE!</v>
      </c>
      <c r="GN20" s="28">
        <f t="shared" si="112"/>
        <v>0</v>
      </c>
      <c r="GO20" s="28">
        <f>IF(OR(T20="",T20=" ",T20="　"),0,IF(D20&gt;=840701,0,IF(FZ20=1,1,IF(MATCH(T20,Sheet2!$D$3:$D$12,1)&lt;=10,1,0))))</f>
        <v>0</v>
      </c>
      <c r="GP20" s="28">
        <f>IF(OR(X20="",X20=" ",X20="　"),0,IF(D20&gt;=840701,0,IF(GA20=1,1,IF(MATCH(X20,Sheet2!$D$3:$D$12,1)&lt;=10,1,0))))</f>
        <v>0</v>
      </c>
      <c r="GQ20" s="28">
        <f>IF(OR(AB20="",AB20=" ",AB20="　"),0,IF(D20&gt;=840701,0,IF(GB20=1,1,IF(MATCH(AB20,Sheet2!$D$3:$D$12,1)&lt;=10,1,0))))</f>
        <v>0</v>
      </c>
      <c r="GR20" s="28">
        <f>IF(OR(AF20="",AF20=" ",AF20="　"),0,IF(D20&gt;=840701,0,IF(GC20=1,1,IF(MATCH(AF20,Sheet2!$D$3:$D$12,1)&lt;=10,1,0))))</f>
        <v>0</v>
      </c>
      <c r="GS20" s="29">
        <f t="shared" si="113"/>
        <v>0</v>
      </c>
      <c r="GT20" s="29">
        <f t="shared" si="114"/>
        <v>0</v>
      </c>
      <c r="GU20" s="30">
        <f t="shared" si="115"/>
        <v>0</v>
      </c>
      <c r="GV20" s="30">
        <f t="shared" si="116"/>
        <v>0</v>
      </c>
      <c r="GW20" s="30">
        <f t="shared" si="117"/>
        <v>0</v>
      </c>
      <c r="GX20" s="30">
        <f t="shared" si="117"/>
        <v>0</v>
      </c>
      <c r="GY20" s="131"/>
      <c r="GZ20" s="39" t="str">
        <f t="shared" si="118"/>
        <v>1911/00/00</v>
      </c>
      <c r="HA20" s="131" t="e">
        <f t="shared" si="119"/>
        <v>#VALUE!</v>
      </c>
      <c r="HB20" s="131" t="str">
        <f t="shared" si="120"/>
        <v>1911/00/00</v>
      </c>
      <c r="HC20" s="131" t="e">
        <f t="shared" si="121"/>
        <v>#VALUE!</v>
      </c>
      <c r="HD20" s="131" t="str">
        <f t="shared" si="122"/>
        <v>1911/00/00</v>
      </c>
      <c r="HE20" s="131" t="e">
        <f t="shared" si="123"/>
        <v>#VALUE!</v>
      </c>
      <c r="HF20" s="131" t="str">
        <f t="shared" si="124"/>
        <v>2014/01/01</v>
      </c>
      <c r="HH20" s="131">
        <f>IF(OR(C20="",C20=" ",C20="　"),0,IF(D20&gt;780630,0,ROUND(VLOOKUP(F20,Sheet2!$A$1:$B$20,2,FALSE)*E20,0)))</f>
        <v>0</v>
      </c>
      <c r="HI20" s="131">
        <f t="shared" si="125"/>
        <v>0</v>
      </c>
      <c r="HJ20" s="131">
        <f t="shared" si="126"/>
        <v>0</v>
      </c>
      <c r="HL20" s="131" t="str">
        <f t="shared" si="127"/>
        <v/>
      </c>
      <c r="HM20" s="131" t="str">
        <f t="shared" si="128"/>
        <v/>
      </c>
      <c r="HN20" s="131" t="str">
        <f t="shared" si="129"/>
        <v/>
      </c>
      <c r="HO20" s="131" t="str">
        <f t="shared" si="130"/>
        <v/>
      </c>
      <c r="HP20" s="131" t="str">
        <f t="shared" si="131"/>
        <v/>
      </c>
      <c r="HQ20" s="131" t="str">
        <f t="shared" si="131"/>
        <v/>
      </c>
      <c r="HR20" s="131" t="str">
        <f t="shared" si="132"/>
        <v/>
      </c>
    </row>
    <row r="21" spans="1:226" ht="60" customHeight="1">
      <c r="A21" s="125">
        <v>16</v>
      </c>
      <c r="B21" s="32"/>
      <c r="C21" s="33"/>
      <c r="D21" s="34"/>
      <c r="E21" s="55"/>
      <c r="F21" s="46"/>
      <c r="G21" s="48">
        <f>IF(OR(C21="",C21=" ",C21="　"),0,IF(D21&gt;780630,0,ROUND(VLOOKUP(F21,Sheet2!$A$1:$B$20,2,FALSE),0)))</f>
        <v>0</v>
      </c>
      <c r="H21" s="49">
        <f t="shared" si="0"/>
        <v>0</v>
      </c>
      <c r="I21" s="24">
        <f t="shared" si="1"/>
        <v>0</v>
      </c>
      <c r="J21" s="25">
        <f t="shared" si="2"/>
        <v>0</v>
      </c>
      <c r="K21" s="35"/>
      <c r="L21" s="133" t="str">
        <f t="shared" si="133"/>
        <v/>
      </c>
      <c r="M21" s="51" t="str">
        <f t="shared" si="4"/>
        <v/>
      </c>
      <c r="N21" s="56">
        <v>15.5</v>
      </c>
      <c r="O21" s="38"/>
      <c r="P21" s="133" t="str">
        <f t="shared" si="134"/>
        <v/>
      </c>
      <c r="Q21" s="51" t="str">
        <f t="shared" si="6"/>
        <v/>
      </c>
      <c r="R21" s="56">
        <v>15.5</v>
      </c>
      <c r="S21" s="38"/>
      <c r="T21" s="34"/>
      <c r="U21" s="51" t="str">
        <f t="shared" si="7"/>
        <v/>
      </c>
      <c r="V21" s="56">
        <v>15.5</v>
      </c>
      <c r="W21" s="38"/>
      <c r="X21" s="34"/>
      <c r="Y21" s="51" t="str">
        <f t="shared" si="8"/>
        <v/>
      </c>
      <c r="Z21" s="56">
        <v>15.5</v>
      </c>
      <c r="AA21" s="35"/>
      <c r="AB21" s="34"/>
      <c r="AC21" s="51" t="str">
        <f t="shared" si="9"/>
        <v/>
      </c>
      <c r="AD21" s="56">
        <v>15.5</v>
      </c>
      <c r="AE21" s="38"/>
      <c r="AF21" s="34"/>
      <c r="AG21" s="51" t="str">
        <f t="shared" si="10"/>
        <v/>
      </c>
      <c r="AH21" s="56">
        <v>15.5</v>
      </c>
      <c r="AI21" s="37">
        <f t="shared" si="11"/>
        <v>0</v>
      </c>
      <c r="AJ21" s="47">
        <f t="shared" si="12"/>
        <v>0</v>
      </c>
      <c r="AK21" s="26">
        <f t="shared" si="13"/>
        <v>0</v>
      </c>
      <c r="AL21" s="53">
        <f t="shared" si="14"/>
        <v>0</v>
      </c>
      <c r="AM21" s="36"/>
      <c r="AN21" s="54"/>
      <c r="AO21" s="131" t="e">
        <f>VLOOKUP(LEFT(C21,1),Sheet2!$L$3:$M$28,2,FALSE)&amp;MID(C21,2,9)</f>
        <v>#N/A</v>
      </c>
      <c r="AP21" s="131" t="e">
        <f t="shared" si="15"/>
        <v>#N/A</v>
      </c>
      <c r="AQ21" s="131" t="e">
        <f t="shared" si="16"/>
        <v>#N/A</v>
      </c>
      <c r="AR21" s="27">
        <f t="shared" si="17"/>
        <v>0</v>
      </c>
      <c r="AS21" s="28">
        <f t="shared" si="18"/>
        <v>0</v>
      </c>
      <c r="AT21" s="27">
        <f t="shared" si="19"/>
        <v>0</v>
      </c>
      <c r="AU21" s="28">
        <f t="shared" si="20"/>
        <v>0</v>
      </c>
      <c r="AV21" s="28">
        <f t="shared" si="21"/>
        <v>0</v>
      </c>
      <c r="AW21" s="28">
        <f t="shared" si="22"/>
        <v>0</v>
      </c>
      <c r="AX21" s="28">
        <f t="shared" si="23"/>
        <v>0</v>
      </c>
      <c r="AY21" s="28">
        <f t="shared" si="24"/>
        <v>0</v>
      </c>
      <c r="AZ21" s="29" t="str">
        <f t="shared" si="25"/>
        <v/>
      </c>
      <c r="BA21" s="29"/>
      <c r="BB21" s="30">
        <f t="shared" si="26"/>
        <v>0</v>
      </c>
      <c r="BC21" s="30">
        <f t="shared" si="26"/>
        <v>0</v>
      </c>
      <c r="BD21" s="31">
        <f t="shared" si="27"/>
        <v>0</v>
      </c>
      <c r="BE21" s="131"/>
      <c r="BF21" s="27" t="e">
        <f t="shared" si="28"/>
        <v>#VALUE!</v>
      </c>
      <c r="BG21" s="28">
        <f t="shared" si="29"/>
        <v>0</v>
      </c>
      <c r="BH21" s="27" t="e">
        <f t="shared" si="30"/>
        <v>#VALUE!</v>
      </c>
      <c r="BI21" s="28">
        <f t="shared" si="31"/>
        <v>0</v>
      </c>
      <c r="BJ21" s="28">
        <f>IF(OR(T21="",T21=" ",T21="　"),0,IF(D21&gt;=800701,0,IF(MATCH(T21,Sheet2!$D$3:$D$12,1)&lt;=1,1,0)))</f>
        <v>0</v>
      </c>
      <c r="BK21" s="28">
        <f>IF(OR(X21="",X21=" ",X21="　"),0,IF(D21&gt;=800701,0,IF(MATCH(X21,Sheet2!$D$3:$D$12,1)&lt;=1,1,0)))</f>
        <v>0</v>
      </c>
      <c r="BL21" s="28">
        <f>IF(OR(AB21="",AB21=" ",AB21="　"),0,IF(D21&gt;=800701,0,IF(MATCH(AB21,Sheet2!$D$3:$D$12,1)&lt;=1,1,0)))</f>
        <v>0</v>
      </c>
      <c r="BM21" s="28">
        <f>IF(OR(AF21="",AF21=" ",AF21="　"),0,IF(D21&gt;=800701,0,IF(MATCH(AF21,Sheet2!$D$3:$D$12,1)&lt;=1,1,0)))</f>
        <v>0</v>
      </c>
      <c r="BN21" s="29">
        <f t="shared" si="32"/>
        <v>5</v>
      </c>
      <c r="BO21" s="29">
        <f t="shared" si="33"/>
        <v>3</v>
      </c>
      <c r="BP21" s="30">
        <f t="shared" si="34"/>
        <v>0</v>
      </c>
      <c r="BQ21" s="30">
        <f t="shared" si="35"/>
        <v>0</v>
      </c>
      <c r="BR21" s="30">
        <f t="shared" si="36"/>
        <v>0</v>
      </c>
      <c r="BS21" s="30">
        <f t="shared" si="36"/>
        <v>0</v>
      </c>
      <c r="BT21" s="30"/>
      <c r="BU21" s="27" t="e">
        <f t="shared" si="37"/>
        <v>#VALUE!</v>
      </c>
      <c r="BV21" s="28">
        <f t="shared" si="38"/>
        <v>0</v>
      </c>
      <c r="BW21" s="27" t="e">
        <f t="shared" si="39"/>
        <v>#VALUE!</v>
      </c>
      <c r="BX21" s="28">
        <f t="shared" si="40"/>
        <v>0</v>
      </c>
      <c r="BY21" s="28">
        <f>IF(OR(T21="",T21=" ",T21="　"),0,IF(D21&gt;=810101,0,IF(BJ21=1,1,IF(MATCH(T21,Sheet2!$D$3:$D$12,1)&lt;=2,1,0))))</f>
        <v>0</v>
      </c>
      <c r="BZ21" s="28">
        <f>IF(OR(X21="",X21=" ",X21="　"),0,IF(D21&gt;=810101,0,IF(BK21=1,1,IF(MATCH(X21,Sheet2!$D$3:$D$12,1)&lt;=2,1,0))))</f>
        <v>0</v>
      </c>
      <c r="CA21" s="28">
        <f>IF(OR(AB21="",AB21=" ",AB21="　"),0,IF(D21&gt;=810101,0,IF(BL21=1,1,IF(MATCH(AB21,Sheet2!$D$3:$D$12,1)&lt;=2,1,0))))</f>
        <v>0</v>
      </c>
      <c r="CB21" s="28">
        <f>IF(OR(AF21="",AF21=" ",AF21="　"),0,IF(D21&gt;=810101,0,IF(BM21=1,1,IF(MATCH(AF21,Sheet2!$D$3:$D$12,1)&lt;=2,1,0))))</f>
        <v>0</v>
      </c>
      <c r="CC21" s="29">
        <f t="shared" si="41"/>
        <v>4</v>
      </c>
      <c r="CD21" s="29">
        <f t="shared" si="42"/>
        <v>3</v>
      </c>
      <c r="CE21" s="30">
        <f t="shared" si="43"/>
        <v>0</v>
      </c>
      <c r="CF21" s="30">
        <f t="shared" si="44"/>
        <v>0</v>
      </c>
      <c r="CG21" s="30">
        <f t="shared" si="45"/>
        <v>0</v>
      </c>
      <c r="CH21" s="30">
        <f t="shared" si="45"/>
        <v>0</v>
      </c>
      <c r="CI21" s="30"/>
      <c r="CJ21" s="27" t="e">
        <f t="shared" si="46"/>
        <v>#VALUE!</v>
      </c>
      <c r="CK21" s="28">
        <f t="shared" si="47"/>
        <v>0</v>
      </c>
      <c r="CL21" s="27" t="e">
        <f t="shared" si="48"/>
        <v>#VALUE!</v>
      </c>
      <c r="CM21" s="28">
        <f t="shared" si="49"/>
        <v>0</v>
      </c>
      <c r="CN21" s="28">
        <f>IF(OR(T21="",T21=" ",T21="　"),0,IF(D21&gt;=810701,0,IF(BY21=1,1,IF(MATCH(T21,Sheet2!$D$3:$D$12,1)&lt;=3,1,0))))</f>
        <v>0</v>
      </c>
      <c r="CO21" s="28">
        <f>IF(OR(X21="",X21=" ",X21="　"),0,IF(D21&gt;=810701,0,IF(BZ21=1,1,IF(MATCH(X21,Sheet2!$D$3:$D$12,1)&lt;=3,1,0))))</f>
        <v>0</v>
      </c>
      <c r="CP21" s="28">
        <f>IF(OR(AB21="",AB21=" ",AB21="　"),0,IF(D21&gt;=810701,0,IF(CA21=1,1,IF(MATCH(AB21,Sheet2!$D$3:$D$12,1)&lt;=3,1,0))))</f>
        <v>0</v>
      </c>
      <c r="CQ21" s="28">
        <f>IF(OR(AF21="",AF21=" ",AF21="　"),0,IF(D21&gt;=810701,0,IF(CB21=1,1,IF(MATCH(AF21,Sheet2!$D$3:$D$12,1)&lt;=3,1,0))))</f>
        <v>0</v>
      </c>
      <c r="CR21" s="29">
        <f t="shared" si="50"/>
        <v>4</v>
      </c>
      <c r="CS21" s="29">
        <f t="shared" si="51"/>
        <v>3</v>
      </c>
      <c r="CT21" s="30">
        <f t="shared" si="52"/>
        <v>0</v>
      </c>
      <c r="CU21" s="30">
        <f t="shared" si="53"/>
        <v>0</v>
      </c>
      <c r="CV21" s="30">
        <f t="shared" si="54"/>
        <v>0</v>
      </c>
      <c r="CW21" s="30">
        <f t="shared" si="54"/>
        <v>0</v>
      </c>
      <c r="CX21" s="31"/>
      <c r="CY21" s="27" t="e">
        <f t="shared" si="55"/>
        <v>#VALUE!</v>
      </c>
      <c r="CZ21" s="28">
        <f t="shared" si="56"/>
        <v>0</v>
      </c>
      <c r="DA21" s="27" t="e">
        <f t="shared" si="57"/>
        <v>#VALUE!</v>
      </c>
      <c r="DB21" s="28">
        <f t="shared" si="58"/>
        <v>0</v>
      </c>
      <c r="DC21" s="28">
        <f>IF(OR(T21="",T21=" ",T21="　"),0,IF(D21&gt;=820101,0,IF(CN21=1,1,IF(MATCH(T21,Sheet2!$D$3:$D$12,1)&lt;=4,1,0))))</f>
        <v>0</v>
      </c>
      <c r="DD21" s="28">
        <f>IF(OR(X21="",X21=" ",X21="　"),0,IF(D21&gt;=820101,0,IF(CO21=1,1,IF(MATCH(X21,Sheet2!$D$3:$D$12,1)&lt;=4,1,0))))</f>
        <v>0</v>
      </c>
      <c r="DE21" s="28">
        <f>IF(OR(AB21="",AB21=" ",AB21="　"),0,IF(D21&gt;=820101,0,IF(CP21=1,1,IF(MATCH(AB21,Sheet2!$D$3:$D$12,1)&lt;=4,1,0))))</f>
        <v>0</v>
      </c>
      <c r="DF21" s="28">
        <f>IF(OR(AF21="",AF21=" ",AF21="　"),0,IF(D21&gt;=820101,0,IF(CQ21=1,1,IF(MATCH(AF21,Sheet2!$D$3:$D$12,1)&lt;=4,1,0))))</f>
        <v>0</v>
      </c>
      <c r="DG21" s="29">
        <f t="shared" si="59"/>
        <v>3</v>
      </c>
      <c r="DH21" s="29">
        <f t="shared" si="60"/>
        <v>3</v>
      </c>
      <c r="DI21" s="30">
        <f t="shared" si="61"/>
        <v>0</v>
      </c>
      <c r="DJ21" s="30">
        <f t="shared" si="62"/>
        <v>0</v>
      </c>
      <c r="DK21" s="30">
        <f t="shared" si="63"/>
        <v>0</v>
      </c>
      <c r="DL21" s="30">
        <f t="shared" si="63"/>
        <v>0</v>
      </c>
      <c r="DM21" s="31"/>
      <c r="DN21" s="27" t="e">
        <f t="shared" si="64"/>
        <v>#VALUE!</v>
      </c>
      <c r="DO21" s="28">
        <f t="shared" si="65"/>
        <v>0</v>
      </c>
      <c r="DP21" s="27" t="e">
        <f t="shared" si="66"/>
        <v>#VALUE!</v>
      </c>
      <c r="DQ21" s="28">
        <f t="shared" si="67"/>
        <v>0</v>
      </c>
      <c r="DR21" s="28">
        <f>IF(OR(T21="",T21=" ",T21="　"),0,IF(D21&gt;=820701,0,IF(DC21=1,1,IF(MATCH(T21,Sheet2!$D$3:$D$12,1)&lt;=5,1,0))))</f>
        <v>0</v>
      </c>
      <c r="DS21" s="28">
        <f>IF(OR(X21="",X21=" ",X21="　"),0,IF(D21&gt;=820701,0,IF(DD21=1,1,IF(MATCH(X21,Sheet2!$D$3:$D$12,1)&lt;=5,1,0))))</f>
        <v>0</v>
      </c>
      <c r="DT21" s="28">
        <f>IF(OR(AB21="",AB21=" ",AB21="　"),0,IF(D21&gt;=820701,0,IF(DE21=1,1,IF(MATCH(AB21,Sheet2!$D$3:$D$12,1)&lt;=5,1,0))))</f>
        <v>0</v>
      </c>
      <c r="DU21" s="28">
        <f>IF(OR(AF21="",AF21=" ",AF21="　"),0,IF(D21&gt;=820701,0,IF(DF21=1,1,IF(MATCH(AF21,Sheet2!$D$3:$D$12,1)&lt;=5,1,0))))</f>
        <v>0</v>
      </c>
      <c r="DV21" s="29">
        <f t="shared" si="68"/>
        <v>3</v>
      </c>
      <c r="DW21" s="29">
        <f t="shared" si="69"/>
        <v>3</v>
      </c>
      <c r="DX21" s="30">
        <f t="shared" si="70"/>
        <v>0</v>
      </c>
      <c r="DY21" s="30">
        <f t="shared" si="71"/>
        <v>0</v>
      </c>
      <c r="DZ21" s="30">
        <f t="shared" si="72"/>
        <v>0</v>
      </c>
      <c r="EA21" s="30">
        <f t="shared" si="72"/>
        <v>0</v>
      </c>
      <c r="EB21" s="31"/>
      <c r="EC21" s="27" t="e">
        <f t="shared" si="73"/>
        <v>#VALUE!</v>
      </c>
      <c r="ED21" s="28">
        <f t="shared" si="74"/>
        <v>0</v>
      </c>
      <c r="EE21" s="27" t="e">
        <f t="shared" si="75"/>
        <v>#VALUE!</v>
      </c>
      <c r="EF21" s="28">
        <f t="shared" si="76"/>
        <v>0</v>
      </c>
      <c r="EG21" s="28">
        <f>IF(OR(T21="",T21=" ",T21="　"),0,IF(D21&gt;=830101,0,IF(DR21=1,1,IF(MATCH(T21,Sheet2!$D$3:$D$12,1)&lt;=6,1,0))))</f>
        <v>0</v>
      </c>
      <c r="EH21" s="28">
        <f>IF(OR(X21="",X21=" ",X21="　"),0,IF(D21&gt;=830101,0,IF(DS21=1,1,IF(MATCH(X21,Sheet2!$D$3:$D$12,1)&lt;=6,1,0))))</f>
        <v>0</v>
      </c>
      <c r="EI21" s="28">
        <f>IF(OR(AB21="",AB21=" ",AB21="　"),0,IF(D21&gt;=830101,0,IF(DT21=1,1,IF(MATCH(AB21,Sheet2!$D$3:$D$12,1)&lt;=6,1,0))))</f>
        <v>0</v>
      </c>
      <c r="EJ21" s="28">
        <f>IF(OR(AF21="",AF21=" ",AF21="　"),0,IF(D21&gt;=830101,0,IF(DU21=1,1,IF(MATCH(AF21,Sheet2!$D$3:$D$12,1)&lt;=6,1,0))))</f>
        <v>0</v>
      </c>
      <c r="EK21" s="29">
        <f t="shared" si="77"/>
        <v>2</v>
      </c>
      <c r="EL21" s="29">
        <f t="shared" si="78"/>
        <v>2</v>
      </c>
      <c r="EM21" s="30">
        <f t="shared" si="79"/>
        <v>0</v>
      </c>
      <c r="EN21" s="30">
        <f t="shared" si="80"/>
        <v>0</v>
      </c>
      <c r="EO21" s="30">
        <f t="shared" si="81"/>
        <v>0</v>
      </c>
      <c r="EP21" s="30">
        <f t="shared" si="81"/>
        <v>0</v>
      </c>
      <c r="EQ21" s="31"/>
      <c r="ER21" s="27" t="e">
        <f t="shared" si="82"/>
        <v>#VALUE!</v>
      </c>
      <c r="ES21" s="28">
        <f t="shared" si="83"/>
        <v>0</v>
      </c>
      <c r="ET21" s="27" t="e">
        <f t="shared" si="84"/>
        <v>#VALUE!</v>
      </c>
      <c r="EU21" s="28">
        <f t="shared" si="85"/>
        <v>0</v>
      </c>
      <c r="EV21" s="28">
        <f>IF(OR(T21="",T21=" ",T21="　"),0,IF(D21&gt;=830701,0,IF(EG21=1,1,IF(MATCH(T21,Sheet2!$D$3:$D$12,1)&lt;=7,1,0))))</f>
        <v>0</v>
      </c>
      <c r="EW21" s="28">
        <f>IF(OR(X21="",X21=" ",X21="　"),0,IF(D21&gt;=830701,0,IF(EH21=1,1,IF(MATCH(X21,Sheet2!$D$3:$D$12,1)&lt;=7,1,0))))</f>
        <v>0</v>
      </c>
      <c r="EX21" s="28">
        <f>IF(OR(AB21="",AB21=" ",AB21="　"),0,IF(D21&gt;=830701,0,IF(EI21=1,1,IF(MATCH(AB21,Sheet2!$D$3:$D$12,1)&lt;=7,1,0))))</f>
        <v>0</v>
      </c>
      <c r="EY21" s="28">
        <f>IF(OR(AF21="",AF21=" ",AF21="　"),0,IF(D21&gt;=830701,0,IF(EJ21=1,1,IF(MATCH(AF21,Sheet2!$D$3:$D$12,1)&lt;=7,1,0))))</f>
        <v>0</v>
      </c>
      <c r="EZ21" s="29">
        <f t="shared" si="86"/>
        <v>2</v>
      </c>
      <c r="FA21" s="29">
        <f t="shared" si="87"/>
        <v>2</v>
      </c>
      <c r="FB21" s="30">
        <f t="shared" si="88"/>
        <v>0</v>
      </c>
      <c r="FC21" s="30">
        <f t="shared" si="89"/>
        <v>0</v>
      </c>
      <c r="FD21" s="30">
        <f t="shared" si="90"/>
        <v>0</v>
      </c>
      <c r="FE21" s="30">
        <f t="shared" si="90"/>
        <v>0</v>
      </c>
      <c r="FF21" s="31"/>
      <c r="FG21" s="27" t="e">
        <f t="shared" si="91"/>
        <v>#VALUE!</v>
      </c>
      <c r="FH21" s="28">
        <f t="shared" si="92"/>
        <v>0</v>
      </c>
      <c r="FI21" s="27" t="e">
        <f t="shared" si="93"/>
        <v>#VALUE!</v>
      </c>
      <c r="FJ21" s="28">
        <f t="shared" si="94"/>
        <v>0</v>
      </c>
      <c r="FK21" s="28">
        <f>IF(OR(T21="",T21=" ",T21="　"),0,IF(D21&gt;=840101,0,IF(EV21=1,1,IF(MATCH(T21,Sheet2!$D$3:$D$12,1)&lt;=8,1,0))))</f>
        <v>0</v>
      </c>
      <c r="FL21" s="28">
        <f>IF(OR(X21="",X21=" ",X21="　"),0,IF(D21&gt;=840101,0,IF(EW21=1,1,IF(MATCH(X21,Sheet2!$D$3:$D$12,1)&lt;=8,1,0))))</f>
        <v>0</v>
      </c>
      <c r="FM21" s="28">
        <f>IF(OR(AB21="",AB21=" ",AB21="　"),0,IF(D21&gt;=840101,0,IF(EX21=1,1,IF(MATCH(AB21,Sheet2!$D$3:$D$12,1)&lt;=8,1,0))))</f>
        <v>0</v>
      </c>
      <c r="FN21" s="28">
        <f>IF(OR(AF21="",AF21=" ",AF21="　"),0,IF(D21&gt;=840101,0,IF(EY21=1,1,IF(MATCH(AF21,Sheet2!$D$3:$D$12,1)&lt;=8,1,0))))</f>
        <v>0</v>
      </c>
      <c r="FO21" s="29">
        <f t="shared" si="95"/>
        <v>1</v>
      </c>
      <c r="FP21" s="29">
        <f t="shared" si="96"/>
        <v>1</v>
      </c>
      <c r="FQ21" s="30">
        <f t="shared" si="97"/>
        <v>0</v>
      </c>
      <c r="FR21" s="30">
        <f t="shared" si="98"/>
        <v>0</v>
      </c>
      <c r="FS21" s="30">
        <f t="shared" si="99"/>
        <v>0</v>
      </c>
      <c r="FT21" s="30">
        <f t="shared" si="99"/>
        <v>0</v>
      </c>
      <c r="FU21" s="31"/>
      <c r="FV21" s="27" t="e">
        <f t="shared" si="100"/>
        <v>#VALUE!</v>
      </c>
      <c r="FW21" s="28">
        <f t="shared" si="101"/>
        <v>0</v>
      </c>
      <c r="FX21" s="27" t="e">
        <f t="shared" si="102"/>
        <v>#VALUE!</v>
      </c>
      <c r="FY21" s="28">
        <f t="shared" si="103"/>
        <v>0</v>
      </c>
      <c r="FZ21" s="28">
        <f>IF(OR(T21="",T21=" ",T21="　"),0,IF(D21&gt;=840701,0,IF(FK21=1,1,IF(MATCH(T21,Sheet2!$D$3:$D$12,1)&lt;=9,1,0))))</f>
        <v>0</v>
      </c>
      <c r="GA21" s="28">
        <f>IF(OR(X21="",X21=" ",X21="　"),0,IF(D21&gt;=840701,0,IF(FL21=1,1,IF(MATCH(X21,Sheet2!$D$3:$D$12,1)&lt;=9,1,0))))</f>
        <v>0</v>
      </c>
      <c r="GB21" s="28">
        <f>IF(OR(AB21="",AB21=" ",AB21="　"),0,IF(D21&gt;=840701,0,IF(FM21=1,1,IF(MATCH(AB21,Sheet2!$D$3:$D$12,1)&lt;=9,1,0))))</f>
        <v>0</v>
      </c>
      <c r="GC21" s="28">
        <f>IF(OR(AF21="",AF21=" ",AF21="　"),0,IF(D21&gt;=840701,0,IF(FN21=1,1,IF(MATCH(AF21,Sheet2!$D$3:$D$12,1)&lt;=9,1,0))))</f>
        <v>0</v>
      </c>
      <c r="GD21" s="29">
        <f t="shared" si="104"/>
        <v>1</v>
      </c>
      <c r="GE21" s="29">
        <f t="shared" si="105"/>
        <v>1</v>
      </c>
      <c r="GF21" s="30">
        <f t="shared" si="106"/>
        <v>0</v>
      </c>
      <c r="GG21" s="30">
        <f t="shared" si="107"/>
        <v>0</v>
      </c>
      <c r="GH21" s="30">
        <f t="shared" si="108"/>
        <v>0</v>
      </c>
      <c r="GI21" s="30">
        <f t="shared" si="108"/>
        <v>0</v>
      </c>
      <c r="GJ21" s="31"/>
      <c r="GK21" s="27" t="e">
        <f t="shared" si="109"/>
        <v>#VALUE!</v>
      </c>
      <c r="GL21" s="28">
        <f t="shared" si="110"/>
        <v>0</v>
      </c>
      <c r="GM21" s="27" t="e">
        <f t="shared" si="111"/>
        <v>#VALUE!</v>
      </c>
      <c r="GN21" s="28">
        <f t="shared" si="112"/>
        <v>0</v>
      </c>
      <c r="GO21" s="28">
        <f>IF(OR(T21="",T21=" ",T21="　"),0,IF(D21&gt;=840701,0,IF(FZ21=1,1,IF(MATCH(T21,Sheet2!$D$3:$D$12,1)&lt;=10,1,0))))</f>
        <v>0</v>
      </c>
      <c r="GP21" s="28">
        <f>IF(OR(X21="",X21=" ",X21="　"),0,IF(D21&gt;=840701,0,IF(GA21=1,1,IF(MATCH(X21,Sheet2!$D$3:$D$12,1)&lt;=10,1,0))))</f>
        <v>0</v>
      </c>
      <c r="GQ21" s="28">
        <f>IF(OR(AB21="",AB21=" ",AB21="　"),0,IF(D21&gt;=840701,0,IF(GB21=1,1,IF(MATCH(AB21,Sheet2!$D$3:$D$12,1)&lt;=10,1,0))))</f>
        <v>0</v>
      </c>
      <c r="GR21" s="28">
        <f>IF(OR(AF21="",AF21=" ",AF21="　"),0,IF(D21&gt;=840701,0,IF(GC21=1,1,IF(MATCH(AF21,Sheet2!$D$3:$D$12,1)&lt;=10,1,0))))</f>
        <v>0</v>
      </c>
      <c r="GS21" s="29">
        <f t="shared" si="113"/>
        <v>0</v>
      </c>
      <c r="GT21" s="29">
        <f t="shared" si="114"/>
        <v>0</v>
      </c>
      <c r="GU21" s="30">
        <f t="shared" si="115"/>
        <v>0</v>
      </c>
      <c r="GV21" s="30">
        <f t="shared" si="116"/>
        <v>0</v>
      </c>
      <c r="GW21" s="30">
        <f t="shared" si="117"/>
        <v>0</v>
      </c>
      <c r="GX21" s="30">
        <f t="shared" si="117"/>
        <v>0</v>
      </c>
      <c r="GY21" s="131"/>
      <c r="GZ21" s="39" t="str">
        <f t="shared" si="118"/>
        <v>1911/00/00</v>
      </c>
      <c r="HA21" s="131" t="e">
        <f t="shared" si="119"/>
        <v>#VALUE!</v>
      </c>
      <c r="HB21" s="131" t="str">
        <f t="shared" si="120"/>
        <v>1911/00/00</v>
      </c>
      <c r="HC21" s="131" t="e">
        <f t="shared" si="121"/>
        <v>#VALUE!</v>
      </c>
      <c r="HD21" s="131" t="str">
        <f t="shared" si="122"/>
        <v>1911/00/00</v>
      </c>
      <c r="HE21" s="131" t="e">
        <f t="shared" si="123"/>
        <v>#VALUE!</v>
      </c>
      <c r="HF21" s="131" t="str">
        <f t="shared" si="124"/>
        <v>2014/01/01</v>
      </c>
      <c r="HH21" s="131">
        <f>IF(OR(C21="",C21=" ",C21="　"),0,IF(D21&gt;780630,0,ROUND(VLOOKUP(F21,Sheet2!$A$1:$B$20,2,FALSE)*E21,0)))</f>
        <v>0</v>
      </c>
      <c r="HI21" s="131">
        <f t="shared" si="125"/>
        <v>0</v>
      </c>
      <c r="HJ21" s="131">
        <f t="shared" si="126"/>
        <v>0</v>
      </c>
      <c r="HL21" s="131" t="str">
        <f t="shared" si="127"/>
        <v/>
      </c>
      <c r="HM21" s="131" t="str">
        <f t="shared" si="128"/>
        <v/>
      </c>
      <c r="HN21" s="131" t="str">
        <f t="shared" si="129"/>
        <v/>
      </c>
      <c r="HO21" s="131" t="str">
        <f t="shared" si="130"/>
        <v/>
      </c>
      <c r="HP21" s="131" t="str">
        <f t="shared" si="131"/>
        <v/>
      </c>
      <c r="HQ21" s="131" t="str">
        <f t="shared" si="131"/>
        <v/>
      </c>
      <c r="HR21" s="131" t="str">
        <f t="shared" si="132"/>
        <v/>
      </c>
    </row>
    <row r="22" spans="1:226" ht="60" customHeight="1">
      <c r="A22" s="125">
        <v>17</v>
      </c>
      <c r="B22" s="32"/>
      <c r="C22" s="33"/>
      <c r="D22" s="34"/>
      <c r="E22" s="55"/>
      <c r="F22" s="46"/>
      <c r="G22" s="48">
        <f>IF(OR(C22="",C22=" ",C22="　"),0,IF(D22&gt;780630,0,ROUND(VLOOKUP(F22,Sheet2!$A$1:$B$20,2,FALSE),0)))</f>
        <v>0</v>
      </c>
      <c r="H22" s="49">
        <f t="shared" si="0"/>
        <v>0</v>
      </c>
      <c r="I22" s="24">
        <f t="shared" si="1"/>
        <v>0</v>
      </c>
      <c r="J22" s="25">
        <f t="shared" si="2"/>
        <v>0</v>
      </c>
      <c r="K22" s="35"/>
      <c r="L22" s="133" t="str">
        <f t="shared" si="133"/>
        <v/>
      </c>
      <c r="M22" s="51" t="str">
        <f t="shared" si="4"/>
        <v/>
      </c>
      <c r="N22" s="56">
        <v>15.5</v>
      </c>
      <c r="O22" s="38"/>
      <c r="P22" s="133" t="str">
        <f t="shared" si="134"/>
        <v/>
      </c>
      <c r="Q22" s="51" t="str">
        <f t="shared" si="6"/>
        <v/>
      </c>
      <c r="R22" s="56">
        <v>15.5</v>
      </c>
      <c r="S22" s="38"/>
      <c r="T22" s="34"/>
      <c r="U22" s="51" t="str">
        <f t="shared" si="7"/>
        <v/>
      </c>
      <c r="V22" s="56">
        <v>15.5</v>
      </c>
      <c r="W22" s="38"/>
      <c r="X22" s="34"/>
      <c r="Y22" s="51" t="str">
        <f t="shared" si="8"/>
        <v/>
      </c>
      <c r="Z22" s="56">
        <v>15.5</v>
      </c>
      <c r="AA22" s="35"/>
      <c r="AB22" s="34"/>
      <c r="AC22" s="51" t="str">
        <f t="shared" si="9"/>
        <v/>
      </c>
      <c r="AD22" s="56">
        <v>15.5</v>
      </c>
      <c r="AE22" s="38"/>
      <c r="AF22" s="34"/>
      <c r="AG22" s="51" t="str">
        <f t="shared" si="10"/>
        <v/>
      </c>
      <c r="AH22" s="56">
        <v>15.5</v>
      </c>
      <c r="AI22" s="37">
        <f t="shared" si="11"/>
        <v>0</v>
      </c>
      <c r="AJ22" s="47">
        <f t="shared" si="12"/>
        <v>0</v>
      </c>
      <c r="AK22" s="26">
        <f t="shared" si="13"/>
        <v>0</v>
      </c>
      <c r="AL22" s="53">
        <f t="shared" si="14"/>
        <v>0</v>
      </c>
      <c r="AM22" s="36"/>
      <c r="AN22" s="54"/>
      <c r="AO22" s="131" t="e">
        <f>VLOOKUP(LEFT(C22,1),Sheet2!$L$3:$M$28,2,FALSE)&amp;MID(C22,2,9)</f>
        <v>#N/A</v>
      </c>
      <c r="AP22" s="131" t="e">
        <f t="shared" si="15"/>
        <v>#N/A</v>
      </c>
      <c r="AQ22" s="131" t="e">
        <f t="shared" si="16"/>
        <v>#N/A</v>
      </c>
      <c r="AR22" s="27">
        <f t="shared" si="17"/>
        <v>0</v>
      </c>
      <c r="AS22" s="28">
        <f t="shared" si="18"/>
        <v>0</v>
      </c>
      <c r="AT22" s="27">
        <f t="shared" si="19"/>
        <v>0</v>
      </c>
      <c r="AU22" s="28">
        <f t="shared" si="20"/>
        <v>0</v>
      </c>
      <c r="AV22" s="28">
        <f t="shared" si="21"/>
        <v>0</v>
      </c>
      <c r="AW22" s="28">
        <f t="shared" si="22"/>
        <v>0</v>
      </c>
      <c r="AX22" s="28">
        <f t="shared" si="23"/>
        <v>0</v>
      </c>
      <c r="AY22" s="28">
        <f t="shared" si="24"/>
        <v>0</v>
      </c>
      <c r="AZ22" s="29" t="str">
        <f t="shared" si="25"/>
        <v/>
      </c>
      <c r="BA22" s="29"/>
      <c r="BB22" s="30">
        <f t="shared" si="26"/>
        <v>0</v>
      </c>
      <c r="BC22" s="30">
        <f t="shared" si="26"/>
        <v>0</v>
      </c>
      <c r="BD22" s="31">
        <f t="shared" si="27"/>
        <v>0</v>
      </c>
      <c r="BE22" s="131"/>
      <c r="BF22" s="27" t="e">
        <f t="shared" si="28"/>
        <v>#VALUE!</v>
      </c>
      <c r="BG22" s="28">
        <f t="shared" si="29"/>
        <v>0</v>
      </c>
      <c r="BH22" s="27" t="e">
        <f t="shared" si="30"/>
        <v>#VALUE!</v>
      </c>
      <c r="BI22" s="28">
        <f t="shared" si="31"/>
        <v>0</v>
      </c>
      <c r="BJ22" s="28">
        <f>IF(OR(T22="",T22=" ",T22="　"),0,IF(D22&gt;=800701,0,IF(MATCH(T22,Sheet2!$D$3:$D$12,1)&lt;=1,1,0)))</f>
        <v>0</v>
      </c>
      <c r="BK22" s="28">
        <f>IF(OR(X22="",X22=" ",X22="　"),0,IF(D22&gt;=800701,0,IF(MATCH(X22,Sheet2!$D$3:$D$12,1)&lt;=1,1,0)))</f>
        <v>0</v>
      </c>
      <c r="BL22" s="28">
        <f>IF(OR(AB22="",AB22=" ",AB22="　"),0,IF(D22&gt;=800701,0,IF(MATCH(AB22,Sheet2!$D$3:$D$12,1)&lt;=1,1,0)))</f>
        <v>0</v>
      </c>
      <c r="BM22" s="28">
        <f>IF(OR(AF22="",AF22=" ",AF22="　"),0,IF(D22&gt;=800701,0,IF(MATCH(AF22,Sheet2!$D$3:$D$12,1)&lt;=1,1,0)))</f>
        <v>0</v>
      </c>
      <c r="BN22" s="29">
        <f t="shared" si="32"/>
        <v>5</v>
      </c>
      <c r="BO22" s="29">
        <f t="shared" si="33"/>
        <v>3</v>
      </c>
      <c r="BP22" s="30">
        <f t="shared" si="34"/>
        <v>0</v>
      </c>
      <c r="BQ22" s="30">
        <f t="shared" si="35"/>
        <v>0</v>
      </c>
      <c r="BR22" s="30">
        <f t="shared" si="36"/>
        <v>0</v>
      </c>
      <c r="BS22" s="30">
        <f t="shared" si="36"/>
        <v>0</v>
      </c>
      <c r="BT22" s="30"/>
      <c r="BU22" s="27" t="e">
        <f t="shared" si="37"/>
        <v>#VALUE!</v>
      </c>
      <c r="BV22" s="28">
        <f t="shared" si="38"/>
        <v>0</v>
      </c>
      <c r="BW22" s="27" t="e">
        <f t="shared" si="39"/>
        <v>#VALUE!</v>
      </c>
      <c r="BX22" s="28">
        <f t="shared" si="40"/>
        <v>0</v>
      </c>
      <c r="BY22" s="28">
        <f>IF(OR(T22="",T22=" ",T22="　"),0,IF(D22&gt;=810101,0,IF(BJ22=1,1,IF(MATCH(T22,Sheet2!$D$3:$D$12,1)&lt;=2,1,0))))</f>
        <v>0</v>
      </c>
      <c r="BZ22" s="28">
        <f>IF(OR(X22="",X22=" ",X22="　"),0,IF(D22&gt;=810101,0,IF(BK22=1,1,IF(MATCH(X22,Sheet2!$D$3:$D$12,1)&lt;=2,1,0))))</f>
        <v>0</v>
      </c>
      <c r="CA22" s="28">
        <f>IF(OR(AB22="",AB22=" ",AB22="　"),0,IF(D22&gt;=810101,0,IF(BL22=1,1,IF(MATCH(AB22,Sheet2!$D$3:$D$12,1)&lt;=2,1,0))))</f>
        <v>0</v>
      </c>
      <c r="CB22" s="28">
        <f>IF(OR(AF22="",AF22=" ",AF22="　"),0,IF(D22&gt;=810101,0,IF(BM22=1,1,IF(MATCH(AF22,Sheet2!$D$3:$D$12,1)&lt;=2,1,0))))</f>
        <v>0</v>
      </c>
      <c r="CC22" s="29">
        <f t="shared" si="41"/>
        <v>4</v>
      </c>
      <c r="CD22" s="29">
        <f t="shared" si="42"/>
        <v>3</v>
      </c>
      <c r="CE22" s="30">
        <f t="shared" si="43"/>
        <v>0</v>
      </c>
      <c r="CF22" s="30">
        <f t="shared" si="44"/>
        <v>0</v>
      </c>
      <c r="CG22" s="30">
        <f t="shared" si="45"/>
        <v>0</v>
      </c>
      <c r="CH22" s="30">
        <f t="shared" si="45"/>
        <v>0</v>
      </c>
      <c r="CI22" s="30"/>
      <c r="CJ22" s="27" t="e">
        <f t="shared" si="46"/>
        <v>#VALUE!</v>
      </c>
      <c r="CK22" s="28">
        <f t="shared" si="47"/>
        <v>0</v>
      </c>
      <c r="CL22" s="27" t="e">
        <f t="shared" si="48"/>
        <v>#VALUE!</v>
      </c>
      <c r="CM22" s="28">
        <f t="shared" si="49"/>
        <v>0</v>
      </c>
      <c r="CN22" s="28">
        <f>IF(OR(T22="",T22=" ",T22="　"),0,IF(D22&gt;=810701,0,IF(BY22=1,1,IF(MATCH(T22,Sheet2!$D$3:$D$12,1)&lt;=3,1,0))))</f>
        <v>0</v>
      </c>
      <c r="CO22" s="28">
        <f>IF(OR(X22="",X22=" ",X22="　"),0,IF(D22&gt;=810701,0,IF(BZ22=1,1,IF(MATCH(X22,Sheet2!$D$3:$D$12,1)&lt;=3,1,0))))</f>
        <v>0</v>
      </c>
      <c r="CP22" s="28">
        <f>IF(OR(AB22="",AB22=" ",AB22="　"),0,IF(D22&gt;=810701,0,IF(CA22=1,1,IF(MATCH(AB22,Sheet2!$D$3:$D$12,1)&lt;=3,1,0))))</f>
        <v>0</v>
      </c>
      <c r="CQ22" s="28">
        <f>IF(OR(AF22="",AF22=" ",AF22="　"),0,IF(D22&gt;=810701,0,IF(CB22=1,1,IF(MATCH(AF22,Sheet2!$D$3:$D$12,1)&lt;=3,1,0))))</f>
        <v>0</v>
      </c>
      <c r="CR22" s="29">
        <f t="shared" si="50"/>
        <v>4</v>
      </c>
      <c r="CS22" s="29">
        <f t="shared" si="51"/>
        <v>3</v>
      </c>
      <c r="CT22" s="30">
        <f t="shared" si="52"/>
        <v>0</v>
      </c>
      <c r="CU22" s="30">
        <f t="shared" si="53"/>
        <v>0</v>
      </c>
      <c r="CV22" s="30">
        <f t="shared" si="54"/>
        <v>0</v>
      </c>
      <c r="CW22" s="30">
        <f t="shared" si="54"/>
        <v>0</v>
      </c>
      <c r="CX22" s="31"/>
      <c r="CY22" s="27" t="e">
        <f t="shared" si="55"/>
        <v>#VALUE!</v>
      </c>
      <c r="CZ22" s="28">
        <f t="shared" si="56"/>
        <v>0</v>
      </c>
      <c r="DA22" s="27" t="e">
        <f t="shared" si="57"/>
        <v>#VALUE!</v>
      </c>
      <c r="DB22" s="28">
        <f t="shared" si="58"/>
        <v>0</v>
      </c>
      <c r="DC22" s="28">
        <f>IF(OR(T22="",T22=" ",T22="　"),0,IF(D22&gt;=820101,0,IF(CN22=1,1,IF(MATCH(T22,Sheet2!$D$3:$D$12,1)&lt;=4,1,0))))</f>
        <v>0</v>
      </c>
      <c r="DD22" s="28">
        <f>IF(OR(X22="",X22=" ",X22="　"),0,IF(D22&gt;=820101,0,IF(CO22=1,1,IF(MATCH(X22,Sheet2!$D$3:$D$12,1)&lt;=4,1,0))))</f>
        <v>0</v>
      </c>
      <c r="DE22" s="28">
        <f>IF(OR(AB22="",AB22=" ",AB22="　"),0,IF(D22&gt;=820101,0,IF(CP22=1,1,IF(MATCH(AB22,Sheet2!$D$3:$D$12,1)&lt;=4,1,0))))</f>
        <v>0</v>
      </c>
      <c r="DF22" s="28">
        <f>IF(OR(AF22="",AF22=" ",AF22="　"),0,IF(D22&gt;=820101,0,IF(CQ22=1,1,IF(MATCH(AF22,Sheet2!$D$3:$D$12,1)&lt;=4,1,0))))</f>
        <v>0</v>
      </c>
      <c r="DG22" s="29">
        <f t="shared" si="59"/>
        <v>3</v>
      </c>
      <c r="DH22" s="29">
        <f t="shared" si="60"/>
        <v>3</v>
      </c>
      <c r="DI22" s="30">
        <f t="shared" si="61"/>
        <v>0</v>
      </c>
      <c r="DJ22" s="30">
        <f t="shared" si="62"/>
        <v>0</v>
      </c>
      <c r="DK22" s="30">
        <f t="shared" si="63"/>
        <v>0</v>
      </c>
      <c r="DL22" s="30">
        <f t="shared" si="63"/>
        <v>0</v>
      </c>
      <c r="DM22" s="31"/>
      <c r="DN22" s="27" t="e">
        <f t="shared" si="64"/>
        <v>#VALUE!</v>
      </c>
      <c r="DO22" s="28">
        <f t="shared" si="65"/>
        <v>0</v>
      </c>
      <c r="DP22" s="27" t="e">
        <f t="shared" si="66"/>
        <v>#VALUE!</v>
      </c>
      <c r="DQ22" s="28">
        <f t="shared" si="67"/>
        <v>0</v>
      </c>
      <c r="DR22" s="28">
        <f>IF(OR(T22="",T22=" ",T22="　"),0,IF(D22&gt;=820701,0,IF(DC22=1,1,IF(MATCH(T22,Sheet2!$D$3:$D$12,1)&lt;=5,1,0))))</f>
        <v>0</v>
      </c>
      <c r="DS22" s="28">
        <f>IF(OR(X22="",X22=" ",X22="　"),0,IF(D22&gt;=820701,0,IF(DD22=1,1,IF(MATCH(X22,Sheet2!$D$3:$D$12,1)&lt;=5,1,0))))</f>
        <v>0</v>
      </c>
      <c r="DT22" s="28">
        <f>IF(OR(AB22="",AB22=" ",AB22="　"),0,IF(D22&gt;=820701,0,IF(DE22=1,1,IF(MATCH(AB22,Sheet2!$D$3:$D$12,1)&lt;=5,1,0))))</f>
        <v>0</v>
      </c>
      <c r="DU22" s="28">
        <f>IF(OR(AF22="",AF22=" ",AF22="　"),0,IF(D22&gt;=820701,0,IF(DF22=1,1,IF(MATCH(AF22,Sheet2!$D$3:$D$12,1)&lt;=5,1,0))))</f>
        <v>0</v>
      </c>
      <c r="DV22" s="29">
        <f t="shared" si="68"/>
        <v>3</v>
      </c>
      <c r="DW22" s="29">
        <f t="shared" si="69"/>
        <v>3</v>
      </c>
      <c r="DX22" s="30">
        <f t="shared" si="70"/>
        <v>0</v>
      </c>
      <c r="DY22" s="30">
        <f t="shared" si="71"/>
        <v>0</v>
      </c>
      <c r="DZ22" s="30">
        <f t="shared" si="72"/>
        <v>0</v>
      </c>
      <c r="EA22" s="30">
        <f t="shared" si="72"/>
        <v>0</v>
      </c>
      <c r="EB22" s="31"/>
      <c r="EC22" s="27" t="e">
        <f t="shared" si="73"/>
        <v>#VALUE!</v>
      </c>
      <c r="ED22" s="28">
        <f t="shared" si="74"/>
        <v>0</v>
      </c>
      <c r="EE22" s="27" t="e">
        <f t="shared" si="75"/>
        <v>#VALUE!</v>
      </c>
      <c r="EF22" s="28">
        <f t="shared" si="76"/>
        <v>0</v>
      </c>
      <c r="EG22" s="28">
        <f>IF(OR(T22="",T22=" ",T22="　"),0,IF(D22&gt;=830101,0,IF(DR22=1,1,IF(MATCH(T22,Sheet2!$D$3:$D$12,1)&lt;=6,1,0))))</f>
        <v>0</v>
      </c>
      <c r="EH22" s="28">
        <f>IF(OR(X22="",X22=" ",X22="　"),0,IF(D22&gt;=830101,0,IF(DS22=1,1,IF(MATCH(X22,Sheet2!$D$3:$D$12,1)&lt;=6,1,0))))</f>
        <v>0</v>
      </c>
      <c r="EI22" s="28">
        <f>IF(OR(AB22="",AB22=" ",AB22="　"),0,IF(D22&gt;=830101,0,IF(DT22=1,1,IF(MATCH(AB22,Sheet2!$D$3:$D$12,1)&lt;=6,1,0))))</f>
        <v>0</v>
      </c>
      <c r="EJ22" s="28">
        <f>IF(OR(AF22="",AF22=" ",AF22="　"),0,IF(D22&gt;=830101,0,IF(DU22=1,1,IF(MATCH(AF22,Sheet2!$D$3:$D$12,1)&lt;=6,1,0))))</f>
        <v>0</v>
      </c>
      <c r="EK22" s="29">
        <f t="shared" si="77"/>
        <v>2</v>
      </c>
      <c r="EL22" s="29">
        <f t="shared" si="78"/>
        <v>2</v>
      </c>
      <c r="EM22" s="30">
        <f t="shared" si="79"/>
        <v>0</v>
      </c>
      <c r="EN22" s="30">
        <f t="shared" si="80"/>
        <v>0</v>
      </c>
      <c r="EO22" s="30">
        <f t="shared" si="81"/>
        <v>0</v>
      </c>
      <c r="EP22" s="30">
        <f t="shared" si="81"/>
        <v>0</v>
      </c>
      <c r="EQ22" s="31"/>
      <c r="ER22" s="27" t="e">
        <f t="shared" si="82"/>
        <v>#VALUE!</v>
      </c>
      <c r="ES22" s="28">
        <f t="shared" si="83"/>
        <v>0</v>
      </c>
      <c r="ET22" s="27" t="e">
        <f t="shared" si="84"/>
        <v>#VALUE!</v>
      </c>
      <c r="EU22" s="28">
        <f t="shared" si="85"/>
        <v>0</v>
      </c>
      <c r="EV22" s="28">
        <f>IF(OR(T22="",T22=" ",T22="　"),0,IF(D22&gt;=830701,0,IF(EG22=1,1,IF(MATCH(T22,Sheet2!$D$3:$D$12,1)&lt;=7,1,0))))</f>
        <v>0</v>
      </c>
      <c r="EW22" s="28">
        <f>IF(OR(X22="",X22=" ",X22="　"),0,IF(D22&gt;=830701,0,IF(EH22=1,1,IF(MATCH(X22,Sheet2!$D$3:$D$12,1)&lt;=7,1,0))))</f>
        <v>0</v>
      </c>
      <c r="EX22" s="28">
        <f>IF(OR(AB22="",AB22=" ",AB22="　"),0,IF(D22&gt;=830701,0,IF(EI22=1,1,IF(MATCH(AB22,Sheet2!$D$3:$D$12,1)&lt;=7,1,0))))</f>
        <v>0</v>
      </c>
      <c r="EY22" s="28">
        <f>IF(OR(AF22="",AF22=" ",AF22="　"),0,IF(D22&gt;=830701,0,IF(EJ22=1,1,IF(MATCH(AF22,Sheet2!$D$3:$D$12,1)&lt;=7,1,0))))</f>
        <v>0</v>
      </c>
      <c r="EZ22" s="29">
        <f t="shared" si="86"/>
        <v>2</v>
      </c>
      <c r="FA22" s="29">
        <f t="shared" si="87"/>
        <v>2</v>
      </c>
      <c r="FB22" s="30">
        <f t="shared" si="88"/>
        <v>0</v>
      </c>
      <c r="FC22" s="30">
        <f t="shared" si="89"/>
        <v>0</v>
      </c>
      <c r="FD22" s="30">
        <f t="shared" si="90"/>
        <v>0</v>
      </c>
      <c r="FE22" s="30">
        <f t="shared" si="90"/>
        <v>0</v>
      </c>
      <c r="FF22" s="31"/>
      <c r="FG22" s="27" t="e">
        <f t="shared" si="91"/>
        <v>#VALUE!</v>
      </c>
      <c r="FH22" s="28">
        <f t="shared" si="92"/>
        <v>0</v>
      </c>
      <c r="FI22" s="27" t="e">
        <f t="shared" si="93"/>
        <v>#VALUE!</v>
      </c>
      <c r="FJ22" s="28">
        <f t="shared" si="94"/>
        <v>0</v>
      </c>
      <c r="FK22" s="28">
        <f>IF(OR(T22="",T22=" ",T22="　"),0,IF(D22&gt;=840101,0,IF(EV22=1,1,IF(MATCH(T22,Sheet2!$D$3:$D$12,1)&lt;=8,1,0))))</f>
        <v>0</v>
      </c>
      <c r="FL22" s="28">
        <f>IF(OR(X22="",X22=" ",X22="　"),0,IF(D22&gt;=840101,0,IF(EW22=1,1,IF(MATCH(X22,Sheet2!$D$3:$D$12,1)&lt;=8,1,0))))</f>
        <v>0</v>
      </c>
      <c r="FM22" s="28">
        <f>IF(OR(AB22="",AB22=" ",AB22="　"),0,IF(D22&gt;=840101,0,IF(EX22=1,1,IF(MATCH(AB22,Sheet2!$D$3:$D$12,1)&lt;=8,1,0))))</f>
        <v>0</v>
      </c>
      <c r="FN22" s="28">
        <f>IF(OR(AF22="",AF22=" ",AF22="　"),0,IF(D22&gt;=840101,0,IF(EY22=1,1,IF(MATCH(AF22,Sheet2!$D$3:$D$12,1)&lt;=8,1,0))))</f>
        <v>0</v>
      </c>
      <c r="FO22" s="29">
        <f t="shared" si="95"/>
        <v>1</v>
      </c>
      <c r="FP22" s="29">
        <f t="shared" si="96"/>
        <v>1</v>
      </c>
      <c r="FQ22" s="30">
        <f t="shared" si="97"/>
        <v>0</v>
      </c>
      <c r="FR22" s="30">
        <f t="shared" si="98"/>
        <v>0</v>
      </c>
      <c r="FS22" s="30">
        <f t="shared" si="99"/>
        <v>0</v>
      </c>
      <c r="FT22" s="30">
        <f t="shared" si="99"/>
        <v>0</v>
      </c>
      <c r="FU22" s="31"/>
      <c r="FV22" s="27" t="e">
        <f t="shared" si="100"/>
        <v>#VALUE!</v>
      </c>
      <c r="FW22" s="28">
        <f t="shared" si="101"/>
        <v>0</v>
      </c>
      <c r="FX22" s="27" t="e">
        <f t="shared" si="102"/>
        <v>#VALUE!</v>
      </c>
      <c r="FY22" s="28">
        <f t="shared" si="103"/>
        <v>0</v>
      </c>
      <c r="FZ22" s="28">
        <f>IF(OR(T22="",T22=" ",T22="　"),0,IF(D22&gt;=840701,0,IF(FK22=1,1,IF(MATCH(T22,Sheet2!$D$3:$D$12,1)&lt;=9,1,0))))</f>
        <v>0</v>
      </c>
      <c r="GA22" s="28">
        <f>IF(OR(X22="",X22=" ",X22="　"),0,IF(D22&gt;=840701,0,IF(FL22=1,1,IF(MATCH(X22,Sheet2!$D$3:$D$12,1)&lt;=9,1,0))))</f>
        <v>0</v>
      </c>
      <c r="GB22" s="28">
        <f>IF(OR(AB22="",AB22=" ",AB22="　"),0,IF(D22&gt;=840701,0,IF(FM22=1,1,IF(MATCH(AB22,Sheet2!$D$3:$D$12,1)&lt;=9,1,0))))</f>
        <v>0</v>
      </c>
      <c r="GC22" s="28">
        <f>IF(OR(AF22="",AF22=" ",AF22="　"),0,IF(D22&gt;=840701,0,IF(FN22=1,1,IF(MATCH(AF22,Sheet2!$D$3:$D$12,1)&lt;=9,1,0))))</f>
        <v>0</v>
      </c>
      <c r="GD22" s="29">
        <f t="shared" si="104"/>
        <v>1</v>
      </c>
      <c r="GE22" s="29">
        <f t="shared" si="105"/>
        <v>1</v>
      </c>
      <c r="GF22" s="30">
        <f t="shared" si="106"/>
        <v>0</v>
      </c>
      <c r="GG22" s="30">
        <f t="shared" si="107"/>
        <v>0</v>
      </c>
      <c r="GH22" s="30">
        <f t="shared" si="108"/>
        <v>0</v>
      </c>
      <c r="GI22" s="30">
        <f t="shared" si="108"/>
        <v>0</v>
      </c>
      <c r="GJ22" s="31"/>
      <c r="GK22" s="27" t="e">
        <f t="shared" si="109"/>
        <v>#VALUE!</v>
      </c>
      <c r="GL22" s="28">
        <f t="shared" si="110"/>
        <v>0</v>
      </c>
      <c r="GM22" s="27" t="e">
        <f t="shared" si="111"/>
        <v>#VALUE!</v>
      </c>
      <c r="GN22" s="28">
        <f t="shared" si="112"/>
        <v>0</v>
      </c>
      <c r="GO22" s="28">
        <f>IF(OR(T22="",T22=" ",T22="　"),0,IF(D22&gt;=840701,0,IF(FZ22=1,1,IF(MATCH(T22,Sheet2!$D$3:$D$12,1)&lt;=10,1,0))))</f>
        <v>0</v>
      </c>
      <c r="GP22" s="28">
        <f>IF(OR(X22="",X22=" ",X22="　"),0,IF(D22&gt;=840701,0,IF(GA22=1,1,IF(MATCH(X22,Sheet2!$D$3:$D$12,1)&lt;=10,1,0))))</f>
        <v>0</v>
      </c>
      <c r="GQ22" s="28">
        <f>IF(OR(AB22="",AB22=" ",AB22="　"),0,IF(D22&gt;=840701,0,IF(GB22=1,1,IF(MATCH(AB22,Sheet2!$D$3:$D$12,1)&lt;=10,1,0))))</f>
        <v>0</v>
      </c>
      <c r="GR22" s="28">
        <f>IF(OR(AF22="",AF22=" ",AF22="　"),0,IF(D22&gt;=840701,0,IF(GC22=1,1,IF(MATCH(AF22,Sheet2!$D$3:$D$12,1)&lt;=10,1,0))))</f>
        <v>0</v>
      </c>
      <c r="GS22" s="29">
        <f t="shared" si="113"/>
        <v>0</v>
      </c>
      <c r="GT22" s="29">
        <f t="shared" si="114"/>
        <v>0</v>
      </c>
      <c r="GU22" s="30">
        <f t="shared" si="115"/>
        <v>0</v>
      </c>
      <c r="GV22" s="30">
        <f t="shared" si="116"/>
        <v>0</v>
      </c>
      <c r="GW22" s="30">
        <f t="shared" si="117"/>
        <v>0</v>
      </c>
      <c r="GX22" s="30">
        <f t="shared" si="117"/>
        <v>0</v>
      </c>
      <c r="GY22" s="131"/>
      <c r="GZ22" s="39" t="str">
        <f t="shared" si="118"/>
        <v>1911/00/00</v>
      </c>
      <c r="HA22" s="131" t="e">
        <f t="shared" si="119"/>
        <v>#VALUE!</v>
      </c>
      <c r="HB22" s="131" t="str">
        <f t="shared" si="120"/>
        <v>1911/00/00</v>
      </c>
      <c r="HC22" s="131" t="e">
        <f t="shared" si="121"/>
        <v>#VALUE!</v>
      </c>
      <c r="HD22" s="131" t="str">
        <f t="shared" si="122"/>
        <v>1911/00/00</v>
      </c>
      <c r="HE22" s="131" t="e">
        <f t="shared" si="123"/>
        <v>#VALUE!</v>
      </c>
      <c r="HF22" s="131" t="str">
        <f t="shared" si="124"/>
        <v>2014/01/01</v>
      </c>
      <c r="HH22" s="131">
        <f>IF(OR(C22="",C22=" ",C22="　"),0,IF(D22&gt;780630,0,ROUND(VLOOKUP(F22,Sheet2!$A$1:$B$20,2,FALSE)*E22,0)))</f>
        <v>0</v>
      </c>
      <c r="HI22" s="131">
        <f t="shared" si="125"/>
        <v>0</v>
      </c>
      <c r="HJ22" s="131">
        <f t="shared" si="126"/>
        <v>0</v>
      </c>
      <c r="HL22" s="131" t="str">
        <f t="shared" si="127"/>
        <v/>
      </c>
      <c r="HM22" s="131" t="str">
        <f t="shared" si="128"/>
        <v/>
      </c>
      <c r="HN22" s="131" t="str">
        <f t="shared" si="129"/>
        <v/>
      </c>
      <c r="HO22" s="131" t="str">
        <f t="shared" si="130"/>
        <v/>
      </c>
      <c r="HP22" s="131" t="str">
        <f t="shared" si="131"/>
        <v/>
      </c>
      <c r="HQ22" s="131" t="str">
        <f t="shared" si="131"/>
        <v/>
      </c>
      <c r="HR22" s="131" t="str">
        <f t="shared" si="132"/>
        <v/>
      </c>
    </row>
    <row r="23" spans="1:226" ht="60" customHeight="1">
      <c r="A23" s="125">
        <v>18</v>
      </c>
      <c r="B23" s="32"/>
      <c r="C23" s="33"/>
      <c r="D23" s="34"/>
      <c r="E23" s="55"/>
      <c r="F23" s="46"/>
      <c r="G23" s="48">
        <f>IF(OR(C23="",C23=" ",C23="　"),0,IF(D23&gt;780630,0,ROUND(VLOOKUP(F23,Sheet2!$A$1:$B$20,2,FALSE),0)))</f>
        <v>0</v>
      </c>
      <c r="H23" s="49">
        <f t="shared" si="0"/>
        <v>0</v>
      </c>
      <c r="I23" s="24">
        <f t="shared" si="1"/>
        <v>0</v>
      </c>
      <c r="J23" s="25">
        <f t="shared" si="2"/>
        <v>0</v>
      </c>
      <c r="K23" s="35"/>
      <c r="L23" s="133" t="str">
        <f t="shared" si="133"/>
        <v/>
      </c>
      <c r="M23" s="51" t="str">
        <f t="shared" si="4"/>
        <v/>
      </c>
      <c r="N23" s="56">
        <v>15.5</v>
      </c>
      <c r="O23" s="38"/>
      <c r="P23" s="133" t="str">
        <f t="shared" si="134"/>
        <v/>
      </c>
      <c r="Q23" s="51" t="str">
        <f t="shared" si="6"/>
        <v/>
      </c>
      <c r="R23" s="56">
        <v>15.5</v>
      </c>
      <c r="S23" s="38"/>
      <c r="T23" s="34"/>
      <c r="U23" s="51" t="str">
        <f t="shared" si="7"/>
        <v/>
      </c>
      <c r="V23" s="56">
        <v>15.5</v>
      </c>
      <c r="W23" s="38"/>
      <c r="X23" s="34"/>
      <c r="Y23" s="51" t="str">
        <f t="shared" si="8"/>
        <v/>
      </c>
      <c r="Z23" s="56">
        <v>15.5</v>
      </c>
      <c r="AA23" s="35"/>
      <c r="AB23" s="34"/>
      <c r="AC23" s="51" t="str">
        <f t="shared" si="9"/>
        <v/>
      </c>
      <c r="AD23" s="56">
        <v>15.5</v>
      </c>
      <c r="AE23" s="38"/>
      <c r="AF23" s="34"/>
      <c r="AG23" s="51" t="str">
        <f t="shared" si="10"/>
        <v/>
      </c>
      <c r="AH23" s="56">
        <v>15.5</v>
      </c>
      <c r="AI23" s="37">
        <f t="shared" si="11"/>
        <v>0</v>
      </c>
      <c r="AJ23" s="47">
        <f t="shared" si="12"/>
        <v>0</v>
      </c>
      <c r="AK23" s="26">
        <f t="shared" si="13"/>
        <v>0</v>
      </c>
      <c r="AL23" s="53">
        <f t="shared" si="14"/>
        <v>0</v>
      </c>
      <c r="AM23" s="36"/>
      <c r="AN23" s="54"/>
      <c r="AO23" s="131" t="e">
        <f>VLOOKUP(LEFT(C23,1),Sheet2!$L$3:$M$28,2,FALSE)&amp;MID(C23,2,9)</f>
        <v>#N/A</v>
      </c>
      <c r="AP23" s="131" t="e">
        <f t="shared" si="15"/>
        <v>#N/A</v>
      </c>
      <c r="AQ23" s="131" t="e">
        <f t="shared" si="16"/>
        <v>#N/A</v>
      </c>
      <c r="AR23" s="27">
        <f t="shared" si="17"/>
        <v>0</v>
      </c>
      <c r="AS23" s="28">
        <f t="shared" si="18"/>
        <v>0</v>
      </c>
      <c r="AT23" s="27">
        <f t="shared" si="19"/>
        <v>0</v>
      </c>
      <c r="AU23" s="28">
        <f t="shared" si="20"/>
        <v>0</v>
      </c>
      <c r="AV23" s="28">
        <f t="shared" si="21"/>
        <v>0</v>
      </c>
      <c r="AW23" s="28">
        <f t="shared" si="22"/>
        <v>0</v>
      </c>
      <c r="AX23" s="28">
        <f t="shared" si="23"/>
        <v>0</v>
      </c>
      <c r="AY23" s="28">
        <f t="shared" si="24"/>
        <v>0</v>
      </c>
      <c r="AZ23" s="29" t="str">
        <f t="shared" si="25"/>
        <v/>
      </c>
      <c r="BA23" s="29"/>
      <c r="BB23" s="30">
        <f t="shared" si="26"/>
        <v>0</v>
      </c>
      <c r="BC23" s="30">
        <f t="shared" si="26"/>
        <v>0</v>
      </c>
      <c r="BD23" s="31">
        <f t="shared" si="27"/>
        <v>0</v>
      </c>
      <c r="BE23" s="131"/>
      <c r="BF23" s="27" t="e">
        <f t="shared" si="28"/>
        <v>#VALUE!</v>
      </c>
      <c r="BG23" s="28">
        <f t="shared" si="29"/>
        <v>0</v>
      </c>
      <c r="BH23" s="27" t="e">
        <f t="shared" si="30"/>
        <v>#VALUE!</v>
      </c>
      <c r="BI23" s="28">
        <f t="shared" si="31"/>
        <v>0</v>
      </c>
      <c r="BJ23" s="28">
        <f>IF(OR(T23="",T23=" ",T23="　"),0,IF(D23&gt;=800701,0,IF(MATCH(T23,Sheet2!$D$3:$D$12,1)&lt;=1,1,0)))</f>
        <v>0</v>
      </c>
      <c r="BK23" s="28">
        <f>IF(OR(X23="",X23=" ",X23="　"),0,IF(D23&gt;=800701,0,IF(MATCH(X23,Sheet2!$D$3:$D$12,1)&lt;=1,1,0)))</f>
        <v>0</v>
      </c>
      <c r="BL23" s="28">
        <f>IF(OR(AB23="",AB23=" ",AB23="　"),0,IF(D23&gt;=800701,0,IF(MATCH(AB23,Sheet2!$D$3:$D$12,1)&lt;=1,1,0)))</f>
        <v>0</v>
      </c>
      <c r="BM23" s="28">
        <f>IF(OR(AF23="",AF23=" ",AF23="　"),0,IF(D23&gt;=800701,0,IF(MATCH(AF23,Sheet2!$D$3:$D$12,1)&lt;=1,1,0)))</f>
        <v>0</v>
      </c>
      <c r="BN23" s="29">
        <f t="shared" si="32"/>
        <v>5</v>
      </c>
      <c r="BO23" s="29">
        <f t="shared" si="33"/>
        <v>3</v>
      </c>
      <c r="BP23" s="30">
        <f t="shared" si="34"/>
        <v>0</v>
      </c>
      <c r="BQ23" s="30">
        <f t="shared" si="35"/>
        <v>0</v>
      </c>
      <c r="BR23" s="30">
        <f t="shared" si="36"/>
        <v>0</v>
      </c>
      <c r="BS23" s="30">
        <f t="shared" si="36"/>
        <v>0</v>
      </c>
      <c r="BT23" s="30"/>
      <c r="BU23" s="27" t="e">
        <f t="shared" si="37"/>
        <v>#VALUE!</v>
      </c>
      <c r="BV23" s="28">
        <f t="shared" si="38"/>
        <v>0</v>
      </c>
      <c r="BW23" s="27" t="e">
        <f t="shared" si="39"/>
        <v>#VALUE!</v>
      </c>
      <c r="BX23" s="28">
        <f t="shared" si="40"/>
        <v>0</v>
      </c>
      <c r="BY23" s="28">
        <f>IF(OR(T23="",T23=" ",T23="　"),0,IF(D23&gt;=810101,0,IF(BJ23=1,1,IF(MATCH(T23,Sheet2!$D$3:$D$12,1)&lt;=2,1,0))))</f>
        <v>0</v>
      </c>
      <c r="BZ23" s="28">
        <f>IF(OR(X23="",X23=" ",X23="　"),0,IF(D23&gt;=810101,0,IF(BK23=1,1,IF(MATCH(X23,Sheet2!$D$3:$D$12,1)&lt;=2,1,0))))</f>
        <v>0</v>
      </c>
      <c r="CA23" s="28">
        <f>IF(OR(AB23="",AB23=" ",AB23="　"),0,IF(D23&gt;=810101,0,IF(BL23=1,1,IF(MATCH(AB23,Sheet2!$D$3:$D$12,1)&lt;=2,1,0))))</f>
        <v>0</v>
      </c>
      <c r="CB23" s="28">
        <f>IF(OR(AF23="",AF23=" ",AF23="　"),0,IF(D23&gt;=810101,0,IF(BM23=1,1,IF(MATCH(AF23,Sheet2!$D$3:$D$12,1)&lt;=2,1,0))))</f>
        <v>0</v>
      </c>
      <c r="CC23" s="29">
        <f t="shared" si="41"/>
        <v>4</v>
      </c>
      <c r="CD23" s="29">
        <f t="shared" si="42"/>
        <v>3</v>
      </c>
      <c r="CE23" s="30">
        <f t="shared" si="43"/>
        <v>0</v>
      </c>
      <c r="CF23" s="30">
        <f t="shared" si="44"/>
        <v>0</v>
      </c>
      <c r="CG23" s="30">
        <f t="shared" si="45"/>
        <v>0</v>
      </c>
      <c r="CH23" s="30">
        <f t="shared" si="45"/>
        <v>0</v>
      </c>
      <c r="CI23" s="30"/>
      <c r="CJ23" s="27" t="e">
        <f t="shared" si="46"/>
        <v>#VALUE!</v>
      </c>
      <c r="CK23" s="28">
        <f t="shared" si="47"/>
        <v>0</v>
      </c>
      <c r="CL23" s="27" t="e">
        <f t="shared" si="48"/>
        <v>#VALUE!</v>
      </c>
      <c r="CM23" s="28">
        <f t="shared" si="49"/>
        <v>0</v>
      </c>
      <c r="CN23" s="28">
        <f>IF(OR(T23="",T23=" ",T23="　"),0,IF(D23&gt;=810701,0,IF(BY23=1,1,IF(MATCH(T23,Sheet2!$D$3:$D$12,1)&lt;=3,1,0))))</f>
        <v>0</v>
      </c>
      <c r="CO23" s="28">
        <f>IF(OR(X23="",X23=" ",X23="　"),0,IF(D23&gt;=810701,0,IF(BZ23=1,1,IF(MATCH(X23,Sheet2!$D$3:$D$12,1)&lt;=3,1,0))))</f>
        <v>0</v>
      </c>
      <c r="CP23" s="28">
        <f>IF(OR(AB23="",AB23=" ",AB23="　"),0,IF(D23&gt;=810701,0,IF(CA23=1,1,IF(MATCH(AB23,Sheet2!$D$3:$D$12,1)&lt;=3,1,0))))</f>
        <v>0</v>
      </c>
      <c r="CQ23" s="28">
        <f>IF(OR(AF23="",AF23=" ",AF23="　"),0,IF(D23&gt;=810701,0,IF(CB23=1,1,IF(MATCH(AF23,Sheet2!$D$3:$D$12,1)&lt;=3,1,0))))</f>
        <v>0</v>
      </c>
      <c r="CR23" s="29">
        <f t="shared" si="50"/>
        <v>4</v>
      </c>
      <c r="CS23" s="29">
        <f t="shared" si="51"/>
        <v>3</v>
      </c>
      <c r="CT23" s="30">
        <f t="shared" si="52"/>
        <v>0</v>
      </c>
      <c r="CU23" s="30">
        <f t="shared" si="53"/>
        <v>0</v>
      </c>
      <c r="CV23" s="30">
        <f t="shared" si="54"/>
        <v>0</v>
      </c>
      <c r="CW23" s="30">
        <f t="shared" si="54"/>
        <v>0</v>
      </c>
      <c r="CX23" s="31"/>
      <c r="CY23" s="27" t="e">
        <f t="shared" si="55"/>
        <v>#VALUE!</v>
      </c>
      <c r="CZ23" s="28">
        <f t="shared" si="56"/>
        <v>0</v>
      </c>
      <c r="DA23" s="27" t="e">
        <f t="shared" si="57"/>
        <v>#VALUE!</v>
      </c>
      <c r="DB23" s="28">
        <f t="shared" si="58"/>
        <v>0</v>
      </c>
      <c r="DC23" s="28">
        <f>IF(OR(T23="",T23=" ",T23="　"),0,IF(D23&gt;=820101,0,IF(CN23=1,1,IF(MATCH(T23,Sheet2!$D$3:$D$12,1)&lt;=4,1,0))))</f>
        <v>0</v>
      </c>
      <c r="DD23" s="28">
        <f>IF(OR(X23="",X23=" ",X23="　"),0,IF(D23&gt;=820101,0,IF(CO23=1,1,IF(MATCH(X23,Sheet2!$D$3:$D$12,1)&lt;=4,1,0))))</f>
        <v>0</v>
      </c>
      <c r="DE23" s="28">
        <f>IF(OR(AB23="",AB23=" ",AB23="　"),0,IF(D23&gt;=820101,0,IF(CP23=1,1,IF(MATCH(AB23,Sheet2!$D$3:$D$12,1)&lt;=4,1,0))))</f>
        <v>0</v>
      </c>
      <c r="DF23" s="28">
        <f>IF(OR(AF23="",AF23=" ",AF23="　"),0,IF(D23&gt;=820101,0,IF(CQ23=1,1,IF(MATCH(AF23,Sheet2!$D$3:$D$12,1)&lt;=4,1,0))))</f>
        <v>0</v>
      </c>
      <c r="DG23" s="29">
        <f t="shared" si="59"/>
        <v>3</v>
      </c>
      <c r="DH23" s="29">
        <f t="shared" si="60"/>
        <v>3</v>
      </c>
      <c r="DI23" s="30">
        <f t="shared" si="61"/>
        <v>0</v>
      </c>
      <c r="DJ23" s="30">
        <f t="shared" si="62"/>
        <v>0</v>
      </c>
      <c r="DK23" s="30">
        <f t="shared" si="63"/>
        <v>0</v>
      </c>
      <c r="DL23" s="30">
        <f t="shared" si="63"/>
        <v>0</v>
      </c>
      <c r="DM23" s="31"/>
      <c r="DN23" s="27" t="e">
        <f t="shared" si="64"/>
        <v>#VALUE!</v>
      </c>
      <c r="DO23" s="28">
        <f t="shared" si="65"/>
        <v>0</v>
      </c>
      <c r="DP23" s="27" t="e">
        <f t="shared" si="66"/>
        <v>#VALUE!</v>
      </c>
      <c r="DQ23" s="28">
        <f t="shared" si="67"/>
        <v>0</v>
      </c>
      <c r="DR23" s="28">
        <f>IF(OR(T23="",T23=" ",T23="　"),0,IF(D23&gt;=820701,0,IF(DC23=1,1,IF(MATCH(T23,Sheet2!$D$3:$D$12,1)&lt;=5,1,0))))</f>
        <v>0</v>
      </c>
      <c r="DS23" s="28">
        <f>IF(OR(X23="",X23=" ",X23="　"),0,IF(D23&gt;=820701,0,IF(DD23=1,1,IF(MATCH(X23,Sheet2!$D$3:$D$12,1)&lt;=5,1,0))))</f>
        <v>0</v>
      </c>
      <c r="DT23" s="28">
        <f>IF(OR(AB23="",AB23=" ",AB23="　"),0,IF(D23&gt;=820701,0,IF(DE23=1,1,IF(MATCH(AB23,Sheet2!$D$3:$D$12,1)&lt;=5,1,0))))</f>
        <v>0</v>
      </c>
      <c r="DU23" s="28">
        <f>IF(OR(AF23="",AF23=" ",AF23="　"),0,IF(D23&gt;=820701,0,IF(DF23=1,1,IF(MATCH(AF23,Sheet2!$D$3:$D$12,1)&lt;=5,1,0))))</f>
        <v>0</v>
      </c>
      <c r="DV23" s="29">
        <f t="shared" si="68"/>
        <v>3</v>
      </c>
      <c r="DW23" s="29">
        <f t="shared" si="69"/>
        <v>3</v>
      </c>
      <c r="DX23" s="30">
        <f t="shared" si="70"/>
        <v>0</v>
      </c>
      <c r="DY23" s="30">
        <f t="shared" si="71"/>
        <v>0</v>
      </c>
      <c r="DZ23" s="30">
        <f t="shared" si="72"/>
        <v>0</v>
      </c>
      <c r="EA23" s="30">
        <f t="shared" si="72"/>
        <v>0</v>
      </c>
      <c r="EB23" s="31"/>
      <c r="EC23" s="27" t="e">
        <f t="shared" si="73"/>
        <v>#VALUE!</v>
      </c>
      <c r="ED23" s="28">
        <f t="shared" si="74"/>
        <v>0</v>
      </c>
      <c r="EE23" s="27" t="e">
        <f t="shared" si="75"/>
        <v>#VALUE!</v>
      </c>
      <c r="EF23" s="28">
        <f t="shared" si="76"/>
        <v>0</v>
      </c>
      <c r="EG23" s="28">
        <f>IF(OR(T23="",T23=" ",T23="　"),0,IF(D23&gt;=830101,0,IF(DR23=1,1,IF(MATCH(T23,Sheet2!$D$3:$D$12,1)&lt;=6,1,0))))</f>
        <v>0</v>
      </c>
      <c r="EH23" s="28">
        <f>IF(OR(X23="",X23=" ",X23="　"),0,IF(D23&gt;=830101,0,IF(DS23=1,1,IF(MATCH(X23,Sheet2!$D$3:$D$12,1)&lt;=6,1,0))))</f>
        <v>0</v>
      </c>
      <c r="EI23" s="28">
        <f>IF(OR(AB23="",AB23=" ",AB23="　"),0,IF(D23&gt;=830101,0,IF(DT23=1,1,IF(MATCH(AB23,Sheet2!$D$3:$D$12,1)&lt;=6,1,0))))</f>
        <v>0</v>
      </c>
      <c r="EJ23" s="28">
        <f>IF(OR(AF23="",AF23=" ",AF23="　"),0,IF(D23&gt;=830101,0,IF(DU23=1,1,IF(MATCH(AF23,Sheet2!$D$3:$D$12,1)&lt;=6,1,0))))</f>
        <v>0</v>
      </c>
      <c r="EK23" s="29">
        <f t="shared" si="77"/>
        <v>2</v>
      </c>
      <c r="EL23" s="29">
        <f t="shared" si="78"/>
        <v>2</v>
      </c>
      <c r="EM23" s="30">
        <f t="shared" si="79"/>
        <v>0</v>
      </c>
      <c r="EN23" s="30">
        <f t="shared" si="80"/>
        <v>0</v>
      </c>
      <c r="EO23" s="30">
        <f t="shared" si="81"/>
        <v>0</v>
      </c>
      <c r="EP23" s="30">
        <f t="shared" si="81"/>
        <v>0</v>
      </c>
      <c r="EQ23" s="31"/>
      <c r="ER23" s="27" t="e">
        <f t="shared" si="82"/>
        <v>#VALUE!</v>
      </c>
      <c r="ES23" s="28">
        <f t="shared" si="83"/>
        <v>0</v>
      </c>
      <c r="ET23" s="27" t="e">
        <f t="shared" si="84"/>
        <v>#VALUE!</v>
      </c>
      <c r="EU23" s="28">
        <f t="shared" si="85"/>
        <v>0</v>
      </c>
      <c r="EV23" s="28">
        <f>IF(OR(T23="",T23=" ",T23="　"),0,IF(D23&gt;=830701,0,IF(EG23=1,1,IF(MATCH(T23,Sheet2!$D$3:$D$12,1)&lt;=7,1,0))))</f>
        <v>0</v>
      </c>
      <c r="EW23" s="28">
        <f>IF(OR(X23="",X23=" ",X23="　"),0,IF(D23&gt;=830701,0,IF(EH23=1,1,IF(MATCH(X23,Sheet2!$D$3:$D$12,1)&lt;=7,1,0))))</f>
        <v>0</v>
      </c>
      <c r="EX23" s="28">
        <f>IF(OR(AB23="",AB23=" ",AB23="　"),0,IF(D23&gt;=830701,0,IF(EI23=1,1,IF(MATCH(AB23,Sheet2!$D$3:$D$12,1)&lt;=7,1,0))))</f>
        <v>0</v>
      </c>
      <c r="EY23" s="28">
        <f>IF(OR(AF23="",AF23=" ",AF23="　"),0,IF(D23&gt;=830701,0,IF(EJ23=1,1,IF(MATCH(AF23,Sheet2!$D$3:$D$12,1)&lt;=7,1,0))))</f>
        <v>0</v>
      </c>
      <c r="EZ23" s="29">
        <f t="shared" si="86"/>
        <v>2</v>
      </c>
      <c r="FA23" s="29">
        <f t="shared" si="87"/>
        <v>2</v>
      </c>
      <c r="FB23" s="30">
        <f t="shared" si="88"/>
        <v>0</v>
      </c>
      <c r="FC23" s="30">
        <f t="shared" si="89"/>
        <v>0</v>
      </c>
      <c r="FD23" s="30">
        <f t="shared" si="90"/>
        <v>0</v>
      </c>
      <c r="FE23" s="30">
        <f t="shared" si="90"/>
        <v>0</v>
      </c>
      <c r="FF23" s="31"/>
      <c r="FG23" s="27" t="e">
        <f t="shared" si="91"/>
        <v>#VALUE!</v>
      </c>
      <c r="FH23" s="28">
        <f t="shared" si="92"/>
        <v>0</v>
      </c>
      <c r="FI23" s="27" t="e">
        <f t="shared" si="93"/>
        <v>#VALUE!</v>
      </c>
      <c r="FJ23" s="28">
        <f t="shared" si="94"/>
        <v>0</v>
      </c>
      <c r="FK23" s="28">
        <f>IF(OR(T23="",T23=" ",T23="　"),0,IF(D23&gt;=840101,0,IF(EV23=1,1,IF(MATCH(T23,Sheet2!$D$3:$D$12,1)&lt;=8,1,0))))</f>
        <v>0</v>
      </c>
      <c r="FL23" s="28">
        <f>IF(OR(X23="",X23=" ",X23="　"),0,IF(D23&gt;=840101,0,IF(EW23=1,1,IF(MATCH(X23,Sheet2!$D$3:$D$12,1)&lt;=8,1,0))))</f>
        <v>0</v>
      </c>
      <c r="FM23" s="28">
        <f>IF(OR(AB23="",AB23=" ",AB23="　"),0,IF(D23&gt;=840101,0,IF(EX23=1,1,IF(MATCH(AB23,Sheet2!$D$3:$D$12,1)&lt;=8,1,0))))</f>
        <v>0</v>
      </c>
      <c r="FN23" s="28">
        <f>IF(OR(AF23="",AF23=" ",AF23="　"),0,IF(D23&gt;=840101,0,IF(EY23=1,1,IF(MATCH(AF23,Sheet2!$D$3:$D$12,1)&lt;=8,1,0))))</f>
        <v>0</v>
      </c>
      <c r="FO23" s="29">
        <f t="shared" si="95"/>
        <v>1</v>
      </c>
      <c r="FP23" s="29">
        <f t="shared" si="96"/>
        <v>1</v>
      </c>
      <c r="FQ23" s="30">
        <f t="shared" si="97"/>
        <v>0</v>
      </c>
      <c r="FR23" s="30">
        <f t="shared" si="98"/>
        <v>0</v>
      </c>
      <c r="FS23" s="30">
        <f t="shared" si="99"/>
        <v>0</v>
      </c>
      <c r="FT23" s="30">
        <f t="shared" si="99"/>
        <v>0</v>
      </c>
      <c r="FU23" s="31"/>
      <c r="FV23" s="27" t="e">
        <f t="shared" si="100"/>
        <v>#VALUE!</v>
      </c>
      <c r="FW23" s="28">
        <f t="shared" si="101"/>
        <v>0</v>
      </c>
      <c r="FX23" s="27" t="e">
        <f t="shared" si="102"/>
        <v>#VALUE!</v>
      </c>
      <c r="FY23" s="28">
        <f t="shared" si="103"/>
        <v>0</v>
      </c>
      <c r="FZ23" s="28">
        <f>IF(OR(T23="",T23=" ",T23="　"),0,IF(D23&gt;=840701,0,IF(FK23=1,1,IF(MATCH(T23,Sheet2!$D$3:$D$12,1)&lt;=9,1,0))))</f>
        <v>0</v>
      </c>
      <c r="GA23" s="28">
        <f>IF(OR(X23="",X23=" ",X23="　"),0,IF(D23&gt;=840701,0,IF(FL23=1,1,IF(MATCH(X23,Sheet2!$D$3:$D$12,1)&lt;=9,1,0))))</f>
        <v>0</v>
      </c>
      <c r="GB23" s="28">
        <f>IF(OR(AB23="",AB23=" ",AB23="　"),0,IF(D23&gt;=840701,0,IF(FM23=1,1,IF(MATCH(AB23,Sheet2!$D$3:$D$12,1)&lt;=9,1,0))))</f>
        <v>0</v>
      </c>
      <c r="GC23" s="28">
        <f>IF(OR(AF23="",AF23=" ",AF23="　"),0,IF(D23&gt;=840701,0,IF(FN23=1,1,IF(MATCH(AF23,Sheet2!$D$3:$D$12,1)&lt;=9,1,0))))</f>
        <v>0</v>
      </c>
      <c r="GD23" s="29">
        <f t="shared" si="104"/>
        <v>1</v>
      </c>
      <c r="GE23" s="29">
        <f t="shared" si="105"/>
        <v>1</v>
      </c>
      <c r="GF23" s="30">
        <f t="shared" si="106"/>
        <v>0</v>
      </c>
      <c r="GG23" s="30">
        <f t="shared" si="107"/>
        <v>0</v>
      </c>
      <c r="GH23" s="30">
        <f t="shared" si="108"/>
        <v>0</v>
      </c>
      <c r="GI23" s="30">
        <f t="shared" si="108"/>
        <v>0</v>
      </c>
      <c r="GJ23" s="31"/>
      <c r="GK23" s="27" t="e">
        <f t="shared" si="109"/>
        <v>#VALUE!</v>
      </c>
      <c r="GL23" s="28">
        <f t="shared" si="110"/>
        <v>0</v>
      </c>
      <c r="GM23" s="27" t="e">
        <f t="shared" si="111"/>
        <v>#VALUE!</v>
      </c>
      <c r="GN23" s="28">
        <f t="shared" si="112"/>
        <v>0</v>
      </c>
      <c r="GO23" s="28">
        <f>IF(OR(T23="",T23=" ",T23="　"),0,IF(D23&gt;=840701,0,IF(FZ23=1,1,IF(MATCH(T23,Sheet2!$D$3:$D$12,1)&lt;=10,1,0))))</f>
        <v>0</v>
      </c>
      <c r="GP23" s="28">
        <f>IF(OR(X23="",X23=" ",X23="　"),0,IF(D23&gt;=840701,0,IF(GA23=1,1,IF(MATCH(X23,Sheet2!$D$3:$D$12,1)&lt;=10,1,0))))</f>
        <v>0</v>
      </c>
      <c r="GQ23" s="28">
        <f>IF(OR(AB23="",AB23=" ",AB23="　"),0,IF(D23&gt;=840701,0,IF(GB23=1,1,IF(MATCH(AB23,Sheet2!$D$3:$D$12,1)&lt;=10,1,0))))</f>
        <v>0</v>
      </c>
      <c r="GR23" s="28">
        <f>IF(OR(AF23="",AF23=" ",AF23="　"),0,IF(D23&gt;=840701,0,IF(GC23=1,1,IF(MATCH(AF23,Sheet2!$D$3:$D$12,1)&lt;=10,1,0))))</f>
        <v>0</v>
      </c>
      <c r="GS23" s="29">
        <f t="shared" si="113"/>
        <v>0</v>
      </c>
      <c r="GT23" s="29">
        <f t="shared" si="114"/>
        <v>0</v>
      </c>
      <c r="GU23" s="30">
        <f t="shared" si="115"/>
        <v>0</v>
      </c>
      <c r="GV23" s="30">
        <f t="shared" si="116"/>
        <v>0</v>
      </c>
      <c r="GW23" s="30">
        <f t="shared" si="117"/>
        <v>0</v>
      </c>
      <c r="GX23" s="30">
        <f t="shared" si="117"/>
        <v>0</v>
      </c>
      <c r="GY23" s="131"/>
      <c r="GZ23" s="39" t="str">
        <f t="shared" si="118"/>
        <v>1911/00/00</v>
      </c>
      <c r="HA23" s="131" t="e">
        <f t="shared" si="119"/>
        <v>#VALUE!</v>
      </c>
      <c r="HB23" s="131" t="str">
        <f t="shared" si="120"/>
        <v>1911/00/00</v>
      </c>
      <c r="HC23" s="131" t="e">
        <f t="shared" si="121"/>
        <v>#VALUE!</v>
      </c>
      <c r="HD23" s="131" t="str">
        <f t="shared" si="122"/>
        <v>1911/00/00</v>
      </c>
      <c r="HE23" s="131" t="e">
        <f t="shared" si="123"/>
        <v>#VALUE!</v>
      </c>
      <c r="HF23" s="131" t="str">
        <f t="shared" si="124"/>
        <v>2014/01/01</v>
      </c>
      <c r="HH23" s="131">
        <f>IF(OR(C23="",C23=" ",C23="　"),0,IF(D23&gt;780630,0,ROUND(VLOOKUP(F23,Sheet2!$A$1:$B$20,2,FALSE)*E23,0)))</f>
        <v>0</v>
      </c>
      <c r="HI23" s="131">
        <f t="shared" si="125"/>
        <v>0</v>
      </c>
      <c r="HJ23" s="131">
        <f t="shared" si="126"/>
        <v>0</v>
      </c>
      <c r="HL23" s="131" t="str">
        <f t="shared" si="127"/>
        <v/>
      </c>
      <c r="HM23" s="131" t="str">
        <f t="shared" si="128"/>
        <v/>
      </c>
      <c r="HN23" s="131" t="str">
        <f t="shared" si="129"/>
        <v/>
      </c>
      <c r="HO23" s="131" t="str">
        <f t="shared" si="130"/>
        <v/>
      </c>
      <c r="HP23" s="131" t="str">
        <f t="shared" si="131"/>
        <v/>
      </c>
      <c r="HQ23" s="131" t="str">
        <f t="shared" si="131"/>
        <v/>
      </c>
      <c r="HR23" s="131" t="str">
        <f t="shared" si="132"/>
        <v/>
      </c>
    </row>
    <row r="24" spans="1:226" ht="60" customHeight="1">
      <c r="A24" s="125">
        <v>19</v>
      </c>
      <c r="B24" s="32"/>
      <c r="C24" s="33"/>
      <c r="D24" s="34"/>
      <c r="E24" s="55"/>
      <c r="F24" s="46"/>
      <c r="G24" s="48">
        <f>IF(OR(C24="",C24=" ",C24="　"),0,IF(D24&gt;780630,0,ROUND(VLOOKUP(F24,Sheet2!$A$1:$B$20,2,FALSE),0)))</f>
        <v>0</v>
      </c>
      <c r="H24" s="49">
        <f t="shared" si="0"/>
        <v>0</v>
      </c>
      <c r="I24" s="24">
        <f t="shared" si="1"/>
        <v>0</v>
      </c>
      <c r="J24" s="25">
        <f t="shared" si="2"/>
        <v>0</v>
      </c>
      <c r="K24" s="35"/>
      <c r="L24" s="133" t="str">
        <f t="shared" si="133"/>
        <v/>
      </c>
      <c r="M24" s="51" t="str">
        <f t="shared" si="4"/>
        <v/>
      </c>
      <c r="N24" s="56">
        <v>15.5</v>
      </c>
      <c r="O24" s="38"/>
      <c r="P24" s="133" t="str">
        <f t="shared" si="134"/>
        <v/>
      </c>
      <c r="Q24" s="51" t="str">
        <f t="shared" si="6"/>
        <v/>
      </c>
      <c r="R24" s="56">
        <v>15.5</v>
      </c>
      <c r="S24" s="38"/>
      <c r="T24" s="34"/>
      <c r="U24" s="51" t="str">
        <f t="shared" si="7"/>
        <v/>
      </c>
      <c r="V24" s="56">
        <v>15.5</v>
      </c>
      <c r="W24" s="38"/>
      <c r="X24" s="34"/>
      <c r="Y24" s="51" t="str">
        <f t="shared" si="8"/>
        <v/>
      </c>
      <c r="Z24" s="56">
        <v>15.5</v>
      </c>
      <c r="AA24" s="35"/>
      <c r="AB24" s="34"/>
      <c r="AC24" s="51" t="str">
        <f t="shared" si="9"/>
        <v/>
      </c>
      <c r="AD24" s="56">
        <v>15.5</v>
      </c>
      <c r="AE24" s="38"/>
      <c r="AF24" s="34"/>
      <c r="AG24" s="51" t="str">
        <f t="shared" si="10"/>
        <v/>
      </c>
      <c r="AH24" s="56">
        <v>15.5</v>
      </c>
      <c r="AI24" s="37">
        <f t="shared" si="11"/>
        <v>0</v>
      </c>
      <c r="AJ24" s="47">
        <f t="shared" si="12"/>
        <v>0</v>
      </c>
      <c r="AK24" s="26">
        <f t="shared" si="13"/>
        <v>0</v>
      </c>
      <c r="AL24" s="53">
        <f t="shared" si="14"/>
        <v>0</v>
      </c>
      <c r="AM24" s="36"/>
      <c r="AN24" s="54"/>
      <c r="AO24" s="131" t="e">
        <f>VLOOKUP(LEFT(C24,1),Sheet2!$L$3:$M$28,2,FALSE)&amp;MID(C24,2,9)</f>
        <v>#N/A</v>
      </c>
      <c r="AP24" s="131" t="e">
        <f t="shared" si="15"/>
        <v>#N/A</v>
      </c>
      <c r="AQ24" s="131" t="e">
        <f t="shared" si="16"/>
        <v>#N/A</v>
      </c>
      <c r="AR24" s="27">
        <f t="shared" si="17"/>
        <v>0</v>
      </c>
      <c r="AS24" s="28">
        <f t="shared" si="18"/>
        <v>0</v>
      </c>
      <c r="AT24" s="27">
        <f t="shared" si="19"/>
        <v>0</v>
      </c>
      <c r="AU24" s="28">
        <f t="shared" si="20"/>
        <v>0</v>
      </c>
      <c r="AV24" s="28">
        <f t="shared" si="21"/>
        <v>0</v>
      </c>
      <c r="AW24" s="28">
        <f t="shared" si="22"/>
        <v>0</v>
      </c>
      <c r="AX24" s="28">
        <f t="shared" si="23"/>
        <v>0</v>
      </c>
      <c r="AY24" s="28">
        <f t="shared" si="24"/>
        <v>0</v>
      </c>
      <c r="AZ24" s="29" t="str">
        <f t="shared" si="25"/>
        <v/>
      </c>
      <c r="BA24" s="29"/>
      <c r="BB24" s="30">
        <f t="shared" si="26"/>
        <v>0</v>
      </c>
      <c r="BC24" s="30">
        <f t="shared" si="26"/>
        <v>0</v>
      </c>
      <c r="BD24" s="31">
        <f t="shared" si="27"/>
        <v>0</v>
      </c>
      <c r="BE24" s="131"/>
      <c r="BF24" s="27" t="e">
        <f t="shared" si="28"/>
        <v>#VALUE!</v>
      </c>
      <c r="BG24" s="28">
        <f t="shared" si="29"/>
        <v>0</v>
      </c>
      <c r="BH24" s="27" t="e">
        <f t="shared" si="30"/>
        <v>#VALUE!</v>
      </c>
      <c r="BI24" s="28">
        <f t="shared" si="31"/>
        <v>0</v>
      </c>
      <c r="BJ24" s="28">
        <f>IF(OR(T24="",T24=" ",T24="　"),0,IF(D24&gt;=800701,0,IF(MATCH(T24,Sheet2!$D$3:$D$12,1)&lt;=1,1,0)))</f>
        <v>0</v>
      </c>
      <c r="BK24" s="28">
        <f>IF(OR(X24="",X24=" ",X24="　"),0,IF(D24&gt;=800701,0,IF(MATCH(X24,Sheet2!$D$3:$D$12,1)&lt;=1,1,0)))</f>
        <v>0</v>
      </c>
      <c r="BL24" s="28">
        <f>IF(OR(AB24="",AB24=" ",AB24="　"),0,IF(D24&gt;=800701,0,IF(MATCH(AB24,Sheet2!$D$3:$D$12,1)&lt;=1,1,0)))</f>
        <v>0</v>
      </c>
      <c r="BM24" s="28">
        <f>IF(OR(AF24="",AF24=" ",AF24="　"),0,IF(D24&gt;=800701,0,IF(MATCH(AF24,Sheet2!$D$3:$D$12,1)&lt;=1,1,0)))</f>
        <v>0</v>
      </c>
      <c r="BN24" s="29">
        <f t="shared" si="32"/>
        <v>5</v>
      </c>
      <c r="BO24" s="29">
        <f t="shared" si="33"/>
        <v>3</v>
      </c>
      <c r="BP24" s="30">
        <f t="shared" si="34"/>
        <v>0</v>
      </c>
      <c r="BQ24" s="30">
        <f t="shared" si="35"/>
        <v>0</v>
      </c>
      <c r="BR24" s="30">
        <f t="shared" si="36"/>
        <v>0</v>
      </c>
      <c r="BS24" s="30">
        <f t="shared" si="36"/>
        <v>0</v>
      </c>
      <c r="BT24" s="30"/>
      <c r="BU24" s="27" t="e">
        <f t="shared" si="37"/>
        <v>#VALUE!</v>
      </c>
      <c r="BV24" s="28">
        <f t="shared" si="38"/>
        <v>0</v>
      </c>
      <c r="BW24" s="27" t="e">
        <f t="shared" si="39"/>
        <v>#VALUE!</v>
      </c>
      <c r="BX24" s="28">
        <f t="shared" si="40"/>
        <v>0</v>
      </c>
      <c r="BY24" s="28">
        <f>IF(OR(T24="",T24=" ",T24="　"),0,IF(D24&gt;=810101,0,IF(BJ24=1,1,IF(MATCH(T24,Sheet2!$D$3:$D$12,1)&lt;=2,1,0))))</f>
        <v>0</v>
      </c>
      <c r="BZ24" s="28">
        <f>IF(OR(X24="",X24=" ",X24="　"),0,IF(D24&gt;=810101,0,IF(BK24=1,1,IF(MATCH(X24,Sheet2!$D$3:$D$12,1)&lt;=2,1,0))))</f>
        <v>0</v>
      </c>
      <c r="CA24" s="28">
        <f>IF(OR(AB24="",AB24=" ",AB24="　"),0,IF(D24&gt;=810101,0,IF(BL24=1,1,IF(MATCH(AB24,Sheet2!$D$3:$D$12,1)&lt;=2,1,0))))</f>
        <v>0</v>
      </c>
      <c r="CB24" s="28">
        <f>IF(OR(AF24="",AF24=" ",AF24="　"),0,IF(D24&gt;=810101,0,IF(BM24=1,1,IF(MATCH(AF24,Sheet2!$D$3:$D$12,1)&lt;=2,1,0))))</f>
        <v>0</v>
      </c>
      <c r="CC24" s="29">
        <f t="shared" si="41"/>
        <v>4</v>
      </c>
      <c r="CD24" s="29">
        <f t="shared" si="42"/>
        <v>3</v>
      </c>
      <c r="CE24" s="30">
        <f t="shared" si="43"/>
        <v>0</v>
      </c>
      <c r="CF24" s="30">
        <f t="shared" si="44"/>
        <v>0</v>
      </c>
      <c r="CG24" s="30">
        <f t="shared" si="45"/>
        <v>0</v>
      </c>
      <c r="CH24" s="30">
        <f t="shared" si="45"/>
        <v>0</v>
      </c>
      <c r="CI24" s="30"/>
      <c r="CJ24" s="27" t="e">
        <f t="shared" si="46"/>
        <v>#VALUE!</v>
      </c>
      <c r="CK24" s="28">
        <f t="shared" si="47"/>
        <v>0</v>
      </c>
      <c r="CL24" s="27" t="e">
        <f t="shared" si="48"/>
        <v>#VALUE!</v>
      </c>
      <c r="CM24" s="28">
        <f t="shared" si="49"/>
        <v>0</v>
      </c>
      <c r="CN24" s="28">
        <f>IF(OR(T24="",T24=" ",T24="　"),0,IF(D24&gt;=810701,0,IF(BY24=1,1,IF(MATCH(T24,Sheet2!$D$3:$D$12,1)&lt;=3,1,0))))</f>
        <v>0</v>
      </c>
      <c r="CO24" s="28">
        <f>IF(OR(X24="",X24=" ",X24="　"),0,IF(D24&gt;=810701,0,IF(BZ24=1,1,IF(MATCH(X24,Sheet2!$D$3:$D$12,1)&lt;=3,1,0))))</f>
        <v>0</v>
      </c>
      <c r="CP24" s="28">
        <f>IF(OR(AB24="",AB24=" ",AB24="　"),0,IF(D24&gt;=810701,0,IF(CA24=1,1,IF(MATCH(AB24,Sheet2!$D$3:$D$12,1)&lt;=3,1,0))))</f>
        <v>0</v>
      </c>
      <c r="CQ24" s="28">
        <f>IF(OR(AF24="",AF24=" ",AF24="　"),0,IF(D24&gt;=810701,0,IF(CB24=1,1,IF(MATCH(AF24,Sheet2!$D$3:$D$12,1)&lt;=3,1,0))))</f>
        <v>0</v>
      </c>
      <c r="CR24" s="29">
        <f t="shared" si="50"/>
        <v>4</v>
      </c>
      <c r="CS24" s="29">
        <f t="shared" si="51"/>
        <v>3</v>
      </c>
      <c r="CT24" s="30">
        <f t="shared" si="52"/>
        <v>0</v>
      </c>
      <c r="CU24" s="30">
        <f t="shared" si="53"/>
        <v>0</v>
      </c>
      <c r="CV24" s="30">
        <f t="shared" si="54"/>
        <v>0</v>
      </c>
      <c r="CW24" s="30">
        <f t="shared" si="54"/>
        <v>0</v>
      </c>
      <c r="CX24" s="31"/>
      <c r="CY24" s="27" t="e">
        <f t="shared" si="55"/>
        <v>#VALUE!</v>
      </c>
      <c r="CZ24" s="28">
        <f t="shared" si="56"/>
        <v>0</v>
      </c>
      <c r="DA24" s="27" t="e">
        <f t="shared" si="57"/>
        <v>#VALUE!</v>
      </c>
      <c r="DB24" s="28">
        <f t="shared" si="58"/>
        <v>0</v>
      </c>
      <c r="DC24" s="28">
        <f>IF(OR(T24="",T24=" ",T24="　"),0,IF(D24&gt;=820101,0,IF(CN24=1,1,IF(MATCH(T24,Sheet2!$D$3:$D$12,1)&lt;=4,1,0))))</f>
        <v>0</v>
      </c>
      <c r="DD24" s="28">
        <f>IF(OR(X24="",X24=" ",X24="　"),0,IF(D24&gt;=820101,0,IF(CO24=1,1,IF(MATCH(X24,Sheet2!$D$3:$D$12,1)&lt;=4,1,0))))</f>
        <v>0</v>
      </c>
      <c r="DE24" s="28">
        <f>IF(OR(AB24="",AB24=" ",AB24="　"),0,IF(D24&gt;=820101,0,IF(CP24=1,1,IF(MATCH(AB24,Sheet2!$D$3:$D$12,1)&lt;=4,1,0))))</f>
        <v>0</v>
      </c>
      <c r="DF24" s="28">
        <f>IF(OR(AF24="",AF24=" ",AF24="　"),0,IF(D24&gt;=820101,0,IF(CQ24=1,1,IF(MATCH(AF24,Sheet2!$D$3:$D$12,1)&lt;=4,1,0))))</f>
        <v>0</v>
      </c>
      <c r="DG24" s="29">
        <f t="shared" si="59"/>
        <v>3</v>
      </c>
      <c r="DH24" s="29">
        <f t="shared" si="60"/>
        <v>3</v>
      </c>
      <c r="DI24" s="30">
        <f t="shared" si="61"/>
        <v>0</v>
      </c>
      <c r="DJ24" s="30">
        <f t="shared" si="62"/>
        <v>0</v>
      </c>
      <c r="DK24" s="30">
        <f t="shared" si="63"/>
        <v>0</v>
      </c>
      <c r="DL24" s="30">
        <f t="shared" si="63"/>
        <v>0</v>
      </c>
      <c r="DM24" s="31"/>
      <c r="DN24" s="27" t="e">
        <f t="shared" si="64"/>
        <v>#VALUE!</v>
      </c>
      <c r="DO24" s="28">
        <f t="shared" si="65"/>
        <v>0</v>
      </c>
      <c r="DP24" s="27" t="e">
        <f t="shared" si="66"/>
        <v>#VALUE!</v>
      </c>
      <c r="DQ24" s="28">
        <f t="shared" si="67"/>
        <v>0</v>
      </c>
      <c r="DR24" s="28">
        <f>IF(OR(T24="",T24=" ",T24="　"),0,IF(D24&gt;=820701,0,IF(DC24=1,1,IF(MATCH(T24,Sheet2!$D$3:$D$12,1)&lt;=5,1,0))))</f>
        <v>0</v>
      </c>
      <c r="DS24" s="28">
        <f>IF(OR(X24="",X24=" ",X24="　"),0,IF(D24&gt;=820701,0,IF(DD24=1,1,IF(MATCH(X24,Sheet2!$D$3:$D$12,1)&lt;=5,1,0))))</f>
        <v>0</v>
      </c>
      <c r="DT24" s="28">
        <f>IF(OR(AB24="",AB24=" ",AB24="　"),0,IF(D24&gt;=820701,0,IF(DE24=1,1,IF(MATCH(AB24,Sheet2!$D$3:$D$12,1)&lt;=5,1,0))))</f>
        <v>0</v>
      </c>
      <c r="DU24" s="28">
        <f>IF(OR(AF24="",AF24=" ",AF24="　"),0,IF(D24&gt;=820701,0,IF(DF24=1,1,IF(MATCH(AF24,Sheet2!$D$3:$D$12,1)&lt;=5,1,0))))</f>
        <v>0</v>
      </c>
      <c r="DV24" s="29">
        <f t="shared" si="68"/>
        <v>3</v>
      </c>
      <c r="DW24" s="29">
        <f t="shared" si="69"/>
        <v>3</v>
      </c>
      <c r="DX24" s="30">
        <f t="shared" si="70"/>
        <v>0</v>
      </c>
      <c r="DY24" s="30">
        <f t="shared" si="71"/>
        <v>0</v>
      </c>
      <c r="DZ24" s="30">
        <f t="shared" si="72"/>
        <v>0</v>
      </c>
      <c r="EA24" s="30">
        <f t="shared" si="72"/>
        <v>0</v>
      </c>
      <c r="EB24" s="31"/>
      <c r="EC24" s="27" t="e">
        <f t="shared" si="73"/>
        <v>#VALUE!</v>
      </c>
      <c r="ED24" s="28">
        <f t="shared" si="74"/>
        <v>0</v>
      </c>
      <c r="EE24" s="27" t="e">
        <f t="shared" si="75"/>
        <v>#VALUE!</v>
      </c>
      <c r="EF24" s="28">
        <f t="shared" si="76"/>
        <v>0</v>
      </c>
      <c r="EG24" s="28">
        <f>IF(OR(T24="",T24=" ",T24="　"),0,IF(D24&gt;=830101,0,IF(DR24=1,1,IF(MATCH(T24,Sheet2!$D$3:$D$12,1)&lt;=6,1,0))))</f>
        <v>0</v>
      </c>
      <c r="EH24" s="28">
        <f>IF(OR(X24="",X24=" ",X24="　"),0,IF(D24&gt;=830101,0,IF(DS24=1,1,IF(MATCH(X24,Sheet2!$D$3:$D$12,1)&lt;=6,1,0))))</f>
        <v>0</v>
      </c>
      <c r="EI24" s="28">
        <f>IF(OR(AB24="",AB24=" ",AB24="　"),0,IF(D24&gt;=830101,0,IF(DT24=1,1,IF(MATCH(AB24,Sheet2!$D$3:$D$12,1)&lt;=6,1,0))))</f>
        <v>0</v>
      </c>
      <c r="EJ24" s="28">
        <f>IF(OR(AF24="",AF24=" ",AF24="　"),0,IF(D24&gt;=830101,0,IF(DU24=1,1,IF(MATCH(AF24,Sheet2!$D$3:$D$12,1)&lt;=6,1,0))))</f>
        <v>0</v>
      </c>
      <c r="EK24" s="29">
        <f t="shared" si="77"/>
        <v>2</v>
      </c>
      <c r="EL24" s="29">
        <f t="shared" si="78"/>
        <v>2</v>
      </c>
      <c r="EM24" s="30">
        <f t="shared" si="79"/>
        <v>0</v>
      </c>
      <c r="EN24" s="30">
        <f t="shared" si="80"/>
        <v>0</v>
      </c>
      <c r="EO24" s="30">
        <f t="shared" si="81"/>
        <v>0</v>
      </c>
      <c r="EP24" s="30">
        <f t="shared" si="81"/>
        <v>0</v>
      </c>
      <c r="EQ24" s="31"/>
      <c r="ER24" s="27" t="e">
        <f t="shared" si="82"/>
        <v>#VALUE!</v>
      </c>
      <c r="ES24" s="28">
        <f t="shared" si="83"/>
        <v>0</v>
      </c>
      <c r="ET24" s="27" t="e">
        <f t="shared" si="84"/>
        <v>#VALUE!</v>
      </c>
      <c r="EU24" s="28">
        <f t="shared" si="85"/>
        <v>0</v>
      </c>
      <c r="EV24" s="28">
        <f>IF(OR(T24="",T24=" ",T24="　"),0,IF(D24&gt;=830701,0,IF(EG24=1,1,IF(MATCH(T24,Sheet2!$D$3:$D$12,1)&lt;=7,1,0))))</f>
        <v>0</v>
      </c>
      <c r="EW24" s="28">
        <f>IF(OR(X24="",X24=" ",X24="　"),0,IF(D24&gt;=830701,0,IF(EH24=1,1,IF(MATCH(X24,Sheet2!$D$3:$D$12,1)&lt;=7,1,0))))</f>
        <v>0</v>
      </c>
      <c r="EX24" s="28">
        <f>IF(OR(AB24="",AB24=" ",AB24="　"),0,IF(D24&gt;=830701,0,IF(EI24=1,1,IF(MATCH(AB24,Sheet2!$D$3:$D$12,1)&lt;=7,1,0))))</f>
        <v>0</v>
      </c>
      <c r="EY24" s="28">
        <f>IF(OR(AF24="",AF24=" ",AF24="　"),0,IF(D24&gt;=830701,0,IF(EJ24=1,1,IF(MATCH(AF24,Sheet2!$D$3:$D$12,1)&lt;=7,1,0))))</f>
        <v>0</v>
      </c>
      <c r="EZ24" s="29">
        <f t="shared" si="86"/>
        <v>2</v>
      </c>
      <c r="FA24" s="29">
        <f t="shared" si="87"/>
        <v>2</v>
      </c>
      <c r="FB24" s="30">
        <f t="shared" si="88"/>
        <v>0</v>
      </c>
      <c r="FC24" s="30">
        <f t="shared" si="89"/>
        <v>0</v>
      </c>
      <c r="FD24" s="30">
        <f t="shared" si="90"/>
        <v>0</v>
      </c>
      <c r="FE24" s="30">
        <f t="shared" si="90"/>
        <v>0</v>
      </c>
      <c r="FF24" s="31"/>
      <c r="FG24" s="27" t="e">
        <f t="shared" si="91"/>
        <v>#VALUE!</v>
      </c>
      <c r="FH24" s="28">
        <f t="shared" si="92"/>
        <v>0</v>
      </c>
      <c r="FI24" s="27" t="e">
        <f t="shared" si="93"/>
        <v>#VALUE!</v>
      </c>
      <c r="FJ24" s="28">
        <f t="shared" si="94"/>
        <v>0</v>
      </c>
      <c r="FK24" s="28">
        <f>IF(OR(T24="",T24=" ",T24="　"),0,IF(D24&gt;=840101,0,IF(EV24=1,1,IF(MATCH(T24,Sheet2!$D$3:$D$12,1)&lt;=8,1,0))))</f>
        <v>0</v>
      </c>
      <c r="FL24" s="28">
        <f>IF(OR(X24="",X24=" ",X24="　"),0,IF(D24&gt;=840101,0,IF(EW24=1,1,IF(MATCH(X24,Sheet2!$D$3:$D$12,1)&lt;=8,1,0))))</f>
        <v>0</v>
      </c>
      <c r="FM24" s="28">
        <f>IF(OR(AB24="",AB24=" ",AB24="　"),0,IF(D24&gt;=840101,0,IF(EX24=1,1,IF(MATCH(AB24,Sheet2!$D$3:$D$12,1)&lt;=8,1,0))))</f>
        <v>0</v>
      </c>
      <c r="FN24" s="28">
        <f>IF(OR(AF24="",AF24=" ",AF24="　"),0,IF(D24&gt;=840101,0,IF(EY24=1,1,IF(MATCH(AF24,Sheet2!$D$3:$D$12,1)&lt;=8,1,0))))</f>
        <v>0</v>
      </c>
      <c r="FO24" s="29">
        <f t="shared" si="95"/>
        <v>1</v>
      </c>
      <c r="FP24" s="29">
        <f t="shared" si="96"/>
        <v>1</v>
      </c>
      <c r="FQ24" s="30">
        <f t="shared" si="97"/>
        <v>0</v>
      </c>
      <c r="FR24" s="30">
        <f t="shared" si="98"/>
        <v>0</v>
      </c>
      <c r="FS24" s="30">
        <f t="shared" si="99"/>
        <v>0</v>
      </c>
      <c r="FT24" s="30">
        <f t="shared" si="99"/>
        <v>0</v>
      </c>
      <c r="FU24" s="31"/>
      <c r="FV24" s="27" t="e">
        <f t="shared" si="100"/>
        <v>#VALUE!</v>
      </c>
      <c r="FW24" s="28">
        <f t="shared" si="101"/>
        <v>0</v>
      </c>
      <c r="FX24" s="27" t="e">
        <f t="shared" si="102"/>
        <v>#VALUE!</v>
      </c>
      <c r="FY24" s="28">
        <f t="shared" si="103"/>
        <v>0</v>
      </c>
      <c r="FZ24" s="28">
        <f>IF(OR(T24="",T24=" ",T24="　"),0,IF(D24&gt;=840701,0,IF(FK24=1,1,IF(MATCH(T24,Sheet2!$D$3:$D$12,1)&lt;=9,1,0))))</f>
        <v>0</v>
      </c>
      <c r="GA24" s="28">
        <f>IF(OR(X24="",X24=" ",X24="　"),0,IF(D24&gt;=840701,0,IF(FL24=1,1,IF(MATCH(X24,Sheet2!$D$3:$D$12,1)&lt;=9,1,0))))</f>
        <v>0</v>
      </c>
      <c r="GB24" s="28">
        <f>IF(OR(AB24="",AB24=" ",AB24="　"),0,IF(D24&gt;=840701,0,IF(FM24=1,1,IF(MATCH(AB24,Sheet2!$D$3:$D$12,1)&lt;=9,1,0))))</f>
        <v>0</v>
      </c>
      <c r="GC24" s="28">
        <f>IF(OR(AF24="",AF24=" ",AF24="　"),0,IF(D24&gt;=840701,0,IF(FN24=1,1,IF(MATCH(AF24,Sheet2!$D$3:$D$12,1)&lt;=9,1,0))))</f>
        <v>0</v>
      </c>
      <c r="GD24" s="29">
        <f t="shared" si="104"/>
        <v>1</v>
      </c>
      <c r="GE24" s="29">
        <f t="shared" si="105"/>
        <v>1</v>
      </c>
      <c r="GF24" s="30">
        <f t="shared" si="106"/>
        <v>0</v>
      </c>
      <c r="GG24" s="30">
        <f t="shared" si="107"/>
        <v>0</v>
      </c>
      <c r="GH24" s="30">
        <f t="shared" si="108"/>
        <v>0</v>
      </c>
      <c r="GI24" s="30">
        <f t="shared" si="108"/>
        <v>0</v>
      </c>
      <c r="GJ24" s="31"/>
      <c r="GK24" s="27" t="e">
        <f t="shared" si="109"/>
        <v>#VALUE!</v>
      </c>
      <c r="GL24" s="28">
        <f t="shared" si="110"/>
        <v>0</v>
      </c>
      <c r="GM24" s="27" t="e">
        <f t="shared" si="111"/>
        <v>#VALUE!</v>
      </c>
      <c r="GN24" s="28">
        <f t="shared" si="112"/>
        <v>0</v>
      </c>
      <c r="GO24" s="28">
        <f>IF(OR(T24="",T24=" ",T24="　"),0,IF(D24&gt;=840701,0,IF(FZ24=1,1,IF(MATCH(T24,Sheet2!$D$3:$D$12,1)&lt;=10,1,0))))</f>
        <v>0</v>
      </c>
      <c r="GP24" s="28">
        <f>IF(OR(X24="",X24=" ",X24="　"),0,IF(D24&gt;=840701,0,IF(GA24=1,1,IF(MATCH(X24,Sheet2!$D$3:$D$12,1)&lt;=10,1,0))))</f>
        <v>0</v>
      </c>
      <c r="GQ24" s="28">
        <f>IF(OR(AB24="",AB24=" ",AB24="　"),0,IF(D24&gt;=840701,0,IF(GB24=1,1,IF(MATCH(AB24,Sheet2!$D$3:$D$12,1)&lt;=10,1,0))))</f>
        <v>0</v>
      </c>
      <c r="GR24" s="28">
        <f>IF(OR(AF24="",AF24=" ",AF24="　"),0,IF(D24&gt;=840701,0,IF(GC24=1,1,IF(MATCH(AF24,Sheet2!$D$3:$D$12,1)&lt;=10,1,0))))</f>
        <v>0</v>
      </c>
      <c r="GS24" s="29">
        <f t="shared" si="113"/>
        <v>0</v>
      </c>
      <c r="GT24" s="29">
        <f t="shared" si="114"/>
        <v>0</v>
      </c>
      <c r="GU24" s="30">
        <f t="shared" si="115"/>
        <v>0</v>
      </c>
      <c r="GV24" s="30">
        <f t="shared" si="116"/>
        <v>0</v>
      </c>
      <c r="GW24" s="30">
        <f t="shared" si="117"/>
        <v>0</v>
      </c>
      <c r="GX24" s="30">
        <f t="shared" si="117"/>
        <v>0</v>
      </c>
      <c r="GY24" s="131"/>
      <c r="GZ24" s="39" t="str">
        <f t="shared" si="118"/>
        <v>1911/00/00</v>
      </c>
      <c r="HA24" s="131" t="e">
        <f t="shared" si="119"/>
        <v>#VALUE!</v>
      </c>
      <c r="HB24" s="131" t="str">
        <f t="shared" si="120"/>
        <v>1911/00/00</v>
      </c>
      <c r="HC24" s="131" t="e">
        <f t="shared" si="121"/>
        <v>#VALUE!</v>
      </c>
      <c r="HD24" s="131" t="str">
        <f t="shared" si="122"/>
        <v>1911/00/00</v>
      </c>
      <c r="HE24" s="131" t="e">
        <f t="shared" si="123"/>
        <v>#VALUE!</v>
      </c>
      <c r="HF24" s="131" t="str">
        <f t="shared" si="124"/>
        <v>2014/01/01</v>
      </c>
      <c r="HH24" s="131">
        <f>IF(OR(C24="",C24=" ",C24="　"),0,IF(D24&gt;780630,0,ROUND(VLOOKUP(F24,Sheet2!$A$1:$B$20,2,FALSE)*E24,0)))</f>
        <v>0</v>
      </c>
      <c r="HI24" s="131">
        <f t="shared" si="125"/>
        <v>0</v>
      </c>
      <c r="HJ24" s="131">
        <f t="shared" si="126"/>
        <v>0</v>
      </c>
      <c r="HL24" s="131" t="str">
        <f t="shared" si="127"/>
        <v/>
      </c>
      <c r="HM24" s="131" t="str">
        <f t="shared" si="128"/>
        <v/>
      </c>
      <c r="HN24" s="131" t="str">
        <f t="shared" si="129"/>
        <v/>
      </c>
      <c r="HO24" s="131" t="str">
        <f t="shared" si="130"/>
        <v/>
      </c>
      <c r="HP24" s="131" t="str">
        <f t="shared" si="131"/>
        <v/>
      </c>
      <c r="HQ24" s="131" t="str">
        <f t="shared" si="131"/>
        <v/>
      </c>
      <c r="HR24" s="131" t="str">
        <f t="shared" si="132"/>
        <v/>
      </c>
    </row>
    <row r="25" spans="1:226" ht="60" customHeight="1">
      <c r="A25" s="125">
        <v>20</v>
      </c>
      <c r="B25" s="32"/>
      <c r="C25" s="33"/>
      <c r="D25" s="34"/>
      <c r="E25" s="55"/>
      <c r="F25" s="46"/>
      <c r="G25" s="48">
        <f>IF(OR(C25="",C25=" ",C25="　"),0,IF(D25&gt;780630,0,ROUND(VLOOKUP(F25,Sheet2!$A$1:$B$20,2,FALSE),0)))</f>
        <v>0</v>
      </c>
      <c r="H25" s="49">
        <f t="shared" si="0"/>
        <v>0</v>
      </c>
      <c r="I25" s="24">
        <f t="shared" si="1"/>
        <v>0</v>
      </c>
      <c r="J25" s="25">
        <f t="shared" si="2"/>
        <v>0</v>
      </c>
      <c r="K25" s="35"/>
      <c r="L25" s="133" t="str">
        <f t="shared" si="133"/>
        <v/>
      </c>
      <c r="M25" s="51" t="str">
        <f t="shared" si="4"/>
        <v/>
      </c>
      <c r="N25" s="56">
        <v>15.5</v>
      </c>
      <c r="O25" s="38"/>
      <c r="P25" s="133" t="str">
        <f t="shared" si="134"/>
        <v/>
      </c>
      <c r="Q25" s="51" t="str">
        <f t="shared" si="6"/>
        <v/>
      </c>
      <c r="R25" s="56">
        <v>15.5</v>
      </c>
      <c r="S25" s="38"/>
      <c r="T25" s="34"/>
      <c r="U25" s="51" t="str">
        <f t="shared" si="7"/>
        <v/>
      </c>
      <c r="V25" s="56">
        <v>15.5</v>
      </c>
      <c r="W25" s="38"/>
      <c r="X25" s="34"/>
      <c r="Y25" s="51" t="str">
        <f t="shared" si="8"/>
        <v/>
      </c>
      <c r="Z25" s="56">
        <v>15.5</v>
      </c>
      <c r="AA25" s="35"/>
      <c r="AB25" s="34"/>
      <c r="AC25" s="51" t="str">
        <f t="shared" si="9"/>
        <v/>
      </c>
      <c r="AD25" s="56">
        <v>15.5</v>
      </c>
      <c r="AE25" s="38"/>
      <c r="AF25" s="34"/>
      <c r="AG25" s="51" t="str">
        <f t="shared" si="10"/>
        <v/>
      </c>
      <c r="AH25" s="56">
        <v>15.5</v>
      </c>
      <c r="AI25" s="37">
        <f t="shared" si="11"/>
        <v>0</v>
      </c>
      <c r="AJ25" s="47">
        <f t="shared" si="12"/>
        <v>0</v>
      </c>
      <c r="AK25" s="26">
        <f t="shared" si="13"/>
        <v>0</v>
      </c>
      <c r="AL25" s="53">
        <f t="shared" si="14"/>
        <v>0</v>
      </c>
      <c r="AM25" s="36"/>
      <c r="AN25" s="54"/>
      <c r="AO25" s="131" t="e">
        <f>VLOOKUP(LEFT(C25,1),Sheet2!$L$3:$M$28,2,FALSE)&amp;MID(C25,2,9)</f>
        <v>#N/A</v>
      </c>
      <c r="AP25" s="131" t="e">
        <f t="shared" si="15"/>
        <v>#N/A</v>
      </c>
      <c r="AQ25" s="131" t="e">
        <f t="shared" si="16"/>
        <v>#N/A</v>
      </c>
      <c r="AR25" s="27">
        <f t="shared" si="17"/>
        <v>0</v>
      </c>
      <c r="AS25" s="28">
        <f t="shared" si="18"/>
        <v>0</v>
      </c>
      <c r="AT25" s="27">
        <f t="shared" si="19"/>
        <v>0</v>
      </c>
      <c r="AU25" s="28">
        <f t="shared" si="20"/>
        <v>0</v>
      </c>
      <c r="AV25" s="28">
        <f t="shared" si="21"/>
        <v>0</v>
      </c>
      <c r="AW25" s="28">
        <f t="shared" si="22"/>
        <v>0</v>
      </c>
      <c r="AX25" s="28">
        <f t="shared" si="23"/>
        <v>0</v>
      </c>
      <c r="AY25" s="28">
        <f t="shared" si="24"/>
        <v>0</v>
      </c>
      <c r="AZ25" s="29" t="str">
        <f t="shared" si="25"/>
        <v/>
      </c>
      <c r="BA25" s="29"/>
      <c r="BB25" s="30">
        <f t="shared" si="26"/>
        <v>0</v>
      </c>
      <c r="BC25" s="30">
        <f t="shared" si="26"/>
        <v>0</v>
      </c>
      <c r="BD25" s="31">
        <f t="shared" si="27"/>
        <v>0</v>
      </c>
      <c r="BE25" s="131"/>
      <c r="BF25" s="27" t="e">
        <f t="shared" si="28"/>
        <v>#VALUE!</v>
      </c>
      <c r="BG25" s="28">
        <f t="shared" si="29"/>
        <v>0</v>
      </c>
      <c r="BH25" s="27" t="e">
        <f t="shared" si="30"/>
        <v>#VALUE!</v>
      </c>
      <c r="BI25" s="28">
        <f t="shared" si="31"/>
        <v>0</v>
      </c>
      <c r="BJ25" s="28">
        <f>IF(OR(T25="",T25=" ",T25="　"),0,IF(D25&gt;=800701,0,IF(MATCH(T25,Sheet2!$D$3:$D$12,1)&lt;=1,1,0)))</f>
        <v>0</v>
      </c>
      <c r="BK25" s="28">
        <f>IF(OR(X25="",X25=" ",X25="　"),0,IF(D25&gt;=800701,0,IF(MATCH(X25,Sheet2!$D$3:$D$12,1)&lt;=1,1,0)))</f>
        <v>0</v>
      </c>
      <c r="BL25" s="28">
        <f>IF(OR(AB25="",AB25=" ",AB25="　"),0,IF(D25&gt;=800701,0,IF(MATCH(AB25,Sheet2!$D$3:$D$12,1)&lt;=1,1,0)))</f>
        <v>0</v>
      </c>
      <c r="BM25" s="28">
        <f>IF(OR(AF25="",AF25=" ",AF25="　"),0,IF(D25&gt;=800701,0,IF(MATCH(AF25,Sheet2!$D$3:$D$12,1)&lt;=1,1,0)))</f>
        <v>0</v>
      </c>
      <c r="BN25" s="29">
        <f t="shared" si="32"/>
        <v>5</v>
      </c>
      <c r="BO25" s="29">
        <f t="shared" si="33"/>
        <v>3</v>
      </c>
      <c r="BP25" s="30">
        <f t="shared" si="34"/>
        <v>0</v>
      </c>
      <c r="BQ25" s="30">
        <f t="shared" si="35"/>
        <v>0</v>
      </c>
      <c r="BR25" s="30">
        <f t="shared" si="36"/>
        <v>0</v>
      </c>
      <c r="BS25" s="30">
        <f t="shared" si="36"/>
        <v>0</v>
      </c>
      <c r="BT25" s="30"/>
      <c r="BU25" s="27" t="e">
        <f t="shared" si="37"/>
        <v>#VALUE!</v>
      </c>
      <c r="BV25" s="28">
        <f t="shared" si="38"/>
        <v>0</v>
      </c>
      <c r="BW25" s="27" t="e">
        <f t="shared" si="39"/>
        <v>#VALUE!</v>
      </c>
      <c r="BX25" s="28">
        <f t="shared" si="40"/>
        <v>0</v>
      </c>
      <c r="BY25" s="28">
        <f>IF(OR(T25="",T25=" ",T25="　"),0,IF(D25&gt;=810101,0,IF(BJ25=1,1,IF(MATCH(T25,Sheet2!$D$3:$D$12,1)&lt;=2,1,0))))</f>
        <v>0</v>
      </c>
      <c r="BZ25" s="28">
        <f>IF(OR(X25="",X25=" ",X25="　"),0,IF(D25&gt;=810101,0,IF(BK25=1,1,IF(MATCH(X25,Sheet2!$D$3:$D$12,1)&lt;=2,1,0))))</f>
        <v>0</v>
      </c>
      <c r="CA25" s="28">
        <f>IF(OR(AB25="",AB25=" ",AB25="　"),0,IF(D25&gt;=810101,0,IF(BL25=1,1,IF(MATCH(AB25,Sheet2!$D$3:$D$12,1)&lt;=2,1,0))))</f>
        <v>0</v>
      </c>
      <c r="CB25" s="28">
        <f>IF(OR(AF25="",AF25=" ",AF25="　"),0,IF(D25&gt;=810101,0,IF(BM25=1,1,IF(MATCH(AF25,Sheet2!$D$3:$D$12,1)&lt;=2,1,0))))</f>
        <v>0</v>
      </c>
      <c r="CC25" s="29">
        <f t="shared" si="41"/>
        <v>4</v>
      </c>
      <c r="CD25" s="29">
        <f t="shared" si="42"/>
        <v>3</v>
      </c>
      <c r="CE25" s="30">
        <f t="shared" si="43"/>
        <v>0</v>
      </c>
      <c r="CF25" s="30">
        <f t="shared" si="44"/>
        <v>0</v>
      </c>
      <c r="CG25" s="30">
        <f t="shared" si="45"/>
        <v>0</v>
      </c>
      <c r="CH25" s="30">
        <f t="shared" si="45"/>
        <v>0</v>
      </c>
      <c r="CI25" s="30"/>
      <c r="CJ25" s="27" t="e">
        <f t="shared" si="46"/>
        <v>#VALUE!</v>
      </c>
      <c r="CK25" s="28">
        <f t="shared" si="47"/>
        <v>0</v>
      </c>
      <c r="CL25" s="27" t="e">
        <f t="shared" si="48"/>
        <v>#VALUE!</v>
      </c>
      <c r="CM25" s="28">
        <f t="shared" si="49"/>
        <v>0</v>
      </c>
      <c r="CN25" s="28">
        <f>IF(OR(T25="",T25=" ",T25="　"),0,IF(D25&gt;=810701,0,IF(BY25=1,1,IF(MATCH(T25,Sheet2!$D$3:$D$12,1)&lt;=3,1,0))))</f>
        <v>0</v>
      </c>
      <c r="CO25" s="28">
        <f>IF(OR(X25="",X25=" ",X25="　"),0,IF(D25&gt;=810701,0,IF(BZ25=1,1,IF(MATCH(X25,Sheet2!$D$3:$D$12,1)&lt;=3,1,0))))</f>
        <v>0</v>
      </c>
      <c r="CP25" s="28">
        <f>IF(OR(AB25="",AB25=" ",AB25="　"),0,IF(D25&gt;=810701,0,IF(CA25=1,1,IF(MATCH(AB25,Sheet2!$D$3:$D$12,1)&lt;=3,1,0))))</f>
        <v>0</v>
      </c>
      <c r="CQ25" s="28">
        <f>IF(OR(AF25="",AF25=" ",AF25="　"),0,IF(D25&gt;=810701,0,IF(CB25=1,1,IF(MATCH(AF25,Sheet2!$D$3:$D$12,1)&lt;=3,1,0))))</f>
        <v>0</v>
      </c>
      <c r="CR25" s="29">
        <f t="shared" si="50"/>
        <v>4</v>
      </c>
      <c r="CS25" s="29">
        <f t="shared" si="51"/>
        <v>3</v>
      </c>
      <c r="CT25" s="30">
        <f t="shared" si="52"/>
        <v>0</v>
      </c>
      <c r="CU25" s="30">
        <f t="shared" si="53"/>
        <v>0</v>
      </c>
      <c r="CV25" s="30">
        <f t="shared" si="54"/>
        <v>0</v>
      </c>
      <c r="CW25" s="30">
        <f t="shared" si="54"/>
        <v>0</v>
      </c>
      <c r="CX25" s="31"/>
      <c r="CY25" s="27" t="e">
        <f t="shared" si="55"/>
        <v>#VALUE!</v>
      </c>
      <c r="CZ25" s="28">
        <f t="shared" si="56"/>
        <v>0</v>
      </c>
      <c r="DA25" s="27" t="e">
        <f t="shared" si="57"/>
        <v>#VALUE!</v>
      </c>
      <c r="DB25" s="28">
        <f t="shared" si="58"/>
        <v>0</v>
      </c>
      <c r="DC25" s="28">
        <f>IF(OR(T25="",T25=" ",T25="　"),0,IF(D25&gt;=820101,0,IF(CN25=1,1,IF(MATCH(T25,Sheet2!$D$3:$D$12,1)&lt;=4,1,0))))</f>
        <v>0</v>
      </c>
      <c r="DD25" s="28">
        <f>IF(OR(X25="",X25=" ",X25="　"),0,IF(D25&gt;=820101,0,IF(CO25=1,1,IF(MATCH(X25,Sheet2!$D$3:$D$12,1)&lt;=4,1,0))))</f>
        <v>0</v>
      </c>
      <c r="DE25" s="28">
        <f>IF(OR(AB25="",AB25=" ",AB25="　"),0,IF(D25&gt;=820101,0,IF(CP25=1,1,IF(MATCH(AB25,Sheet2!$D$3:$D$12,1)&lt;=4,1,0))))</f>
        <v>0</v>
      </c>
      <c r="DF25" s="28">
        <f>IF(OR(AF25="",AF25=" ",AF25="　"),0,IF(D25&gt;=820101,0,IF(CQ25=1,1,IF(MATCH(AF25,Sheet2!$D$3:$D$12,1)&lt;=4,1,0))))</f>
        <v>0</v>
      </c>
      <c r="DG25" s="29">
        <f t="shared" si="59"/>
        <v>3</v>
      </c>
      <c r="DH25" s="29">
        <f t="shared" si="60"/>
        <v>3</v>
      </c>
      <c r="DI25" s="30">
        <f t="shared" si="61"/>
        <v>0</v>
      </c>
      <c r="DJ25" s="30">
        <f t="shared" si="62"/>
        <v>0</v>
      </c>
      <c r="DK25" s="30">
        <f t="shared" si="63"/>
        <v>0</v>
      </c>
      <c r="DL25" s="30">
        <f t="shared" si="63"/>
        <v>0</v>
      </c>
      <c r="DM25" s="31"/>
      <c r="DN25" s="27" t="e">
        <f t="shared" si="64"/>
        <v>#VALUE!</v>
      </c>
      <c r="DO25" s="28">
        <f t="shared" si="65"/>
        <v>0</v>
      </c>
      <c r="DP25" s="27" t="e">
        <f t="shared" si="66"/>
        <v>#VALUE!</v>
      </c>
      <c r="DQ25" s="28">
        <f t="shared" si="67"/>
        <v>0</v>
      </c>
      <c r="DR25" s="28">
        <f>IF(OR(T25="",T25=" ",T25="　"),0,IF(D25&gt;=820701,0,IF(DC25=1,1,IF(MATCH(T25,Sheet2!$D$3:$D$12,1)&lt;=5,1,0))))</f>
        <v>0</v>
      </c>
      <c r="DS25" s="28">
        <f>IF(OR(X25="",X25=" ",X25="　"),0,IF(D25&gt;=820701,0,IF(DD25=1,1,IF(MATCH(X25,Sheet2!$D$3:$D$12,1)&lt;=5,1,0))))</f>
        <v>0</v>
      </c>
      <c r="DT25" s="28">
        <f>IF(OR(AB25="",AB25=" ",AB25="　"),0,IF(D25&gt;=820701,0,IF(DE25=1,1,IF(MATCH(AB25,Sheet2!$D$3:$D$12,1)&lt;=5,1,0))))</f>
        <v>0</v>
      </c>
      <c r="DU25" s="28">
        <f>IF(OR(AF25="",AF25=" ",AF25="　"),0,IF(D25&gt;=820701,0,IF(DF25=1,1,IF(MATCH(AF25,Sheet2!$D$3:$D$12,1)&lt;=5,1,0))))</f>
        <v>0</v>
      </c>
      <c r="DV25" s="29">
        <f t="shared" si="68"/>
        <v>3</v>
      </c>
      <c r="DW25" s="29">
        <f t="shared" si="69"/>
        <v>3</v>
      </c>
      <c r="DX25" s="30">
        <f t="shared" si="70"/>
        <v>0</v>
      </c>
      <c r="DY25" s="30">
        <f t="shared" si="71"/>
        <v>0</v>
      </c>
      <c r="DZ25" s="30">
        <f t="shared" si="72"/>
        <v>0</v>
      </c>
      <c r="EA25" s="30">
        <f t="shared" si="72"/>
        <v>0</v>
      </c>
      <c r="EB25" s="31"/>
      <c r="EC25" s="27" t="e">
        <f t="shared" si="73"/>
        <v>#VALUE!</v>
      </c>
      <c r="ED25" s="28">
        <f t="shared" si="74"/>
        <v>0</v>
      </c>
      <c r="EE25" s="27" t="e">
        <f t="shared" si="75"/>
        <v>#VALUE!</v>
      </c>
      <c r="EF25" s="28">
        <f t="shared" si="76"/>
        <v>0</v>
      </c>
      <c r="EG25" s="28">
        <f>IF(OR(T25="",T25=" ",T25="　"),0,IF(D25&gt;=830101,0,IF(DR25=1,1,IF(MATCH(T25,Sheet2!$D$3:$D$12,1)&lt;=6,1,0))))</f>
        <v>0</v>
      </c>
      <c r="EH25" s="28">
        <f>IF(OR(X25="",X25=" ",X25="　"),0,IF(D25&gt;=830101,0,IF(DS25=1,1,IF(MATCH(X25,Sheet2!$D$3:$D$12,1)&lt;=6,1,0))))</f>
        <v>0</v>
      </c>
      <c r="EI25" s="28">
        <f>IF(OR(AB25="",AB25=" ",AB25="　"),0,IF(D25&gt;=830101,0,IF(DT25=1,1,IF(MATCH(AB25,Sheet2!$D$3:$D$12,1)&lt;=6,1,0))))</f>
        <v>0</v>
      </c>
      <c r="EJ25" s="28">
        <f>IF(OR(AF25="",AF25=" ",AF25="　"),0,IF(D25&gt;=830101,0,IF(DU25=1,1,IF(MATCH(AF25,Sheet2!$D$3:$D$12,1)&lt;=6,1,0))))</f>
        <v>0</v>
      </c>
      <c r="EK25" s="29">
        <f t="shared" si="77"/>
        <v>2</v>
      </c>
      <c r="EL25" s="29">
        <f t="shared" si="78"/>
        <v>2</v>
      </c>
      <c r="EM25" s="30">
        <f t="shared" si="79"/>
        <v>0</v>
      </c>
      <c r="EN25" s="30">
        <f t="shared" si="80"/>
        <v>0</v>
      </c>
      <c r="EO25" s="30">
        <f t="shared" si="81"/>
        <v>0</v>
      </c>
      <c r="EP25" s="30">
        <f t="shared" si="81"/>
        <v>0</v>
      </c>
      <c r="EQ25" s="31"/>
      <c r="ER25" s="27" t="e">
        <f t="shared" si="82"/>
        <v>#VALUE!</v>
      </c>
      <c r="ES25" s="28">
        <f t="shared" si="83"/>
        <v>0</v>
      </c>
      <c r="ET25" s="27" t="e">
        <f t="shared" si="84"/>
        <v>#VALUE!</v>
      </c>
      <c r="EU25" s="28">
        <f t="shared" si="85"/>
        <v>0</v>
      </c>
      <c r="EV25" s="28">
        <f>IF(OR(T25="",T25=" ",T25="　"),0,IF(D25&gt;=830701,0,IF(EG25=1,1,IF(MATCH(T25,Sheet2!$D$3:$D$12,1)&lt;=7,1,0))))</f>
        <v>0</v>
      </c>
      <c r="EW25" s="28">
        <f>IF(OR(X25="",X25=" ",X25="　"),0,IF(D25&gt;=830701,0,IF(EH25=1,1,IF(MATCH(X25,Sheet2!$D$3:$D$12,1)&lt;=7,1,0))))</f>
        <v>0</v>
      </c>
      <c r="EX25" s="28">
        <f>IF(OR(AB25="",AB25=" ",AB25="　"),0,IF(D25&gt;=830701,0,IF(EI25=1,1,IF(MATCH(AB25,Sheet2!$D$3:$D$12,1)&lt;=7,1,0))))</f>
        <v>0</v>
      </c>
      <c r="EY25" s="28">
        <f>IF(OR(AF25="",AF25=" ",AF25="　"),0,IF(D25&gt;=830701,0,IF(EJ25=1,1,IF(MATCH(AF25,Sheet2!$D$3:$D$12,1)&lt;=7,1,0))))</f>
        <v>0</v>
      </c>
      <c r="EZ25" s="29">
        <f t="shared" si="86"/>
        <v>2</v>
      </c>
      <c r="FA25" s="29">
        <f t="shared" si="87"/>
        <v>2</v>
      </c>
      <c r="FB25" s="30">
        <f t="shared" si="88"/>
        <v>0</v>
      </c>
      <c r="FC25" s="30">
        <f t="shared" si="89"/>
        <v>0</v>
      </c>
      <c r="FD25" s="30">
        <f t="shared" si="90"/>
        <v>0</v>
      </c>
      <c r="FE25" s="30">
        <f t="shared" si="90"/>
        <v>0</v>
      </c>
      <c r="FF25" s="31"/>
      <c r="FG25" s="27" t="e">
        <f t="shared" si="91"/>
        <v>#VALUE!</v>
      </c>
      <c r="FH25" s="28">
        <f t="shared" si="92"/>
        <v>0</v>
      </c>
      <c r="FI25" s="27" t="e">
        <f t="shared" si="93"/>
        <v>#VALUE!</v>
      </c>
      <c r="FJ25" s="28">
        <f t="shared" si="94"/>
        <v>0</v>
      </c>
      <c r="FK25" s="28">
        <f>IF(OR(T25="",T25=" ",T25="　"),0,IF(D25&gt;=840101,0,IF(EV25=1,1,IF(MATCH(T25,Sheet2!$D$3:$D$12,1)&lt;=8,1,0))))</f>
        <v>0</v>
      </c>
      <c r="FL25" s="28">
        <f>IF(OR(X25="",X25=" ",X25="　"),0,IF(D25&gt;=840101,0,IF(EW25=1,1,IF(MATCH(X25,Sheet2!$D$3:$D$12,1)&lt;=8,1,0))))</f>
        <v>0</v>
      </c>
      <c r="FM25" s="28">
        <f>IF(OR(AB25="",AB25=" ",AB25="　"),0,IF(D25&gt;=840101,0,IF(EX25=1,1,IF(MATCH(AB25,Sheet2!$D$3:$D$12,1)&lt;=8,1,0))))</f>
        <v>0</v>
      </c>
      <c r="FN25" s="28">
        <f>IF(OR(AF25="",AF25=" ",AF25="　"),0,IF(D25&gt;=840101,0,IF(EY25=1,1,IF(MATCH(AF25,Sheet2!$D$3:$D$12,1)&lt;=8,1,0))))</f>
        <v>0</v>
      </c>
      <c r="FO25" s="29">
        <f t="shared" si="95"/>
        <v>1</v>
      </c>
      <c r="FP25" s="29">
        <f t="shared" si="96"/>
        <v>1</v>
      </c>
      <c r="FQ25" s="30">
        <f t="shared" si="97"/>
        <v>0</v>
      </c>
      <c r="FR25" s="30">
        <f t="shared" si="98"/>
        <v>0</v>
      </c>
      <c r="FS25" s="30">
        <f t="shared" si="99"/>
        <v>0</v>
      </c>
      <c r="FT25" s="30">
        <f t="shared" si="99"/>
        <v>0</v>
      </c>
      <c r="FU25" s="31"/>
      <c r="FV25" s="27" t="e">
        <f t="shared" si="100"/>
        <v>#VALUE!</v>
      </c>
      <c r="FW25" s="28">
        <f t="shared" si="101"/>
        <v>0</v>
      </c>
      <c r="FX25" s="27" t="e">
        <f t="shared" si="102"/>
        <v>#VALUE!</v>
      </c>
      <c r="FY25" s="28">
        <f t="shared" si="103"/>
        <v>0</v>
      </c>
      <c r="FZ25" s="28">
        <f>IF(OR(T25="",T25=" ",T25="　"),0,IF(D25&gt;=840701,0,IF(FK25=1,1,IF(MATCH(T25,Sheet2!$D$3:$D$12,1)&lt;=9,1,0))))</f>
        <v>0</v>
      </c>
      <c r="GA25" s="28">
        <f>IF(OR(X25="",X25=" ",X25="　"),0,IF(D25&gt;=840701,0,IF(FL25=1,1,IF(MATCH(X25,Sheet2!$D$3:$D$12,1)&lt;=9,1,0))))</f>
        <v>0</v>
      </c>
      <c r="GB25" s="28">
        <f>IF(OR(AB25="",AB25=" ",AB25="　"),0,IF(D25&gt;=840701,0,IF(FM25=1,1,IF(MATCH(AB25,Sheet2!$D$3:$D$12,1)&lt;=9,1,0))))</f>
        <v>0</v>
      </c>
      <c r="GC25" s="28">
        <f>IF(OR(AF25="",AF25=" ",AF25="　"),0,IF(D25&gt;=840701,0,IF(FN25=1,1,IF(MATCH(AF25,Sheet2!$D$3:$D$12,1)&lt;=9,1,0))))</f>
        <v>0</v>
      </c>
      <c r="GD25" s="29">
        <f t="shared" si="104"/>
        <v>1</v>
      </c>
      <c r="GE25" s="29">
        <f t="shared" si="105"/>
        <v>1</v>
      </c>
      <c r="GF25" s="30">
        <f t="shared" si="106"/>
        <v>0</v>
      </c>
      <c r="GG25" s="30">
        <f t="shared" si="107"/>
        <v>0</v>
      </c>
      <c r="GH25" s="30">
        <f t="shared" si="108"/>
        <v>0</v>
      </c>
      <c r="GI25" s="30">
        <f t="shared" si="108"/>
        <v>0</v>
      </c>
      <c r="GJ25" s="31"/>
      <c r="GK25" s="27" t="e">
        <f t="shared" si="109"/>
        <v>#VALUE!</v>
      </c>
      <c r="GL25" s="28">
        <f t="shared" si="110"/>
        <v>0</v>
      </c>
      <c r="GM25" s="27" t="e">
        <f t="shared" si="111"/>
        <v>#VALUE!</v>
      </c>
      <c r="GN25" s="28">
        <f t="shared" si="112"/>
        <v>0</v>
      </c>
      <c r="GO25" s="28">
        <f>IF(OR(T25="",T25=" ",T25="　"),0,IF(D25&gt;=840701,0,IF(FZ25=1,1,IF(MATCH(T25,Sheet2!$D$3:$D$12,1)&lt;=10,1,0))))</f>
        <v>0</v>
      </c>
      <c r="GP25" s="28">
        <f>IF(OR(X25="",X25=" ",X25="　"),0,IF(D25&gt;=840701,0,IF(GA25=1,1,IF(MATCH(X25,Sheet2!$D$3:$D$12,1)&lt;=10,1,0))))</f>
        <v>0</v>
      </c>
      <c r="GQ25" s="28">
        <f>IF(OR(AB25="",AB25=" ",AB25="　"),0,IF(D25&gt;=840701,0,IF(GB25=1,1,IF(MATCH(AB25,Sheet2!$D$3:$D$12,1)&lt;=10,1,0))))</f>
        <v>0</v>
      </c>
      <c r="GR25" s="28">
        <f>IF(OR(AF25="",AF25=" ",AF25="　"),0,IF(D25&gt;=840701,0,IF(GC25=1,1,IF(MATCH(AF25,Sheet2!$D$3:$D$12,1)&lt;=10,1,0))))</f>
        <v>0</v>
      </c>
      <c r="GS25" s="29">
        <f t="shared" si="113"/>
        <v>0</v>
      </c>
      <c r="GT25" s="29">
        <f t="shared" si="114"/>
        <v>0</v>
      </c>
      <c r="GU25" s="30">
        <f t="shared" si="115"/>
        <v>0</v>
      </c>
      <c r="GV25" s="30">
        <f t="shared" si="116"/>
        <v>0</v>
      </c>
      <c r="GW25" s="30">
        <f t="shared" si="117"/>
        <v>0</v>
      </c>
      <c r="GX25" s="30">
        <f t="shared" si="117"/>
        <v>0</v>
      </c>
      <c r="GY25" s="131"/>
      <c r="GZ25" s="39" t="str">
        <f t="shared" si="118"/>
        <v>1911/00/00</v>
      </c>
      <c r="HA25" s="131" t="e">
        <f t="shared" si="119"/>
        <v>#VALUE!</v>
      </c>
      <c r="HB25" s="131" t="str">
        <f t="shared" si="120"/>
        <v>1911/00/00</v>
      </c>
      <c r="HC25" s="131" t="e">
        <f t="shared" si="121"/>
        <v>#VALUE!</v>
      </c>
      <c r="HD25" s="131" t="str">
        <f t="shared" si="122"/>
        <v>1911/00/00</v>
      </c>
      <c r="HE25" s="131" t="e">
        <f t="shared" si="123"/>
        <v>#VALUE!</v>
      </c>
      <c r="HF25" s="131" t="str">
        <f t="shared" si="124"/>
        <v>2014/01/01</v>
      </c>
      <c r="HH25" s="131">
        <f>IF(OR(C25="",C25=" ",C25="　"),0,IF(D25&gt;780630,0,ROUND(VLOOKUP(F25,Sheet2!$A$1:$B$20,2,FALSE)*E25,0)))</f>
        <v>0</v>
      </c>
      <c r="HI25" s="131">
        <f t="shared" si="125"/>
        <v>0</v>
      </c>
      <c r="HJ25" s="131">
        <f t="shared" si="126"/>
        <v>0</v>
      </c>
      <c r="HL25" s="131" t="str">
        <f t="shared" si="127"/>
        <v/>
      </c>
      <c r="HM25" s="131" t="str">
        <f t="shared" si="128"/>
        <v/>
      </c>
      <c r="HN25" s="131" t="str">
        <f t="shared" si="129"/>
        <v/>
      </c>
      <c r="HO25" s="131" t="str">
        <f t="shared" si="130"/>
        <v/>
      </c>
      <c r="HP25" s="131" t="str">
        <f t="shared" si="131"/>
        <v/>
      </c>
      <c r="HQ25" s="131" t="str">
        <f t="shared" si="131"/>
        <v/>
      </c>
      <c r="HR25" s="131" t="str">
        <f t="shared" si="132"/>
        <v/>
      </c>
    </row>
    <row r="26" spans="1:226" ht="60" customHeight="1">
      <c r="A26" s="125">
        <v>21</v>
      </c>
      <c r="B26" s="32"/>
      <c r="C26" s="33"/>
      <c r="D26" s="34"/>
      <c r="E26" s="55"/>
      <c r="F26" s="46"/>
      <c r="G26" s="48">
        <f>IF(OR(C26="",C26=" ",C26="　"),0,IF(D26&gt;780630,0,ROUND(VLOOKUP(F26,Sheet2!$A$1:$B$20,2,FALSE),0)))</f>
        <v>0</v>
      </c>
      <c r="H26" s="49">
        <f t="shared" si="0"/>
        <v>0</v>
      </c>
      <c r="I26" s="24">
        <f t="shared" si="1"/>
        <v>0</v>
      </c>
      <c r="J26" s="25">
        <f t="shared" si="2"/>
        <v>0</v>
      </c>
      <c r="K26" s="35"/>
      <c r="L26" s="133" t="str">
        <f t="shared" si="133"/>
        <v/>
      </c>
      <c r="M26" s="51" t="str">
        <f t="shared" si="4"/>
        <v/>
      </c>
      <c r="N26" s="56">
        <v>15.5</v>
      </c>
      <c r="O26" s="38"/>
      <c r="P26" s="133" t="str">
        <f t="shared" si="134"/>
        <v/>
      </c>
      <c r="Q26" s="51" t="str">
        <f t="shared" si="6"/>
        <v/>
      </c>
      <c r="R26" s="56">
        <v>15.5</v>
      </c>
      <c r="S26" s="38"/>
      <c r="T26" s="34"/>
      <c r="U26" s="51" t="str">
        <f t="shared" si="7"/>
        <v/>
      </c>
      <c r="V26" s="56">
        <v>15.5</v>
      </c>
      <c r="W26" s="38"/>
      <c r="X26" s="34"/>
      <c r="Y26" s="51" t="str">
        <f t="shared" si="8"/>
        <v/>
      </c>
      <c r="Z26" s="56">
        <v>15.5</v>
      </c>
      <c r="AA26" s="35"/>
      <c r="AB26" s="34"/>
      <c r="AC26" s="51" t="str">
        <f t="shared" si="9"/>
        <v/>
      </c>
      <c r="AD26" s="56">
        <v>15.5</v>
      </c>
      <c r="AE26" s="38"/>
      <c r="AF26" s="34"/>
      <c r="AG26" s="51" t="str">
        <f t="shared" si="10"/>
        <v/>
      </c>
      <c r="AH26" s="56">
        <v>15.5</v>
      </c>
      <c r="AI26" s="37">
        <f t="shared" si="11"/>
        <v>0</v>
      </c>
      <c r="AJ26" s="47">
        <f t="shared" si="12"/>
        <v>0</v>
      </c>
      <c r="AK26" s="26">
        <f t="shared" si="13"/>
        <v>0</v>
      </c>
      <c r="AL26" s="53">
        <f t="shared" si="14"/>
        <v>0</v>
      </c>
      <c r="AM26" s="36"/>
      <c r="AN26" s="54"/>
      <c r="AO26" s="131" t="e">
        <f>VLOOKUP(LEFT(C26,1),Sheet2!$L$3:$M$28,2,FALSE)&amp;MID(C26,2,9)</f>
        <v>#N/A</v>
      </c>
      <c r="AP26" s="131" t="e">
        <f t="shared" si="15"/>
        <v>#N/A</v>
      </c>
      <c r="AQ26" s="131" t="e">
        <f t="shared" si="16"/>
        <v>#N/A</v>
      </c>
      <c r="AR26" s="27">
        <f t="shared" si="17"/>
        <v>0</v>
      </c>
      <c r="AS26" s="28">
        <f t="shared" si="18"/>
        <v>0</v>
      </c>
      <c r="AT26" s="27">
        <f t="shared" si="19"/>
        <v>0</v>
      </c>
      <c r="AU26" s="28">
        <f t="shared" si="20"/>
        <v>0</v>
      </c>
      <c r="AV26" s="28">
        <f t="shared" si="21"/>
        <v>0</v>
      </c>
      <c r="AW26" s="28">
        <f t="shared" si="22"/>
        <v>0</v>
      </c>
      <c r="AX26" s="28">
        <f t="shared" si="23"/>
        <v>0</v>
      </c>
      <c r="AY26" s="28">
        <f t="shared" si="24"/>
        <v>0</v>
      </c>
      <c r="AZ26" s="29" t="str">
        <f t="shared" si="25"/>
        <v/>
      </c>
      <c r="BA26" s="29"/>
      <c r="BB26" s="30">
        <f t="shared" si="26"/>
        <v>0</v>
      </c>
      <c r="BC26" s="30">
        <f t="shared" si="26"/>
        <v>0</v>
      </c>
      <c r="BD26" s="31">
        <f t="shared" si="27"/>
        <v>0</v>
      </c>
      <c r="BE26" s="131"/>
      <c r="BF26" s="27" t="e">
        <f t="shared" si="28"/>
        <v>#VALUE!</v>
      </c>
      <c r="BG26" s="28">
        <f t="shared" si="29"/>
        <v>0</v>
      </c>
      <c r="BH26" s="27" t="e">
        <f t="shared" si="30"/>
        <v>#VALUE!</v>
      </c>
      <c r="BI26" s="28">
        <f t="shared" si="31"/>
        <v>0</v>
      </c>
      <c r="BJ26" s="28">
        <f>IF(OR(T26="",T26=" ",T26="　"),0,IF(D26&gt;=800701,0,IF(MATCH(T26,Sheet2!$D$3:$D$12,1)&lt;=1,1,0)))</f>
        <v>0</v>
      </c>
      <c r="BK26" s="28">
        <f>IF(OR(X26="",X26=" ",X26="　"),0,IF(D26&gt;=800701,0,IF(MATCH(X26,Sheet2!$D$3:$D$12,1)&lt;=1,1,0)))</f>
        <v>0</v>
      </c>
      <c r="BL26" s="28">
        <f>IF(OR(AB26="",AB26=" ",AB26="　"),0,IF(D26&gt;=800701,0,IF(MATCH(AB26,Sheet2!$D$3:$D$12,1)&lt;=1,1,0)))</f>
        <v>0</v>
      </c>
      <c r="BM26" s="28">
        <f>IF(OR(AF26="",AF26=" ",AF26="　"),0,IF(D26&gt;=800701,0,IF(MATCH(AF26,Sheet2!$D$3:$D$12,1)&lt;=1,1,0)))</f>
        <v>0</v>
      </c>
      <c r="BN26" s="29">
        <f t="shared" si="32"/>
        <v>5</v>
      </c>
      <c r="BO26" s="29">
        <f t="shared" si="33"/>
        <v>3</v>
      </c>
      <c r="BP26" s="30">
        <f t="shared" si="34"/>
        <v>0</v>
      </c>
      <c r="BQ26" s="30">
        <f t="shared" si="35"/>
        <v>0</v>
      </c>
      <c r="BR26" s="30">
        <f t="shared" si="36"/>
        <v>0</v>
      </c>
      <c r="BS26" s="30">
        <f t="shared" si="36"/>
        <v>0</v>
      </c>
      <c r="BT26" s="30"/>
      <c r="BU26" s="27" t="e">
        <f t="shared" si="37"/>
        <v>#VALUE!</v>
      </c>
      <c r="BV26" s="28">
        <f t="shared" si="38"/>
        <v>0</v>
      </c>
      <c r="BW26" s="27" t="e">
        <f t="shared" si="39"/>
        <v>#VALUE!</v>
      </c>
      <c r="BX26" s="28">
        <f t="shared" si="40"/>
        <v>0</v>
      </c>
      <c r="BY26" s="28">
        <f>IF(OR(T26="",T26=" ",T26="　"),0,IF(D26&gt;=810101,0,IF(BJ26=1,1,IF(MATCH(T26,Sheet2!$D$3:$D$12,1)&lt;=2,1,0))))</f>
        <v>0</v>
      </c>
      <c r="BZ26" s="28">
        <f>IF(OR(X26="",X26=" ",X26="　"),0,IF(D26&gt;=810101,0,IF(BK26=1,1,IF(MATCH(X26,Sheet2!$D$3:$D$12,1)&lt;=2,1,0))))</f>
        <v>0</v>
      </c>
      <c r="CA26" s="28">
        <f>IF(OR(AB26="",AB26=" ",AB26="　"),0,IF(D26&gt;=810101,0,IF(BL26=1,1,IF(MATCH(AB26,Sheet2!$D$3:$D$12,1)&lt;=2,1,0))))</f>
        <v>0</v>
      </c>
      <c r="CB26" s="28">
        <f>IF(OR(AF26="",AF26=" ",AF26="　"),0,IF(D26&gt;=810101,0,IF(BM26=1,1,IF(MATCH(AF26,Sheet2!$D$3:$D$12,1)&lt;=2,1,0))))</f>
        <v>0</v>
      </c>
      <c r="CC26" s="29">
        <f t="shared" si="41"/>
        <v>4</v>
      </c>
      <c r="CD26" s="29">
        <f t="shared" si="42"/>
        <v>3</v>
      </c>
      <c r="CE26" s="30">
        <f t="shared" si="43"/>
        <v>0</v>
      </c>
      <c r="CF26" s="30">
        <f t="shared" si="44"/>
        <v>0</v>
      </c>
      <c r="CG26" s="30">
        <f t="shared" si="45"/>
        <v>0</v>
      </c>
      <c r="CH26" s="30">
        <f t="shared" si="45"/>
        <v>0</v>
      </c>
      <c r="CI26" s="30"/>
      <c r="CJ26" s="27" t="e">
        <f t="shared" si="46"/>
        <v>#VALUE!</v>
      </c>
      <c r="CK26" s="28">
        <f t="shared" si="47"/>
        <v>0</v>
      </c>
      <c r="CL26" s="27" t="e">
        <f t="shared" si="48"/>
        <v>#VALUE!</v>
      </c>
      <c r="CM26" s="28">
        <f t="shared" si="49"/>
        <v>0</v>
      </c>
      <c r="CN26" s="28">
        <f>IF(OR(T26="",T26=" ",T26="　"),0,IF(D26&gt;=810701,0,IF(BY26=1,1,IF(MATCH(T26,Sheet2!$D$3:$D$12,1)&lt;=3,1,0))))</f>
        <v>0</v>
      </c>
      <c r="CO26" s="28">
        <f>IF(OR(X26="",X26=" ",X26="　"),0,IF(D26&gt;=810701,0,IF(BZ26=1,1,IF(MATCH(X26,Sheet2!$D$3:$D$12,1)&lt;=3,1,0))))</f>
        <v>0</v>
      </c>
      <c r="CP26" s="28">
        <f>IF(OR(AB26="",AB26=" ",AB26="　"),0,IF(D26&gt;=810701,0,IF(CA26=1,1,IF(MATCH(AB26,Sheet2!$D$3:$D$12,1)&lt;=3,1,0))))</f>
        <v>0</v>
      </c>
      <c r="CQ26" s="28">
        <f>IF(OR(AF26="",AF26=" ",AF26="　"),0,IF(D26&gt;=810701,0,IF(CB26=1,1,IF(MATCH(AF26,Sheet2!$D$3:$D$12,1)&lt;=3,1,0))))</f>
        <v>0</v>
      </c>
      <c r="CR26" s="29">
        <f t="shared" si="50"/>
        <v>4</v>
      </c>
      <c r="CS26" s="29">
        <f t="shared" si="51"/>
        <v>3</v>
      </c>
      <c r="CT26" s="30">
        <f t="shared" si="52"/>
        <v>0</v>
      </c>
      <c r="CU26" s="30">
        <f t="shared" si="53"/>
        <v>0</v>
      </c>
      <c r="CV26" s="30">
        <f t="shared" si="54"/>
        <v>0</v>
      </c>
      <c r="CW26" s="30">
        <f t="shared" si="54"/>
        <v>0</v>
      </c>
      <c r="CX26" s="31"/>
      <c r="CY26" s="27" t="e">
        <f t="shared" si="55"/>
        <v>#VALUE!</v>
      </c>
      <c r="CZ26" s="28">
        <f t="shared" si="56"/>
        <v>0</v>
      </c>
      <c r="DA26" s="27" t="e">
        <f t="shared" si="57"/>
        <v>#VALUE!</v>
      </c>
      <c r="DB26" s="28">
        <f t="shared" si="58"/>
        <v>0</v>
      </c>
      <c r="DC26" s="28">
        <f>IF(OR(T26="",T26=" ",T26="　"),0,IF(D26&gt;=820101,0,IF(CN26=1,1,IF(MATCH(T26,Sheet2!$D$3:$D$12,1)&lt;=4,1,0))))</f>
        <v>0</v>
      </c>
      <c r="DD26" s="28">
        <f>IF(OR(X26="",X26=" ",X26="　"),0,IF(D26&gt;=820101,0,IF(CO26=1,1,IF(MATCH(X26,Sheet2!$D$3:$D$12,1)&lt;=4,1,0))))</f>
        <v>0</v>
      </c>
      <c r="DE26" s="28">
        <f>IF(OR(AB26="",AB26=" ",AB26="　"),0,IF(D26&gt;=820101,0,IF(CP26=1,1,IF(MATCH(AB26,Sheet2!$D$3:$D$12,1)&lt;=4,1,0))))</f>
        <v>0</v>
      </c>
      <c r="DF26" s="28">
        <f>IF(OR(AF26="",AF26=" ",AF26="　"),0,IF(D26&gt;=820101,0,IF(CQ26=1,1,IF(MATCH(AF26,Sheet2!$D$3:$D$12,1)&lt;=4,1,0))))</f>
        <v>0</v>
      </c>
      <c r="DG26" s="29">
        <f t="shared" si="59"/>
        <v>3</v>
      </c>
      <c r="DH26" s="29">
        <f t="shared" si="60"/>
        <v>3</v>
      </c>
      <c r="DI26" s="30">
        <f t="shared" si="61"/>
        <v>0</v>
      </c>
      <c r="DJ26" s="30">
        <f t="shared" si="62"/>
        <v>0</v>
      </c>
      <c r="DK26" s="30">
        <f t="shared" si="63"/>
        <v>0</v>
      </c>
      <c r="DL26" s="30">
        <f t="shared" si="63"/>
        <v>0</v>
      </c>
      <c r="DM26" s="31"/>
      <c r="DN26" s="27" t="e">
        <f t="shared" si="64"/>
        <v>#VALUE!</v>
      </c>
      <c r="DO26" s="28">
        <f t="shared" si="65"/>
        <v>0</v>
      </c>
      <c r="DP26" s="27" t="e">
        <f t="shared" si="66"/>
        <v>#VALUE!</v>
      </c>
      <c r="DQ26" s="28">
        <f t="shared" si="67"/>
        <v>0</v>
      </c>
      <c r="DR26" s="28">
        <f>IF(OR(T26="",T26=" ",T26="　"),0,IF(D26&gt;=820701,0,IF(DC26=1,1,IF(MATCH(T26,Sheet2!$D$3:$D$12,1)&lt;=5,1,0))))</f>
        <v>0</v>
      </c>
      <c r="DS26" s="28">
        <f>IF(OR(X26="",X26=" ",X26="　"),0,IF(D26&gt;=820701,0,IF(DD26=1,1,IF(MATCH(X26,Sheet2!$D$3:$D$12,1)&lt;=5,1,0))))</f>
        <v>0</v>
      </c>
      <c r="DT26" s="28">
        <f>IF(OR(AB26="",AB26=" ",AB26="　"),0,IF(D26&gt;=820701,0,IF(DE26=1,1,IF(MATCH(AB26,Sheet2!$D$3:$D$12,1)&lt;=5,1,0))))</f>
        <v>0</v>
      </c>
      <c r="DU26" s="28">
        <f>IF(OR(AF26="",AF26=" ",AF26="　"),0,IF(D26&gt;=820701,0,IF(DF26=1,1,IF(MATCH(AF26,Sheet2!$D$3:$D$12,1)&lt;=5,1,0))))</f>
        <v>0</v>
      </c>
      <c r="DV26" s="29">
        <f t="shared" si="68"/>
        <v>3</v>
      </c>
      <c r="DW26" s="29">
        <f t="shared" si="69"/>
        <v>3</v>
      </c>
      <c r="DX26" s="30">
        <f t="shared" si="70"/>
        <v>0</v>
      </c>
      <c r="DY26" s="30">
        <f t="shared" si="71"/>
        <v>0</v>
      </c>
      <c r="DZ26" s="30">
        <f t="shared" si="72"/>
        <v>0</v>
      </c>
      <c r="EA26" s="30">
        <f t="shared" si="72"/>
        <v>0</v>
      </c>
      <c r="EB26" s="31"/>
      <c r="EC26" s="27" t="e">
        <f t="shared" si="73"/>
        <v>#VALUE!</v>
      </c>
      <c r="ED26" s="28">
        <f t="shared" si="74"/>
        <v>0</v>
      </c>
      <c r="EE26" s="27" t="e">
        <f t="shared" si="75"/>
        <v>#VALUE!</v>
      </c>
      <c r="EF26" s="28">
        <f t="shared" si="76"/>
        <v>0</v>
      </c>
      <c r="EG26" s="28">
        <f>IF(OR(T26="",T26=" ",T26="　"),0,IF(D26&gt;=830101,0,IF(DR26=1,1,IF(MATCH(T26,Sheet2!$D$3:$D$12,1)&lt;=6,1,0))))</f>
        <v>0</v>
      </c>
      <c r="EH26" s="28">
        <f>IF(OR(X26="",X26=" ",X26="　"),0,IF(D26&gt;=830101,0,IF(DS26=1,1,IF(MATCH(X26,Sheet2!$D$3:$D$12,1)&lt;=6,1,0))))</f>
        <v>0</v>
      </c>
      <c r="EI26" s="28">
        <f>IF(OR(AB26="",AB26=" ",AB26="　"),0,IF(D26&gt;=830101,0,IF(DT26=1,1,IF(MATCH(AB26,Sheet2!$D$3:$D$12,1)&lt;=6,1,0))))</f>
        <v>0</v>
      </c>
      <c r="EJ26" s="28">
        <f>IF(OR(AF26="",AF26=" ",AF26="　"),0,IF(D26&gt;=830101,0,IF(DU26=1,1,IF(MATCH(AF26,Sheet2!$D$3:$D$12,1)&lt;=6,1,0))))</f>
        <v>0</v>
      </c>
      <c r="EK26" s="29">
        <f t="shared" si="77"/>
        <v>2</v>
      </c>
      <c r="EL26" s="29">
        <f t="shared" si="78"/>
        <v>2</v>
      </c>
      <c r="EM26" s="30">
        <f t="shared" si="79"/>
        <v>0</v>
      </c>
      <c r="EN26" s="30">
        <f t="shared" si="80"/>
        <v>0</v>
      </c>
      <c r="EO26" s="30">
        <f t="shared" si="81"/>
        <v>0</v>
      </c>
      <c r="EP26" s="30">
        <f t="shared" si="81"/>
        <v>0</v>
      </c>
      <c r="EQ26" s="31"/>
      <c r="ER26" s="27" t="e">
        <f t="shared" si="82"/>
        <v>#VALUE!</v>
      </c>
      <c r="ES26" s="28">
        <f t="shared" si="83"/>
        <v>0</v>
      </c>
      <c r="ET26" s="27" t="e">
        <f t="shared" si="84"/>
        <v>#VALUE!</v>
      </c>
      <c r="EU26" s="28">
        <f t="shared" si="85"/>
        <v>0</v>
      </c>
      <c r="EV26" s="28">
        <f>IF(OR(T26="",T26=" ",T26="　"),0,IF(D26&gt;=830701,0,IF(EG26=1,1,IF(MATCH(T26,Sheet2!$D$3:$D$12,1)&lt;=7,1,0))))</f>
        <v>0</v>
      </c>
      <c r="EW26" s="28">
        <f>IF(OR(X26="",X26=" ",X26="　"),0,IF(D26&gt;=830701,0,IF(EH26=1,1,IF(MATCH(X26,Sheet2!$D$3:$D$12,1)&lt;=7,1,0))))</f>
        <v>0</v>
      </c>
      <c r="EX26" s="28">
        <f>IF(OR(AB26="",AB26=" ",AB26="　"),0,IF(D26&gt;=830701,0,IF(EI26=1,1,IF(MATCH(AB26,Sheet2!$D$3:$D$12,1)&lt;=7,1,0))))</f>
        <v>0</v>
      </c>
      <c r="EY26" s="28">
        <f>IF(OR(AF26="",AF26=" ",AF26="　"),0,IF(D26&gt;=830701,0,IF(EJ26=1,1,IF(MATCH(AF26,Sheet2!$D$3:$D$12,1)&lt;=7,1,0))))</f>
        <v>0</v>
      </c>
      <c r="EZ26" s="29">
        <f t="shared" si="86"/>
        <v>2</v>
      </c>
      <c r="FA26" s="29">
        <f t="shared" si="87"/>
        <v>2</v>
      </c>
      <c r="FB26" s="30">
        <f t="shared" si="88"/>
        <v>0</v>
      </c>
      <c r="FC26" s="30">
        <f t="shared" si="89"/>
        <v>0</v>
      </c>
      <c r="FD26" s="30">
        <f t="shared" si="90"/>
        <v>0</v>
      </c>
      <c r="FE26" s="30">
        <f t="shared" si="90"/>
        <v>0</v>
      </c>
      <c r="FF26" s="31"/>
      <c r="FG26" s="27" t="e">
        <f t="shared" si="91"/>
        <v>#VALUE!</v>
      </c>
      <c r="FH26" s="28">
        <f t="shared" si="92"/>
        <v>0</v>
      </c>
      <c r="FI26" s="27" t="e">
        <f t="shared" si="93"/>
        <v>#VALUE!</v>
      </c>
      <c r="FJ26" s="28">
        <f t="shared" si="94"/>
        <v>0</v>
      </c>
      <c r="FK26" s="28">
        <f>IF(OR(T26="",T26=" ",T26="　"),0,IF(D26&gt;=840101,0,IF(EV26=1,1,IF(MATCH(T26,Sheet2!$D$3:$D$12,1)&lt;=8,1,0))))</f>
        <v>0</v>
      </c>
      <c r="FL26" s="28">
        <f>IF(OR(X26="",X26=" ",X26="　"),0,IF(D26&gt;=840101,0,IF(EW26=1,1,IF(MATCH(X26,Sheet2!$D$3:$D$12,1)&lt;=8,1,0))))</f>
        <v>0</v>
      </c>
      <c r="FM26" s="28">
        <f>IF(OR(AB26="",AB26=" ",AB26="　"),0,IF(D26&gt;=840101,0,IF(EX26=1,1,IF(MATCH(AB26,Sheet2!$D$3:$D$12,1)&lt;=8,1,0))))</f>
        <v>0</v>
      </c>
      <c r="FN26" s="28">
        <f>IF(OR(AF26="",AF26=" ",AF26="　"),0,IF(D26&gt;=840101,0,IF(EY26=1,1,IF(MATCH(AF26,Sheet2!$D$3:$D$12,1)&lt;=8,1,0))))</f>
        <v>0</v>
      </c>
      <c r="FO26" s="29">
        <f t="shared" si="95"/>
        <v>1</v>
      </c>
      <c r="FP26" s="29">
        <f t="shared" si="96"/>
        <v>1</v>
      </c>
      <c r="FQ26" s="30">
        <f t="shared" si="97"/>
        <v>0</v>
      </c>
      <c r="FR26" s="30">
        <f t="shared" si="98"/>
        <v>0</v>
      </c>
      <c r="FS26" s="30">
        <f t="shared" si="99"/>
        <v>0</v>
      </c>
      <c r="FT26" s="30">
        <f t="shared" si="99"/>
        <v>0</v>
      </c>
      <c r="FU26" s="31"/>
      <c r="FV26" s="27" t="e">
        <f t="shared" si="100"/>
        <v>#VALUE!</v>
      </c>
      <c r="FW26" s="28">
        <f t="shared" si="101"/>
        <v>0</v>
      </c>
      <c r="FX26" s="27" t="e">
        <f t="shared" si="102"/>
        <v>#VALUE!</v>
      </c>
      <c r="FY26" s="28">
        <f t="shared" si="103"/>
        <v>0</v>
      </c>
      <c r="FZ26" s="28">
        <f>IF(OR(T26="",T26=" ",T26="　"),0,IF(D26&gt;=840701,0,IF(FK26=1,1,IF(MATCH(T26,Sheet2!$D$3:$D$12,1)&lt;=9,1,0))))</f>
        <v>0</v>
      </c>
      <c r="GA26" s="28">
        <f>IF(OR(X26="",X26=" ",X26="　"),0,IF(D26&gt;=840701,0,IF(FL26=1,1,IF(MATCH(X26,Sheet2!$D$3:$D$12,1)&lt;=9,1,0))))</f>
        <v>0</v>
      </c>
      <c r="GB26" s="28">
        <f>IF(OR(AB26="",AB26=" ",AB26="　"),0,IF(D26&gt;=840701,0,IF(FM26=1,1,IF(MATCH(AB26,Sheet2!$D$3:$D$12,1)&lt;=9,1,0))))</f>
        <v>0</v>
      </c>
      <c r="GC26" s="28">
        <f>IF(OR(AF26="",AF26=" ",AF26="　"),0,IF(D26&gt;=840701,0,IF(FN26=1,1,IF(MATCH(AF26,Sheet2!$D$3:$D$12,1)&lt;=9,1,0))))</f>
        <v>0</v>
      </c>
      <c r="GD26" s="29">
        <f t="shared" si="104"/>
        <v>1</v>
      </c>
      <c r="GE26" s="29">
        <f t="shared" si="105"/>
        <v>1</v>
      </c>
      <c r="GF26" s="30">
        <f t="shared" si="106"/>
        <v>0</v>
      </c>
      <c r="GG26" s="30">
        <f t="shared" si="107"/>
        <v>0</v>
      </c>
      <c r="GH26" s="30">
        <f t="shared" si="108"/>
        <v>0</v>
      </c>
      <c r="GI26" s="30">
        <f t="shared" si="108"/>
        <v>0</v>
      </c>
      <c r="GJ26" s="31"/>
      <c r="GK26" s="27" t="e">
        <f t="shared" si="109"/>
        <v>#VALUE!</v>
      </c>
      <c r="GL26" s="28">
        <f t="shared" si="110"/>
        <v>0</v>
      </c>
      <c r="GM26" s="27" t="e">
        <f t="shared" si="111"/>
        <v>#VALUE!</v>
      </c>
      <c r="GN26" s="28">
        <f t="shared" si="112"/>
        <v>0</v>
      </c>
      <c r="GO26" s="28">
        <f>IF(OR(T26="",T26=" ",T26="　"),0,IF(D26&gt;=840701,0,IF(FZ26=1,1,IF(MATCH(T26,Sheet2!$D$3:$D$12,1)&lt;=10,1,0))))</f>
        <v>0</v>
      </c>
      <c r="GP26" s="28">
        <f>IF(OR(X26="",X26=" ",X26="　"),0,IF(D26&gt;=840701,0,IF(GA26=1,1,IF(MATCH(X26,Sheet2!$D$3:$D$12,1)&lt;=10,1,0))))</f>
        <v>0</v>
      </c>
      <c r="GQ26" s="28">
        <f>IF(OR(AB26="",AB26=" ",AB26="　"),0,IF(D26&gt;=840701,0,IF(GB26=1,1,IF(MATCH(AB26,Sheet2!$D$3:$D$12,1)&lt;=10,1,0))))</f>
        <v>0</v>
      </c>
      <c r="GR26" s="28">
        <f>IF(OR(AF26="",AF26=" ",AF26="　"),0,IF(D26&gt;=840701,0,IF(GC26=1,1,IF(MATCH(AF26,Sheet2!$D$3:$D$12,1)&lt;=10,1,0))))</f>
        <v>0</v>
      </c>
      <c r="GS26" s="29">
        <f t="shared" si="113"/>
        <v>0</v>
      </c>
      <c r="GT26" s="29">
        <f t="shared" si="114"/>
        <v>0</v>
      </c>
      <c r="GU26" s="30">
        <f t="shared" si="115"/>
        <v>0</v>
      </c>
      <c r="GV26" s="30">
        <f t="shared" si="116"/>
        <v>0</v>
      </c>
      <c r="GW26" s="30">
        <f t="shared" si="117"/>
        <v>0</v>
      </c>
      <c r="GX26" s="30">
        <f t="shared" si="117"/>
        <v>0</v>
      </c>
      <c r="GY26" s="131"/>
      <c r="GZ26" s="39" t="str">
        <f t="shared" si="118"/>
        <v>1911/00/00</v>
      </c>
      <c r="HA26" s="131" t="e">
        <f t="shared" si="119"/>
        <v>#VALUE!</v>
      </c>
      <c r="HB26" s="131" t="str">
        <f t="shared" si="120"/>
        <v>1911/00/00</v>
      </c>
      <c r="HC26" s="131" t="e">
        <f t="shared" si="121"/>
        <v>#VALUE!</v>
      </c>
      <c r="HD26" s="131" t="str">
        <f t="shared" si="122"/>
        <v>1911/00/00</v>
      </c>
      <c r="HE26" s="131" t="e">
        <f t="shared" si="123"/>
        <v>#VALUE!</v>
      </c>
      <c r="HF26" s="131" t="str">
        <f t="shared" si="124"/>
        <v>2014/01/01</v>
      </c>
      <c r="HH26" s="131">
        <f>IF(OR(C26="",C26=" ",C26="　"),0,IF(D26&gt;780630,0,ROUND(VLOOKUP(F26,Sheet2!$A$1:$B$20,2,FALSE)*E26,0)))</f>
        <v>0</v>
      </c>
      <c r="HI26" s="131">
        <f t="shared" si="125"/>
        <v>0</v>
      </c>
      <c r="HJ26" s="131">
        <f t="shared" si="126"/>
        <v>0</v>
      </c>
      <c r="HL26" s="131" t="str">
        <f t="shared" si="127"/>
        <v/>
      </c>
      <c r="HM26" s="131" t="str">
        <f t="shared" si="128"/>
        <v/>
      </c>
      <c r="HN26" s="131" t="str">
        <f t="shared" si="129"/>
        <v/>
      </c>
      <c r="HO26" s="131" t="str">
        <f t="shared" si="130"/>
        <v/>
      </c>
      <c r="HP26" s="131" t="str">
        <f t="shared" si="131"/>
        <v/>
      </c>
      <c r="HQ26" s="131" t="str">
        <f t="shared" si="131"/>
        <v/>
      </c>
      <c r="HR26" s="131" t="str">
        <f t="shared" si="132"/>
        <v/>
      </c>
    </row>
    <row r="27" spans="1:226" ht="60" customHeight="1">
      <c r="A27" s="125">
        <v>22</v>
      </c>
      <c r="B27" s="32"/>
      <c r="C27" s="33"/>
      <c r="D27" s="34"/>
      <c r="E27" s="55"/>
      <c r="F27" s="46"/>
      <c r="G27" s="48">
        <f>IF(OR(C27="",C27=" ",C27="　"),0,IF(D27&gt;780630,0,ROUND(VLOOKUP(F27,Sheet2!$A$1:$B$20,2,FALSE),0)))</f>
        <v>0</v>
      </c>
      <c r="H27" s="49">
        <f t="shared" si="0"/>
        <v>0</v>
      </c>
      <c r="I27" s="24">
        <f t="shared" si="1"/>
        <v>0</v>
      </c>
      <c r="J27" s="25">
        <f t="shared" si="2"/>
        <v>0</v>
      </c>
      <c r="K27" s="35"/>
      <c r="L27" s="133" t="str">
        <f t="shared" si="133"/>
        <v/>
      </c>
      <c r="M27" s="51" t="str">
        <f t="shared" si="4"/>
        <v/>
      </c>
      <c r="N27" s="56">
        <v>15.5</v>
      </c>
      <c r="O27" s="38"/>
      <c r="P27" s="133" t="str">
        <f t="shared" si="134"/>
        <v/>
      </c>
      <c r="Q27" s="51" t="str">
        <f t="shared" si="6"/>
        <v/>
      </c>
      <c r="R27" s="56">
        <v>15.5</v>
      </c>
      <c r="S27" s="38"/>
      <c r="T27" s="34"/>
      <c r="U27" s="51" t="str">
        <f t="shared" si="7"/>
        <v/>
      </c>
      <c r="V27" s="56">
        <v>15.5</v>
      </c>
      <c r="W27" s="38"/>
      <c r="X27" s="34"/>
      <c r="Y27" s="51" t="str">
        <f t="shared" si="8"/>
        <v/>
      </c>
      <c r="Z27" s="56">
        <v>15.5</v>
      </c>
      <c r="AA27" s="35"/>
      <c r="AB27" s="34"/>
      <c r="AC27" s="51" t="str">
        <f t="shared" si="9"/>
        <v/>
      </c>
      <c r="AD27" s="56">
        <v>15.5</v>
      </c>
      <c r="AE27" s="38"/>
      <c r="AF27" s="34"/>
      <c r="AG27" s="51" t="str">
        <f t="shared" si="10"/>
        <v/>
      </c>
      <c r="AH27" s="56">
        <v>15.5</v>
      </c>
      <c r="AI27" s="37">
        <f t="shared" si="11"/>
        <v>0</v>
      </c>
      <c r="AJ27" s="47">
        <f t="shared" si="12"/>
        <v>0</v>
      </c>
      <c r="AK27" s="26">
        <f t="shared" si="13"/>
        <v>0</v>
      </c>
      <c r="AL27" s="53">
        <f t="shared" si="14"/>
        <v>0</v>
      </c>
      <c r="AM27" s="36"/>
      <c r="AN27" s="54"/>
      <c r="AO27" s="131" t="e">
        <f>VLOOKUP(LEFT(C27,1),Sheet2!$L$3:$M$28,2,FALSE)&amp;MID(C27,2,9)</f>
        <v>#N/A</v>
      </c>
      <c r="AP27" s="131" t="e">
        <f t="shared" si="15"/>
        <v>#N/A</v>
      </c>
      <c r="AQ27" s="131" t="e">
        <f t="shared" si="16"/>
        <v>#N/A</v>
      </c>
      <c r="AR27" s="27">
        <f t="shared" si="17"/>
        <v>0</v>
      </c>
      <c r="AS27" s="28">
        <f t="shared" si="18"/>
        <v>0</v>
      </c>
      <c r="AT27" s="27">
        <f t="shared" si="19"/>
        <v>0</v>
      </c>
      <c r="AU27" s="28">
        <f t="shared" si="20"/>
        <v>0</v>
      </c>
      <c r="AV27" s="28">
        <f t="shared" si="21"/>
        <v>0</v>
      </c>
      <c r="AW27" s="28">
        <f t="shared" si="22"/>
        <v>0</v>
      </c>
      <c r="AX27" s="28">
        <f t="shared" si="23"/>
        <v>0</v>
      </c>
      <c r="AY27" s="28">
        <f t="shared" si="24"/>
        <v>0</v>
      </c>
      <c r="AZ27" s="29" t="str">
        <f t="shared" si="25"/>
        <v/>
      </c>
      <c r="BA27" s="29"/>
      <c r="BB27" s="30">
        <f t="shared" si="26"/>
        <v>0</v>
      </c>
      <c r="BC27" s="30">
        <f t="shared" si="26"/>
        <v>0</v>
      </c>
      <c r="BD27" s="31">
        <f t="shared" si="27"/>
        <v>0</v>
      </c>
      <c r="BE27" s="131"/>
      <c r="BF27" s="27" t="e">
        <f t="shared" si="28"/>
        <v>#VALUE!</v>
      </c>
      <c r="BG27" s="28">
        <f t="shared" si="29"/>
        <v>0</v>
      </c>
      <c r="BH27" s="27" t="e">
        <f t="shared" si="30"/>
        <v>#VALUE!</v>
      </c>
      <c r="BI27" s="28">
        <f t="shared" si="31"/>
        <v>0</v>
      </c>
      <c r="BJ27" s="28">
        <f>IF(OR(T27="",T27=" ",T27="　"),0,IF(D27&gt;=800701,0,IF(MATCH(T27,Sheet2!$D$3:$D$12,1)&lt;=1,1,0)))</f>
        <v>0</v>
      </c>
      <c r="BK27" s="28">
        <f>IF(OR(X27="",X27=" ",X27="　"),0,IF(D27&gt;=800701,0,IF(MATCH(X27,Sheet2!$D$3:$D$12,1)&lt;=1,1,0)))</f>
        <v>0</v>
      </c>
      <c r="BL27" s="28">
        <f>IF(OR(AB27="",AB27=" ",AB27="　"),0,IF(D27&gt;=800701,0,IF(MATCH(AB27,Sheet2!$D$3:$D$12,1)&lt;=1,1,0)))</f>
        <v>0</v>
      </c>
      <c r="BM27" s="28">
        <f>IF(OR(AF27="",AF27=" ",AF27="　"),0,IF(D27&gt;=800701,0,IF(MATCH(AF27,Sheet2!$D$3:$D$12,1)&lt;=1,1,0)))</f>
        <v>0</v>
      </c>
      <c r="BN27" s="29">
        <f t="shared" si="32"/>
        <v>5</v>
      </c>
      <c r="BO27" s="29">
        <f t="shared" si="33"/>
        <v>3</v>
      </c>
      <c r="BP27" s="30">
        <f t="shared" si="34"/>
        <v>0</v>
      </c>
      <c r="BQ27" s="30">
        <f t="shared" si="35"/>
        <v>0</v>
      </c>
      <c r="BR27" s="30">
        <f t="shared" si="36"/>
        <v>0</v>
      </c>
      <c r="BS27" s="30">
        <f t="shared" si="36"/>
        <v>0</v>
      </c>
      <c r="BT27" s="30"/>
      <c r="BU27" s="27" t="e">
        <f t="shared" si="37"/>
        <v>#VALUE!</v>
      </c>
      <c r="BV27" s="28">
        <f t="shared" si="38"/>
        <v>0</v>
      </c>
      <c r="BW27" s="27" t="e">
        <f t="shared" si="39"/>
        <v>#VALUE!</v>
      </c>
      <c r="BX27" s="28">
        <f t="shared" si="40"/>
        <v>0</v>
      </c>
      <c r="BY27" s="28">
        <f>IF(OR(T27="",T27=" ",T27="　"),0,IF(D27&gt;=810101,0,IF(BJ27=1,1,IF(MATCH(T27,Sheet2!$D$3:$D$12,1)&lt;=2,1,0))))</f>
        <v>0</v>
      </c>
      <c r="BZ27" s="28">
        <f>IF(OR(X27="",X27=" ",X27="　"),0,IF(D27&gt;=810101,0,IF(BK27=1,1,IF(MATCH(X27,Sheet2!$D$3:$D$12,1)&lt;=2,1,0))))</f>
        <v>0</v>
      </c>
      <c r="CA27" s="28">
        <f>IF(OR(AB27="",AB27=" ",AB27="　"),0,IF(D27&gt;=810101,0,IF(BL27=1,1,IF(MATCH(AB27,Sheet2!$D$3:$D$12,1)&lt;=2,1,0))))</f>
        <v>0</v>
      </c>
      <c r="CB27" s="28">
        <f>IF(OR(AF27="",AF27=" ",AF27="　"),0,IF(D27&gt;=810101,0,IF(BM27=1,1,IF(MATCH(AF27,Sheet2!$D$3:$D$12,1)&lt;=2,1,0))))</f>
        <v>0</v>
      </c>
      <c r="CC27" s="29">
        <f t="shared" si="41"/>
        <v>4</v>
      </c>
      <c r="CD27" s="29">
        <f t="shared" si="42"/>
        <v>3</v>
      </c>
      <c r="CE27" s="30">
        <f t="shared" si="43"/>
        <v>0</v>
      </c>
      <c r="CF27" s="30">
        <f t="shared" si="44"/>
        <v>0</v>
      </c>
      <c r="CG27" s="30">
        <f t="shared" si="45"/>
        <v>0</v>
      </c>
      <c r="CH27" s="30">
        <f t="shared" si="45"/>
        <v>0</v>
      </c>
      <c r="CI27" s="30"/>
      <c r="CJ27" s="27" t="e">
        <f t="shared" si="46"/>
        <v>#VALUE!</v>
      </c>
      <c r="CK27" s="28">
        <f t="shared" si="47"/>
        <v>0</v>
      </c>
      <c r="CL27" s="27" t="e">
        <f t="shared" si="48"/>
        <v>#VALUE!</v>
      </c>
      <c r="CM27" s="28">
        <f t="shared" si="49"/>
        <v>0</v>
      </c>
      <c r="CN27" s="28">
        <f>IF(OR(T27="",T27=" ",T27="　"),0,IF(D27&gt;=810701,0,IF(BY27=1,1,IF(MATCH(T27,Sheet2!$D$3:$D$12,1)&lt;=3,1,0))))</f>
        <v>0</v>
      </c>
      <c r="CO27" s="28">
        <f>IF(OR(X27="",X27=" ",X27="　"),0,IF(D27&gt;=810701,0,IF(BZ27=1,1,IF(MATCH(X27,Sheet2!$D$3:$D$12,1)&lt;=3,1,0))))</f>
        <v>0</v>
      </c>
      <c r="CP27" s="28">
        <f>IF(OR(AB27="",AB27=" ",AB27="　"),0,IF(D27&gt;=810701,0,IF(CA27=1,1,IF(MATCH(AB27,Sheet2!$D$3:$D$12,1)&lt;=3,1,0))))</f>
        <v>0</v>
      </c>
      <c r="CQ27" s="28">
        <f>IF(OR(AF27="",AF27=" ",AF27="　"),0,IF(D27&gt;=810701,0,IF(CB27=1,1,IF(MATCH(AF27,Sheet2!$D$3:$D$12,1)&lt;=3,1,0))))</f>
        <v>0</v>
      </c>
      <c r="CR27" s="29">
        <f t="shared" si="50"/>
        <v>4</v>
      </c>
      <c r="CS27" s="29">
        <f t="shared" si="51"/>
        <v>3</v>
      </c>
      <c r="CT27" s="30">
        <f t="shared" si="52"/>
        <v>0</v>
      </c>
      <c r="CU27" s="30">
        <f t="shared" si="53"/>
        <v>0</v>
      </c>
      <c r="CV27" s="30">
        <f t="shared" si="54"/>
        <v>0</v>
      </c>
      <c r="CW27" s="30">
        <f t="shared" si="54"/>
        <v>0</v>
      </c>
      <c r="CX27" s="31"/>
      <c r="CY27" s="27" t="e">
        <f t="shared" si="55"/>
        <v>#VALUE!</v>
      </c>
      <c r="CZ27" s="28">
        <f t="shared" si="56"/>
        <v>0</v>
      </c>
      <c r="DA27" s="27" t="e">
        <f t="shared" si="57"/>
        <v>#VALUE!</v>
      </c>
      <c r="DB27" s="28">
        <f t="shared" si="58"/>
        <v>0</v>
      </c>
      <c r="DC27" s="28">
        <f>IF(OR(T27="",T27=" ",T27="　"),0,IF(D27&gt;=820101,0,IF(CN27=1,1,IF(MATCH(T27,Sheet2!$D$3:$D$12,1)&lt;=4,1,0))))</f>
        <v>0</v>
      </c>
      <c r="DD27" s="28">
        <f>IF(OR(X27="",X27=" ",X27="　"),0,IF(D27&gt;=820101,0,IF(CO27=1,1,IF(MATCH(X27,Sheet2!$D$3:$D$12,1)&lt;=4,1,0))))</f>
        <v>0</v>
      </c>
      <c r="DE27" s="28">
        <f>IF(OR(AB27="",AB27=" ",AB27="　"),0,IF(D27&gt;=820101,0,IF(CP27=1,1,IF(MATCH(AB27,Sheet2!$D$3:$D$12,1)&lt;=4,1,0))))</f>
        <v>0</v>
      </c>
      <c r="DF27" s="28">
        <f>IF(OR(AF27="",AF27=" ",AF27="　"),0,IF(D27&gt;=820101,0,IF(CQ27=1,1,IF(MATCH(AF27,Sheet2!$D$3:$D$12,1)&lt;=4,1,0))))</f>
        <v>0</v>
      </c>
      <c r="DG27" s="29">
        <f t="shared" si="59"/>
        <v>3</v>
      </c>
      <c r="DH27" s="29">
        <f t="shared" si="60"/>
        <v>3</v>
      </c>
      <c r="DI27" s="30">
        <f t="shared" si="61"/>
        <v>0</v>
      </c>
      <c r="DJ27" s="30">
        <f t="shared" si="62"/>
        <v>0</v>
      </c>
      <c r="DK27" s="30">
        <f t="shared" si="63"/>
        <v>0</v>
      </c>
      <c r="DL27" s="30">
        <f t="shared" si="63"/>
        <v>0</v>
      </c>
      <c r="DM27" s="31"/>
      <c r="DN27" s="27" t="e">
        <f t="shared" si="64"/>
        <v>#VALUE!</v>
      </c>
      <c r="DO27" s="28">
        <f t="shared" si="65"/>
        <v>0</v>
      </c>
      <c r="DP27" s="27" t="e">
        <f t="shared" si="66"/>
        <v>#VALUE!</v>
      </c>
      <c r="DQ27" s="28">
        <f t="shared" si="67"/>
        <v>0</v>
      </c>
      <c r="DR27" s="28">
        <f>IF(OR(T27="",T27=" ",T27="　"),0,IF(D27&gt;=820701,0,IF(DC27=1,1,IF(MATCH(T27,Sheet2!$D$3:$D$12,1)&lt;=5,1,0))))</f>
        <v>0</v>
      </c>
      <c r="DS27" s="28">
        <f>IF(OR(X27="",X27=" ",X27="　"),0,IF(D27&gt;=820701,0,IF(DD27=1,1,IF(MATCH(X27,Sheet2!$D$3:$D$12,1)&lt;=5,1,0))))</f>
        <v>0</v>
      </c>
      <c r="DT27" s="28">
        <f>IF(OR(AB27="",AB27=" ",AB27="　"),0,IF(D27&gt;=820701,0,IF(DE27=1,1,IF(MATCH(AB27,Sheet2!$D$3:$D$12,1)&lt;=5,1,0))))</f>
        <v>0</v>
      </c>
      <c r="DU27" s="28">
        <f>IF(OR(AF27="",AF27=" ",AF27="　"),0,IF(D27&gt;=820701,0,IF(DF27=1,1,IF(MATCH(AF27,Sheet2!$D$3:$D$12,1)&lt;=5,1,0))))</f>
        <v>0</v>
      </c>
      <c r="DV27" s="29">
        <f t="shared" si="68"/>
        <v>3</v>
      </c>
      <c r="DW27" s="29">
        <f t="shared" si="69"/>
        <v>3</v>
      </c>
      <c r="DX27" s="30">
        <f t="shared" si="70"/>
        <v>0</v>
      </c>
      <c r="DY27" s="30">
        <f t="shared" si="71"/>
        <v>0</v>
      </c>
      <c r="DZ27" s="30">
        <f t="shared" si="72"/>
        <v>0</v>
      </c>
      <c r="EA27" s="30">
        <f t="shared" si="72"/>
        <v>0</v>
      </c>
      <c r="EB27" s="31"/>
      <c r="EC27" s="27" t="e">
        <f t="shared" si="73"/>
        <v>#VALUE!</v>
      </c>
      <c r="ED27" s="28">
        <f t="shared" si="74"/>
        <v>0</v>
      </c>
      <c r="EE27" s="27" t="e">
        <f t="shared" si="75"/>
        <v>#VALUE!</v>
      </c>
      <c r="EF27" s="28">
        <f t="shared" si="76"/>
        <v>0</v>
      </c>
      <c r="EG27" s="28">
        <f>IF(OR(T27="",T27=" ",T27="　"),0,IF(D27&gt;=830101,0,IF(DR27=1,1,IF(MATCH(T27,Sheet2!$D$3:$D$12,1)&lt;=6,1,0))))</f>
        <v>0</v>
      </c>
      <c r="EH27" s="28">
        <f>IF(OR(X27="",X27=" ",X27="　"),0,IF(D27&gt;=830101,0,IF(DS27=1,1,IF(MATCH(X27,Sheet2!$D$3:$D$12,1)&lt;=6,1,0))))</f>
        <v>0</v>
      </c>
      <c r="EI27" s="28">
        <f>IF(OR(AB27="",AB27=" ",AB27="　"),0,IF(D27&gt;=830101,0,IF(DT27=1,1,IF(MATCH(AB27,Sheet2!$D$3:$D$12,1)&lt;=6,1,0))))</f>
        <v>0</v>
      </c>
      <c r="EJ27" s="28">
        <f>IF(OR(AF27="",AF27=" ",AF27="　"),0,IF(D27&gt;=830101,0,IF(DU27=1,1,IF(MATCH(AF27,Sheet2!$D$3:$D$12,1)&lt;=6,1,0))))</f>
        <v>0</v>
      </c>
      <c r="EK27" s="29">
        <f t="shared" si="77"/>
        <v>2</v>
      </c>
      <c r="EL27" s="29">
        <f t="shared" si="78"/>
        <v>2</v>
      </c>
      <c r="EM27" s="30">
        <f t="shared" si="79"/>
        <v>0</v>
      </c>
      <c r="EN27" s="30">
        <f t="shared" si="80"/>
        <v>0</v>
      </c>
      <c r="EO27" s="30">
        <f t="shared" si="81"/>
        <v>0</v>
      </c>
      <c r="EP27" s="30">
        <f t="shared" si="81"/>
        <v>0</v>
      </c>
      <c r="EQ27" s="31"/>
      <c r="ER27" s="27" t="e">
        <f t="shared" si="82"/>
        <v>#VALUE!</v>
      </c>
      <c r="ES27" s="28">
        <f t="shared" si="83"/>
        <v>0</v>
      </c>
      <c r="ET27" s="27" t="e">
        <f t="shared" si="84"/>
        <v>#VALUE!</v>
      </c>
      <c r="EU27" s="28">
        <f t="shared" si="85"/>
        <v>0</v>
      </c>
      <c r="EV27" s="28">
        <f>IF(OR(T27="",T27=" ",T27="　"),0,IF(D27&gt;=830701,0,IF(EG27=1,1,IF(MATCH(T27,Sheet2!$D$3:$D$12,1)&lt;=7,1,0))))</f>
        <v>0</v>
      </c>
      <c r="EW27" s="28">
        <f>IF(OR(X27="",X27=" ",X27="　"),0,IF(D27&gt;=830701,0,IF(EH27=1,1,IF(MATCH(X27,Sheet2!$D$3:$D$12,1)&lt;=7,1,0))))</f>
        <v>0</v>
      </c>
      <c r="EX27" s="28">
        <f>IF(OR(AB27="",AB27=" ",AB27="　"),0,IF(D27&gt;=830701,0,IF(EI27=1,1,IF(MATCH(AB27,Sheet2!$D$3:$D$12,1)&lt;=7,1,0))))</f>
        <v>0</v>
      </c>
      <c r="EY27" s="28">
        <f>IF(OR(AF27="",AF27=" ",AF27="　"),0,IF(D27&gt;=830701,0,IF(EJ27=1,1,IF(MATCH(AF27,Sheet2!$D$3:$D$12,1)&lt;=7,1,0))))</f>
        <v>0</v>
      </c>
      <c r="EZ27" s="29">
        <f t="shared" si="86"/>
        <v>2</v>
      </c>
      <c r="FA27" s="29">
        <f t="shared" si="87"/>
        <v>2</v>
      </c>
      <c r="FB27" s="30">
        <f t="shared" si="88"/>
        <v>0</v>
      </c>
      <c r="FC27" s="30">
        <f t="shared" si="89"/>
        <v>0</v>
      </c>
      <c r="FD27" s="30">
        <f t="shared" si="90"/>
        <v>0</v>
      </c>
      <c r="FE27" s="30">
        <f t="shared" si="90"/>
        <v>0</v>
      </c>
      <c r="FF27" s="31"/>
      <c r="FG27" s="27" t="e">
        <f t="shared" si="91"/>
        <v>#VALUE!</v>
      </c>
      <c r="FH27" s="28">
        <f t="shared" si="92"/>
        <v>0</v>
      </c>
      <c r="FI27" s="27" t="e">
        <f t="shared" si="93"/>
        <v>#VALUE!</v>
      </c>
      <c r="FJ27" s="28">
        <f t="shared" si="94"/>
        <v>0</v>
      </c>
      <c r="FK27" s="28">
        <f>IF(OR(T27="",T27=" ",T27="　"),0,IF(D27&gt;=840101,0,IF(EV27=1,1,IF(MATCH(T27,Sheet2!$D$3:$D$12,1)&lt;=8,1,0))))</f>
        <v>0</v>
      </c>
      <c r="FL27" s="28">
        <f>IF(OR(X27="",X27=" ",X27="　"),0,IF(D27&gt;=840101,0,IF(EW27=1,1,IF(MATCH(X27,Sheet2!$D$3:$D$12,1)&lt;=8,1,0))))</f>
        <v>0</v>
      </c>
      <c r="FM27" s="28">
        <f>IF(OR(AB27="",AB27=" ",AB27="　"),0,IF(D27&gt;=840101,0,IF(EX27=1,1,IF(MATCH(AB27,Sheet2!$D$3:$D$12,1)&lt;=8,1,0))))</f>
        <v>0</v>
      </c>
      <c r="FN27" s="28">
        <f>IF(OR(AF27="",AF27=" ",AF27="　"),0,IF(D27&gt;=840101,0,IF(EY27=1,1,IF(MATCH(AF27,Sheet2!$D$3:$D$12,1)&lt;=8,1,0))))</f>
        <v>0</v>
      </c>
      <c r="FO27" s="29">
        <f t="shared" si="95"/>
        <v>1</v>
      </c>
      <c r="FP27" s="29">
        <f t="shared" si="96"/>
        <v>1</v>
      </c>
      <c r="FQ27" s="30">
        <f t="shared" si="97"/>
        <v>0</v>
      </c>
      <c r="FR27" s="30">
        <f t="shared" si="98"/>
        <v>0</v>
      </c>
      <c r="FS27" s="30">
        <f t="shared" si="99"/>
        <v>0</v>
      </c>
      <c r="FT27" s="30">
        <f t="shared" si="99"/>
        <v>0</v>
      </c>
      <c r="FU27" s="31"/>
      <c r="FV27" s="27" t="e">
        <f t="shared" si="100"/>
        <v>#VALUE!</v>
      </c>
      <c r="FW27" s="28">
        <f t="shared" si="101"/>
        <v>0</v>
      </c>
      <c r="FX27" s="27" t="e">
        <f t="shared" si="102"/>
        <v>#VALUE!</v>
      </c>
      <c r="FY27" s="28">
        <f t="shared" si="103"/>
        <v>0</v>
      </c>
      <c r="FZ27" s="28">
        <f>IF(OR(T27="",T27=" ",T27="　"),0,IF(D27&gt;=840701,0,IF(FK27=1,1,IF(MATCH(T27,Sheet2!$D$3:$D$12,1)&lt;=9,1,0))))</f>
        <v>0</v>
      </c>
      <c r="GA27" s="28">
        <f>IF(OR(X27="",X27=" ",X27="　"),0,IF(D27&gt;=840701,0,IF(FL27=1,1,IF(MATCH(X27,Sheet2!$D$3:$D$12,1)&lt;=9,1,0))))</f>
        <v>0</v>
      </c>
      <c r="GB27" s="28">
        <f>IF(OR(AB27="",AB27=" ",AB27="　"),0,IF(D27&gt;=840701,0,IF(FM27=1,1,IF(MATCH(AB27,Sheet2!$D$3:$D$12,1)&lt;=9,1,0))))</f>
        <v>0</v>
      </c>
      <c r="GC27" s="28">
        <f>IF(OR(AF27="",AF27=" ",AF27="　"),0,IF(D27&gt;=840701,0,IF(FN27=1,1,IF(MATCH(AF27,Sheet2!$D$3:$D$12,1)&lt;=9,1,0))))</f>
        <v>0</v>
      </c>
      <c r="GD27" s="29">
        <f t="shared" si="104"/>
        <v>1</v>
      </c>
      <c r="GE27" s="29">
        <f t="shared" si="105"/>
        <v>1</v>
      </c>
      <c r="GF27" s="30">
        <f t="shared" si="106"/>
        <v>0</v>
      </c>
      <c r="GG27" s="30">
        <f t="shared" si="107"/>
        <v>0</v>
      </c>
      <c r="GH27" s="30">
        <f t="shared" si="108"/>
        <v>0</v>
      </c>
      <c r="GI27" s="30">
        <f t="shared" si="108"/>
        <v>0</v>
      </c>
      <c r="GJ27" s="31"/>
      <c r="GK27" s="27" t="e">
        <f t="shared" si="109"/>
        <v>#VALUE!</v>
      </c>
      <c r="GL27" s="28">
        <f t="shared" si="110"/>
        <v>0</v>
      </c>
      <c r="GM27" s="27" t="e">
        <f t="shared" si="111"/>
        <v>#VALUE!</v>
      </c>
      <c r="GN27" s="28">
        <f t="shared" si="112"/>
        <v>0</v>
      </c>
      <c r="GO27" s="28">
        <f>IF(OR(T27="",T27=" ",T27="　"),0,IF(D27&gt;=840701,0,IF(FZ27=1,1,IF(MATCH(T27,Sheet2!$D$3:$D$12,1)&lt;=10,1,0))))</f>
        <v>0</v>
      </c>
      <c r="GP27" s="28">
        <f>IF(OR(X27="",X27=" ",X27="　"),0,IF(D27&gt;=840701,0,IF(GA27=1,1,IF(MATCH(X27,Sheet2!$D$3:$D$12,1)&lt;=10,1,0))))</f>
        <v>0</v>
      </c>
      <c r="GQ27" s="28">
        <f>IF(OR(AB27="",AB27=" ",AB27="　"),0,IF(D27&gt;=840701,0,IF(GB27=1,1,IF(MATCH(AB27,Sheet2!$D$3:$D$12,1)&lt;=10,1,0))))</f>
        <v>0</v>
      </c>
      <c r="GR27" s="28">
        <f>IF(OR(AF27="",AF27=" ",AF27="　"),0,IF(D27&gt;=840701,0,IF(GC27=1,1,IF(MATCH(AF27,Sheet2!$D$3:$D$12,1)&lt;=10,1,0))))</f>
        <v>0</v>
      </c>
      <c r="GS27" s="29">
        <f t="shared" si="113"/>
        <v>0</v>
      </c>
      <c r="GT27" s="29">
        <f t="shared" si="114"/>
        <v>0</v>
      </c>
      <c r="GU27" s="30">
        <f t="shared" si="115"/>
        <v>0</v>
      </c>
      <c r="GV27" s="30">
        <f t="shared" si="116"/>
        <v>0</v>
      </c>
      <c r="GW27" s="30">
        <f t="shared" si="117"/>
        <v>0</v>
      </c>
      <c r="GX27" s="30">
        <f t="shared" si="117"/>
        <v>0</v>
      </c>
      <c r="GY27" s="131"/>
      <c r="GZ27" s="39" t="str">
        <f t="shared" si="118"/>
        <v>1911/00/00</v>
      </c>
      <c r="HA27" s="131" t="e">
        <f t="shared" si="119"/>
        <v>#VALUE!</v>
      </c>
      <c r="HB27" s="131" t="str">
        <f t="shared" si="120"/>
        <v>1911/00/00</v>
      </c>
      <c r="HC27" s="131" t="e">
        <f t="shared" si="121"/>
        <v>#VALUE!</v>
      </c>
      <c r="HD27" s="131" t="str">
        <f t="shared" si="122"/>
        <v>1911/00/00</v>
      </c>
      <c r="HE27" s="131" t="e">
        <f t="shared" si="123"/>
        <v>#VALUE!</v>
      </c>
      <c r="HF27" s="131" t="str">
        <f t="shared" si="124"/>
        <v>2014/01/01</v>
      </c>
      <c r="HH27" s="131">
        <f>IF(OR(C27="",C27=" ",C27="　"),0,IF(D27&gt;780630,0,ROUND(VLOOKUP(F27,Sheet2!$A$1:$B$20,2,FALSE)*E27,0)))</f>
        <v>0</v>
      </c>
      <c r="HI27" s="131">
        <f t="shared" si="125"/>
        <v>0</v>
      </c>
      <c r="HJ27" s="131">
        <f t="shared" si="126"/>
        <v>0</v>
      </c>
      <c r="HL27" s="131" t="str">
        <f t="shared" si="127"/>
        <v/>
      </c>
      <c r="HM27" s="131" t="str">
        <f t="shared" si="128"/>
        <v/>
      </c>
      <c r="HN27" s="131" t="str">
        <f t="shared" si="129"/>
        <v/>
      </c>
      <c r="HO27" s="131" t="str">
        <f t="shared" si="130"/>
        <v/>
      </c>
      <c r="HP27" s="131" t="str">
        <f t="shared" si="131"/>
        <v/>
      </c>
      <c r="HQ27" s="131" t="str">
        <f t="shared" si="131"/>
        <v/>
      </c>
      <c r="HR27" s="131" t="str">
        <f t="shared" si="132"/>
        <v/>
      </c>
    </row>
    <row r="28" spans="1:226" ht="60" customHeight="1">
      <c r="A28" s="125">
        <v>23</v>
      </c>
      <c r="B28" s="32"/>
      <c r="C28" s="33"/>
      <c r="D28" s="34"/>
      <c r="E28" s="55"/>
      <c r="F28" s="46"/>
      <c r="G28" s="48">
        <f>IF(OR(C28="",C28=" ",C28="　"),0,IF(D28&gt;780630,0,ROUND(VLOOKUP(F28,Sheet2!$A$1:$B$20,2,FALSE),0)))</f>
        <v>0</v>
      </c>
      <c r="H28" s="49">
        <f t="shared" si="0"/>
        <v>0</v>
      </c>
      <c r="I28" s="24">
        <f t="shared" si="1"/>
        <v>0</v>
      </c>
      <c r="J28" s="25">
        <f t="shared" si="2"/>
        <v>0</v>
      </c>
      <c r="K28" s="35"/>
      <c r="L28" s="133" t="str">
        <f t="shared" si="133"/>
        <v/>
      </c>
      <c r="M28" s="51" t="str">
        <f t="shared" si="4"/>
        <v/>
      </c>
      <c r="N28" s="56">
        <v>15.5</v>
      </c>
      <c r="O28" s="38"/>
      <c r="P28" s="133" t="str">
        <f t="shared" si="134"/>
        <v/>
      </c>
      <c r="Q28" s="51" t="str">
        <f t="shared" si="6"/>
        <v/>
      </c>
      <c r="R28" s="56">
        <v>15.5</v>
      </c>
      <c r="S28" s="38"/>
      <c r="T28" s="34"/>
      <c r="U28" s="51" t="str">
        <f t="shared" si="7"/>
        <v/>
      </c>
      <c r="V28" s="56">
        <v>15.5</v>
      </c>
      <c r="W28" s="38"/>
      <c r="X28" s="34"/>
      <c r="Y28" s="51" t="str">
        <f t="shared" si="8"/>
        <v/>
      </c>
      <c r="Z28" s="56">
        <v>15.5</v>
      </c>
      <c r="AA28" s="35"/>
      <c r="AB28" s="34"/>
      <c r="AC28" s="51" t="str">
        <f t="shared" si="9"/>
        <v/>
      </c>
      <c r="AD28" s="56">
        <v>15.5</v>
      </c>
      <c r="AE28" s="38"/>
      <c r="AF28" s="34"/>
      <c r="AG28" s="51" t="str">
        <f t="shared" si="10"/>
        <v/>
      </c>
      <c r="AH28" s="56">
        <v>15.5</v>
      </c>
      <c r="AI28" s="37">
        <f t="shared" si="11"/>
        <v>0</v>
      </c>
      <c r="AJ28" s="47">
        <f t="shared" si="12"/>
        <v>0</v>
      </c>
      <c r="AK28" s="26">
        <f t="shared" si="13"/>
        <v>0</v>
      </c>
      <c r="AL28" s="53">
        <f t="shared" si="14"/>
        <v>0</v>
      </c>
      <c r="AM28" s="36"/>
      <c r="AN28" s="54"/>
      <c r="AO28" s="131" t="e">
        <f>VLOOKUP(LEFT(C28,1),Sheet2!$L$3:$M$28,2,FALSE)&amp;MID(C28,2,9)</f>
        <v>#N/A</v>
      </c>
      <c r="AP28" s="131" t="e">
        <f t="shared" si="15"/>
        <v>#N/A</v>
      </c>
      <c r="AQ28" s="131" t="e">
        <f t="shared" si="16"/>
        <v>#N/A</v>
      </c>
      <c r="AR28" s="27">
        <f t="shared" si="17"/>
        <v>0</v>
      </c>
      <c r="AS28" s="28">
        <f t="shared" si="18"/>
        <v>0</v>
      </c>
      <c r="AT28" s="27">
        <f t="shared" si="19"/>
        <v>0</v>
      </c>
      <c r="AU28" s="28">
        <f t="shared" si="20"/>
        <v>0</v>
      </c>
      <c r="AV28" s="28">
        <f t="shared" si="21"/>
        <v>0</v>
      </c>
      <c r="AW28" s="28">
        <f t="shared" si="22"/>
        <v>0</v>
      </c>
      <c r="AX28" s="28">
        <f t="shared" si="23"/>
        <v>0</v>
      </c>
      <c r="AY28" s="28">
        <f t="shared" si="24"/>
        <v>0</v>
      </c>
      <c r="AZ28" s="29" t="str">
        <f t="shared" si="25"/>
        <v/>
      </c>
      <c r="BA28" s="29"/>
      <c r="BB28" s="30">
        <f t="shared" si="26"/>
        <v>0</v>
      </c>
      <c r="BC28" s="30">
        <f t="shared" si="26"/>
        <v>0</v>
      </c>
      <c r="BD28" s="31">
        <f t="shared" si="27"/>
        <v>0</v>
      </c>
      <c r="BE28" s="131"/>
      <c r="BF28" s="27" t="e">
        <f t="shared" si="28"/>
        <v>#VALUE!</v>
      </c>
      <c r="BG28" s="28">
        <f t="shared" si="29"/>
        <v>0</v>
      </c>
      <c r="BH28" s="27" t="e">
        <f t="shared" si="30"/>
        <v>#VALUE!</v>
      </c>
      <c r="BI28" s="28">
        <f t="shared" si="31"/>
        <v>0</v>
      </c>
      <c r="BJ28" s="28">
        <f>IF(OR(T28="",T28=" ",T28="　"),0,IF(D28&gt;=800701,0,IF(MATCH(T28,Sheet2!$D$3:$D$12,1)&lt;=1,1,0)))</f>
        <v>0</v>
      </c>
      <c r="BK28" s="28">
        <f>IF(OR(X28="",X28=" ",X28="　"),0,IF(D28&gt;=800701,0,IF(MATCH(X28,Sheet2!$D$3:$D$12,1)&lt;=1,1,0)))</f>
        <v>0</v>
      </c>
      <c r="BL28" s="28">
        <f>IF(OR(AB28="",AB28=" ",AB28="　"),0,IF(D28&gt;=800701,0,IF(MATCH(AB28,Sheet2!$D$3:$D$12,1)&lt;=1,1,0)))</f>
        <v>0</v>
      </c>
      <c r="BM28" s="28">
        <f>IF(OR(AF28="",AF28=" ",AF28="　"),0,IF(D28&gt;=800701,0,IF(MATCH(AF28,Sheet2!$D$3:$D$12,1)&lt;=1,1,0)))</f>
        <v>0</v>
      </c>
      <c r="BN28" s="29">
        <f t="shared" si="32"/>
        <v>5</v>
      </c>
      <c r="BO28" s="29">
        <f t="shared" si="33"/>
        <v>3</v>
      </c>
      <c r="BP28" s="30">
        <f t="shared" si="34"/>
        <v>0</v>
      </c>
      <c r="BQ28" s="30">
        <f t="shared" si="35"/>
        <v>0</v>
      </c>
      <c r="BR28" s="30">
        <f t="shared" si="36"/>
        <v>0</v>
      </c>
      <c r="BS28" s="30">
        <f t="shared" si="36"/>
        <v>0</v>
      </c>
      <c r="BT28" s="30"/>
      <c r="BU28" s="27" t="e">
        <f t="shared" si="37"/>
        <v>#VALUE!</v>
      </c>
      <c r="BV28" s="28">
        <f t="shared" si="38"/>
        <v>0</v>
      </c>
      <c r="BW28" s="27" t="e">
        <f t="shared" si="39"/>
        <v>#VALUE!</v>
      </c>
      <c r="BX28" s="28">
        <f t="shared" si="40"/>
        <v>0</v>
      </c>
      <c r="BY28" s="28">
        <f>IF(OR(T28="",T28=" ",T28="　"),0,IF(D28&gt;=810101,0,IF(BJ28=1,1,IF(MATCH(T28,Sheet2!$D$3:$D$12,1)&lt;=2,1,0))))</f>
        <v>0</v>
      </c>
      <c r="BZ28" s="28">
        <f>IF(OR(X28="",X28=" ",X28="　"),0,IF(D28&gt;=810101,0,IF(BK28=1,1,IF(MATCH(X28,Sheet2!$D$3:$D$12,1)&lt;=2,1,0))))</f>
        <v>0</v>
      </c>
      <c r="CA28" s="28">
        <f>IF(OR(AB28="",AB28=" ",AB28="　"),0,IF(D28&gt;=810101,0,IF(BL28=1,1,IF(MATCH(AB28,Sheet2!$D$3:$D$12,1)&lt;=2,1,0))))</f>
        <v>0</v>
      </c>
      <c r="CB28" s="28">
        <f>IF(OR(AF28="",AF28=" ",AF28="　"),0,IF(D28&gt;=810101,0,IF(BM28=1,1,IF(MATCH(AF28,Sheet2!$D$3:$D$12,1)&lt;=2,1,0))))</f>
        <v>0</v>
      </c>
      <c r="CC28" s="29">
        <f t="shared" si="41"/>
        <v>4</v>
      </c>
      <c r="CD28" s="29">
        <f t="shared" si="42"/>
        <v>3</v>
      </c>
      <c r="CE28" s="30">
        <f t="shared" si="43"/>
        <v>0</v>
      </c>
      <c r="CF28" s="30">
        <f t="shared" si="44"/>
        <v>0</v>
      </c>
      <c r="CG28" s="30">
        <f t="shared" si="45"/>
        <v>0</v>
      </c>
      <c r="CH28" s="30">
        <f t="shared" si="45"/>
        <v>0</v>
      </c>
      <c r="CI28" s="30"/>
      <c r="CJ28" s="27" t="e">
        <f t="shared" si="46"/>
        <v>#VALUE!</v>
      </c>
      <c r="CK28" s="28">
        <f t="shared" si="47"/>
        <v>0</v>
      </c>
      <c r="CL28" s="27" t="e">
        <f t="shared" si="48"/>
        <v>#VALUE!</v>
      </c>
      <c r="CM28" s="28">
        <f t="shared" si="49"/>
        <v>0</v>
      </c>
      <c r="CN28" s="28">
        <f>IF(OR(T28="",T28=" ",T28="　"),0,IF(D28&gt;=810701,0,IF(BY28=1,1,IF(MATCH(T28,Sheet2!$D$3:$D$12,1)&lt;=3,1,0))))</f>
        <v>0</v>
      </c>
      <c r="CO28" s="28">
        <f>IF(OR(X28="",X28=" ",X28="　"),0,IF(D28&gt;=810701,0,IF(BZ28=1,1,IF(MATCH(X28,Sheet2!$D$3:$D$12,1)&lt;=3,1,0))))</f>
        <v>0</v>
      </c>
      <c r="CP28" s="28">
        <f>IF(OR(AB28="",AB28=" ",AB28="　"),0,IF(D28&gt;=810701,0,IF(CA28=1,1,IF(MATCH(AB28,Sheet2!$D$3:$D$12,1)&lt;=3,1,0))))</f>
        <v>0</v>
      </c>
      <c r="CQ28" s="28">
        <f>IF(OR(AF28="",AF28=" ",AF28="　"),0,IF(D28&gt;=810701,0,IF(CB28=1,1,IF(MATCH(AF28,Sheet2!$D$3:$D$12,1)&lt;=3,1,0))))</f>
        <v>0</v>
      </c>
      <c r="CR28" s="29">
        <f t="shared" si="50"/>
        <v>4</v>
      </c>
      <c r="CS28" s="29">
        <f t="shared" si="51"/>
        <v>3</v>
      </c>
      <c r="CT28" s="30">
        <f t="shared" si="52"/>
        <v>0</v>
      </c>
      <c r="CU28" s="30">
        <f t="shared" si="53"/>
        <v>0</v>
      </c>
      <c r="CV28" s="30">
        <f t="shared" si="54"/>
        <v>0</v>
      </c>
      <c r="CW28" s="30">
        <f t="shared" si="54"/>
        <v>0</v>
      </c>
      <c r="CX28" s="31"/>
      <c r="CY28" s="27" t="e">
        <f t="shared" si="55"/>
        <v>#VALUE!</v>
      </c>
      <c r="CZ28" s="28">
        <f t="shared" si="56"/>
        <v>0</v>
      </c>
      <c r="DA28" s="27" t="e">
        <f t="shared" si="57"/>
        <v>#VALUE!</v>
      </c>
      <c r="DB28" s="28">
        <f t="shared" si="58"/>
        <v>0</v>
      </c>
      <c r="DC28" s="28">
        <f>IF(OR(T28="",T28=" ",T28="　"),0,IF(D28&gt;=820101,0,IF(CN28=1,1,IF(MATCH(T28,Sheet2!$D$3:$D$12,1)&lt;=4,1,0))))</f>
        <v>0</v>
      </c>
      <c r="DD28" s="28">
        <f>IF(OR(X28="",X28=" ",X28="　"),0,IF(D28&gt;=820101,0,IF(CO28=1,1,IF(MATCH(X28,Sheet2!$D$3:$D$12,1)&lt;=4,1,0))))</f>
        <v>0</v>
      </c>
      <c r="DE28" s="28">
        <f>IF(OR(AB28="",AB28=" ",AB28="　"),0,IF(D28&gt;=820101,0,IF(CP28=1,1,IF(MATCH(AB28,Sheet2!$D$3:$D$12,1)&lt;=4,1,0))))</f>
        <v>0</v>
      </c>
      <c r="DF28" s="28">
        <f>IF(OR(AF28="",AF28=" ",AF28="　"),0,IF(D28&gt;=820101,0,IF(CQ28=1,1,IF(MATCH(AF28,Sheet2!$D$3:$D$12,1)&lt;=4,1,0))))</f>
        <v>0</v>
      </c>
      <c r="DG28" s="29">
        <f t="shared" si="59"/>
        <v>3</v>
      </c>
      <c r="DH28" s="29">
        <f t="shared" si="60"/>
        <v>3</v>
      </c>
      <c r="DI28" s="30">
        <f t="shared" si="61"/>
        <v>0</v>
      </c>
      <c r="DJ28" s="30">
        <f t="shared" si="62"/>
        <v>0</v>
      </c>
      <c r="DK28" s="30">
        <f t="shared" si="63"/>
        <v>0</v>
      </c>
      <c r="DL28" s="30">
        <f t="shared" si="63"/>
        <v>0</v>
      </c>
      <c r="DM28" s="31"/>
      <c r="DN28" s="27" t="e">
        <f t="shared" si="64"/>
        <v>#VALUE!</v>
      </c>
      <c r="DO28" s="28">
        <f t="shared" si="65"/>
        <v>0</v>
      </c>
      <c r="DP28" s="27" t="e">
        <f t="shared" si="66"/>
        <v>#VALUE!</v>
      </c>
      <c r="DQ28" s="28">
        <f t="shared" si="67"/>
        <v>0</v>
      </c>
      <c r="DR28" s="28">
        <f>IF(OR(T28="",T28=" ",T28="　"),0,IF(D28&gt;=820701,0,IF(DC28=1,1,IF(MATCH(T28,Sheet2!$D$3:$D$12,1)&lt;=5,1,0))))</f>
        <v>0</v>
      </c>
      <c r="DS28" s="28">
        <f>IF(OR(X28="",X28=" ",X28="　"),0,IF(D28&gt;=820701,0,IF(DD28=1,1,IF(MATCH(X28,Sheet2!$D$3:$D$12,1)&lt;=5,1,0))))</f>
        <v>0</v>
      </c>
      <c r="DT28" s="28">
        <f>IF(OR(AB28="",AB28=" ",AB28="　"),0,IF(D28&gt;=820701,0,IF(DE28=1,1,IF(MATCH(AB28,Sheet2!$D$3:$D$12,1)&lt;=5,1,0))))</f>
        <v>0</v>
      </c>
      <c r="DU28" s="28">
        <f>IF(OR(AF28="",AF28=" ",AF28="　"),0,IF(D28&gt;=820701,0,IF(DF28=1,1,IF(MATCH(AF28,Sheet2!$D$3:$D$12,1)&lt;=5,1,0))))</f>
        <v>0</v>
      </c>
      <c r="DV28" s="29">
        <f t="shared" si="68"/>
        <v>3</v>
      </c>
      <c r="DW28" s="29">
        <f t="shared" si="69"/>
        <v>3</v>
      </c>
      <c r="DX28" s="30">
        <f t="shared" si="70"/>
        <v>0</v>
      </c>
      <c r="DY28" s="30">
        <f t="shared" si="71"/>
        <v>0</v>
      </c>
      <c r="DZ28" s="30">
        <f t="shared" si="72"/>
        <v>0</v>
      </c>
      <c r="EA28" s="30">
        <f t="shared" si="72"/>
        <v>0</v>
      </c>
      <c r="EB28" s="31"/>
      <c r="EC28" s="27" t="e">
        <f t="shared" si="73"/>
        <v>#VALUE!</v>
      </c>
      <c r="ED28" s="28">
        <f t="shared" si="74"/>
        <v>0</v>
      </c>
      <c r="EE28" s="27" t="e">
        <f t="shared" si="75"/>
        <v>#VALUE!</v>
      </c>
      <c r="EF28" s="28">
        <f t="shared" si="76"/>
        <v>0</v>
      </c>
      <c r="EG28" s="28">
        <f>IF(OR(T28="",T28=" ",T28="　"),0,IF(D28&gt;=830101,0,IF(DR28=1,1,IF(MATCH(T28,Sheet2!$D$3:$D$12,1)&lt;=6,1,0))))</f>
        <v>0</v>
      </c>
      <c r="EH28" s="28">
        <f>IF(OR(X28="",X28=" ",X28="　"),0,IF(D28&gt;=830101,0,IF(DS28=1,1,IF(MATCH(X28,Sheet2!$D$3:$D$12,1)&lt;=6,1,0))))</f>
        <v>0</v>
      </c>
      <c r="EI28" s="28">
        <f>IF(OR(AB28="",AB28=" ",AB28="　"),0,IF(D28&gt;=830101,0,IF(DT28=1,1,IF(MATCH(AB28,Sheet2!$D$3:$D$12,1)&lt;=6,1,0))))</f>
        <v>0</v>
      </c>
      <c r="EJ28" s="28">
        <f>IF(OR(AF28="",AF28=" ",AF28="　"),0,IF(D28&gt;=830101,0,IF(DU28=1,1,IF(MATCH(AF28,Sheet2!$D$3:$D$12,1)&lt;=6,1,0))))</f>
        <v>0</v>
      </c>
      <c r="EK28" s="29">
        <f t="shared" si="77"/>
        <v>2</v>
      </c>
      <c r="EL28" s="29">
        <f t="shared" si="78"/>
        <v>2</v>
      </c>
      <c r="EM28" s="30">
        <f t="shared" si="79"/>
        <v>0</v>
      </c>
      <c r="EN28" s="30">
        <f t="shared" si="80"/>
        <v>0</v>
      </c>
      <c r="EO28" s="30">
        <f t="shared" si="81"/>
        <v>0</v>
      </c>
      <c r="EP28" s="30">
        <f t="shared" si="81"/>
        <v>0</v>
      </c>
      <c r="EQ28" s="31"/>
      <c r="ER28" s="27" t="e">
        <f t="shared" si="82"/>
        <v>#VALUE!</v>
      </c>
      <c r="ES28" s="28">
        <f t="shared" si="83"/>
        <v>0</v>
      </c>
      <c r="ET28" s="27" t="e">
        <f t="shared" si="84"/>
        <v>#VALUE!</v>
      </c>
      <c r="EU28" s="28">
        <f t="shared" si="85"/>
        <v>0</v>
      </c>
      <c r="EV28" s="28">
        <f>IF(OR(T28="",T28=" ",T28="　"),0,IF(D28&gt;=830701,0,IF(EG28=1,1,IF(MATCH(T28,Sheet2!$D$3:$D$12,1)&lt;=7,1,0))))</f>
        <v>0</v>
      </c>
      <c r="EW28" s="28">
        <f>IF(OR(X28="",X28=" ",X28="　"),0,IF(D28&gt;=830701,0,IF(EH28=1,1,IF(MATCH(X28,Sheet2!$D$3:$D$12,1)&lt;=7,1,0))))</f>
        <v>0</v>
      </c>
      <c r="EX28" s="28">
        <f>IF(OR(AB28="",AB28=" ",AB28="　"),0,IF(D28&gt;=830701,0,IF(EI28=1,1,IF(MATCH(AB28,Sheet2!$D$3:$D$12,1)&lt;=7,1,0))))</f>
        <v>0</v>
      </c>
      <c r="EY28" s="28">
        <f>IF(OR(AF28="",AF28=" ",AF28="　"),0,IF(D28&gt;=830701,0,IF(EJ28=1,1,IF(MATCH(AF28,Sheet2!$D$3:$D$12,1)&lt;=7,1,0))))</f>
        <v>0</v>
      </c>
      <c r="EZ28" s="29">
        <f t="shared" si="86"/>
        <v>2</v>
      </c>
      <c r="FA28" s="29">
        <f t="shared" si="87"/>
        <v>2</v>
      </c>
      <c r="FB28" s="30">
        <f t="shared" si="88"/>
        <v>0</v>
      </c>
      <c r="FC28" s="30">
        <f t="shared" si="89"/>
        <v>0</v>
      </c>
      <c r="FD28" s="30">
        <f t="shared" si="90"/>
        <v>0</v>
      </c>
      <c r="FE28" s="30">
        <f t="shared" si="90"/>
        <v>0</v>
      </c>
      <c r="FF28" s="31"/>
      <c r="FG28" s="27" t="e">
        <f t="shared" si="91"/>
        <v>#VALUE!</v>
      </c>
      <c r="FH28" s="28">
        <f t="shared" si="92"/>
        <v>0</v>
      </c>
      <c r="FI28" s="27" t="e">
        <f t="shared" si="93"/>
        <v>#VALUE!</v>
      </c>
      <c r="FJ28" s="28">
        <f t="shared" si="94"/>
        <v>0</v>
      </c>
      <c r="FK28" s="28">
        <f>IF(OR(T28="",T28=" ",T28="　"),0,IF(D28&gt;=840101,0,IF(EV28=1,1,IF(MATCH(T28,Sheet2!$D$3:$D$12,1)&lt;=8,1,0))))</f>
        <v>0</v>
      </c>
      <c r="FL28" s="28">
        <f>IF(OR(X28="",X28=" ",X28="　"),0,IF(D28&gt;=840101,0,IF(EW28=1,1,IF(MATCH(X28,Sheet2!$D$3:$D$12,1)&lt;=8,1,0))))</f>
        <v>0</v>
      </c>
      <c r="FM28" s="28">
        <f>IF(OR(AB28="",AB28=" ",AB28="　"),0,IF(D28&gt;=840101,0,IF(EX28=1,1,IF(MATCH(AB28,Sheet2!$D$3:$D$12,1)&lt;=8,1,0))))</f>
        <v>0</v>
      </c>
      <c r="FN28" s="28">
        <f>IF(OR(AF28="",AF28=" ",AF28="　"),0,IF(D28&gt;=840101,0,IF(EY28=1,1,IF(MATCH(AF28,Sheet2!$D$3:$D$12,1)&lt;=8,1,0))))</f>
        <v>0</v>
      </c>
      <c r="FO28" s="29">
        <f t="shared" si="95"/>
        <v>1</v>
      </c>
      <c r="FP28" s="29">
        <f t="shared" si="96"/>
        <v>1</v>
      </c>
      <c r="FQ28" s="30">
        <f t="shared" si="97"/>
        <v>0</v>
      </c>
      <c r="FR28" s="30">
        <f t="shared" si="98"/>
        <v>0</v>
      </c>
      <c r="FS28" s="30">
        <f t="shared" si="99"/>
        <v>0</v>
      </c>
      <c r="FT28" s="30">
        <f t="shared" si="99"/>
        <v>0</v>
      </c>
      <c r="FU28" s="31"/>
      <c r="FV28" s="27" t="e">
        <f t="shared" si="100"/>
        <v>#VALUE!</v>
      </c>
      <c r="FW28" s="28">
        <f t="shared" si="101"/>
        <v>0</v>
      </c>
      <c r="FX28" s="27" t="e">
        <f t="shared" si="102"/>
        <v>#VALUE!</v>
      </c>
      <c r="FY28" s="28">
        <f t="shared" si="103"/>
        <v>0</v>
      </c>
      <c r="FZ28" s="28">
        <f>IF(OR(T28="",T28=" ",T28="　"),0,IF(D28&gt;=840701,0,IF(FK28=1,1,IF(MATCH(T28,Sheet2!$D$3:$D$12,1)&lt;=9,1,0))))</f>
        <v>0</v>
      </c>
      <c r="GA28" s="28">
        <f>IF(OR(X28="",X28=" ",X28="　"),0,IF(D28&gt;=840701,0,IF(FL28=1,1,IF(MATCH(X28,Sheet2!$D$3:$D$12,1)&lt;=9,1,0))))</f>
        <v>0</v>
      </c>
      <c r="GB28" s="28">
        <f>IF(OR(AB28="",AB28=" ",AB28="　"),0,IF(D28&gt;=840701,0,IF(FM28=1,1,IF(MATCH(AB28,Sheet2!$D$3:$D$12,1)&lt;=9,1,0))))</f>
        <v>0</v>
      </c>
      <c r="GC28" s="28">
        <f>IF(OR(AF28="",AF28=" ",AF28="　"),0,IF(D28&gt;=840701,0,IF(FN28=1,1,IF(MATCH(AF28,Sheet2!$D$3:$D$12,1)&lt;=9,1,0))))</f>
        <v>0</v>
      </c>
      <c r="GD28" s="29">
        <f t="shared" si="104"/>
        <v>1</v>
      </c>
      <c r="GE28" s="29">
        <f t="shared" si="105"/>
        <v>1</v>
      </c>
      <c r="GF28" s="30">
        <f t="shared" si="106"/>
        <v>0</v>
      </c>
      <c r="GG28" s="30">
        <f t="shared" si="107"/>
        <v>0</v>
      </c>
      <c r="GH28" s="30">
        <f t="shared" si="108"/>
        <v>0</v>
      </c>
      <c r="GI28" s="30">
        <f t="shared" si="108"/>
        <v>0</v>
      </c>
      <c r="GJ28" s="31"/>
      <c r="GK28" s="27" t="e">
        <f t="shared" si="109"/>
        <v>#VALUE!</v>
      </c>
      <c r="GL28" s="28">
        <f t="shared" si="110"/>
        <v>0</v>
      </c>
      <c r="GM28" s="27" t="e">
        <f t="shared" si="111"/>
        <v>#VALUE!</v>
      </c>
      <c r="GN28" s="28">
        <f t="shared" si="112"/>
        <v>0</v>
      </c>
      <c r="GO28" s="28">
        <f>IF(OR(T28="",T28=" ",T28="　"),0,IF(D28&gt;=840701,0,IF(FZ28=1,1,IF(MATCH(T28,Sheet2!$D$3:$D$12,1)&lt;=10,1,0))))</f>
        <v>0</v>
      </c>
      <c r="GP28" s="28">
        <f>IF(OR(X28="",X28=" ",X28="　"),0,IF(D28&gt;=840701,0,IF(GA28=1,1,IF(MATCH(X28,Sheet2!$D$3:$D$12,1)&lt;=10,1,0))))</f>
        <v>0</v>
      </c>
      <c r="GQ28" s="28">
        <f>IF(OR(AB28="",AB28=" ",AB28="　"),0,IF(D28&gt;=840701,0,IF(GB28=1,1,IF(MATCH(AB28,Sheet2!$D$3:$D$12,1)&lt;=10,1,0))))</f>
        <v>0</v>
      </c>
      <c r="GR28" s="28">
        <f>IF(OR(AF28="",AF28=" ",AF28="　"),0,IF(D28&gt;=840701,0,IF(GC28=1,1,IF(MATCH(AF28,Sheet2!$D$3:$D$12,1)&lt;=10,1,0))))</f>
        <v>0</v>
      </c>
      <c r="GS28" s="29">
        <f t="shared" si="113"/>
        <v>0</v>
      </c>
      <c r="GT28" s="29">
        <f t="shared" si="114"/>
        <v>0</v>
      </c>
      <c r="GU28" s="30">
        <f t="shared" si="115"/>
        <v>0</v>
      </c>
      <c r="GV28" s="30">
        <f t="shared" si="116"/>
        <v>0</v>
      </c>
      <c r="GW28" s="30">
        <f t="shared" si="117"/>
        <v>0</v>
      </c>
      <c r="GX28" s="30">
        <f t="shared" si="117"/>
        <v>0</v>
      </c>
      <c r="GY28" s="131"/>
      <c r="GZ28" s="39" t="str">
        <f t="shared" si="118"/>
        <v>1911/00/00</v>
      </c>
      <c r="HA28" s="131" t="e">
        <f t="shared" si="119"/>
        <v>#VALUE!</v>
      </c>
      <c r="HB28" s="131" t="str">
        <f t="shared" si="120"/>
        <v>1911/00/00</v>
      </c>
      <c r="HC28" s="131" t="e">
        <f t="shared" si="121"/>
        <v>#VALUE!</v>
      </c>
      <c r="HD28" s="131" t="str">
        <f t="shared" si="122"/>
        <v>1911/00/00</v>
      </c>
      <c r="HE28" s="131" t="e">
        <f t="shared" si="123"/>
        <v>#VALUE!</v>
      </c>
      <c r="HF28" s="131" t="str">
        <f t="shared" si="124"/>
        <v>2014/01/01</v>
      </c>
      <c r="HH28" s="131">
        <f>IF(OR(C28="",C28=" ",C28="　"),0,IF(D28&gt;780630,0,ROUND(VLOOKUP(F28,Sheet2!$A$1:$B$20,2,FALSE)*E28,0)))</f>
        <v>0</v>
      </c>
      <c r="HI28" s="131">
        <f t="shared" si="125"/>
        <v>0</v>
      </c>
      <c r="HJ28" s="131">
        <f t="shared" si="126"/>
        <v>0</v>
      </c>
      <c r="HL28" s="131" t="str">
        <f t="shared" si="127"/>
        <v/>
      </c>
      <c r="HM28" s="131" t="str">
        <f t="shared" si="128"/>
        <v/>
      </c>
      <c r="HN28" s="131" t="str">
        <f t="shared" si="129"/>
        <v/>
      </c>
      <c r="HO28" s="131" t="str">
        <f t="shared" si="130"/>
        <v/>
      </c>
      <c r="HP28" s="131" t="str">
        <f t="shared" si="131"/>
        <v/>
      </c>
      <c r="HQ28" s="131" t="str">
        <f t="shared" si="131"/>
        <v/>
      </c>
      <c r="HR28" s="131" t="str">
        <f t="shared" si="132"/>
        <v/>
      </c>
    </row>
    <row r="29" spans="1:226" ht="60" customHeight="1">
      <c r="A29" s="125">
        <v>24</v>
      </c>
      <c r="B29" s="32"/>
      <c r="C29" s="33"/>
      <c r="D29" s="34"/>
      <c r="E29" s="55"/>
      <c r="F29" s="46"/>
      <c r="G29" s="48">
        <f>IF(OR(C29="",C29=" ",C29="　"),0,IF(D29&gt;780630,0,ROUND(VLOOKUP(F29,Sheet2!$A$1:$B$20,2,FALSE),0)))</f>
        <v>0</v>
      </c>
      <c r="H29" s="49">
        <f t="shared" si="0"/>
        <v>0</v>
      </c>
      <c r="I29" s="24">
        <f t="shared" si="1"/>
        <v>0</v>
      </c>
      <c r="J29" s="25">
        <f t="shared" si="2"/>
        <v>0</v>
      </c>
      <c r="K29" s="35"/>
      <c r="L29" s="133" t="str">
        <f t="shared" si="133"/>
        <v/>
      </c>
      <c r="M29" s="51" t="str">
        <f t="shared" si="4"/>
        <v/>
      </c>
      <c r="N29" s="56">
        <v>15.5</v>
      </c>
      <c r="O29" s="38"/>
      <c r="P29" s="133" t="str">
        <f t="shared" si="134"/>
        <v/>
      </c>
      <c r="Q29" s="51" t="str">
        <f t="shared" si="6"/>
        <v/>
      </c>
      <c r="R29" s="56">
        <v>15.5</v>
      </c>
      <c r="S29" s="38"/>
      <c r="T29" s="34"/>
      <c r="U29" s="51" t="str">
        <f t="shared" si="7"/>
        <v/>
      </c>
      <c r="V29" s="56">
        <v>15.5</v>
      </c>
      <c r="W29" s="38"/>
      <c r="X29" s="34"/>
      <c r="Y29" s="51" t="str">
        <f t="shared" si="8"/>
        <v/>
      </c>
      <c r="Z29" s="56">
        <v>15.5</v>
      </c>
      <c r="AA29" s="35"/>
      <c r="AB29" s="34"/>
      <c r="AC29" s="51" t="str">
        <f t="shared" si="9"/>
        <v/>
      </c>
      <c r="AD29" s="56">
        <v>15.5</v>
      </c>
      <c r="AE29" s="38"/>
      <c r="AF29" s="34"/>
      <c r="AG29" s="51" t="str">
        <f t="shared" si="10"/>
        <v/>
      </c>
      <c r="AH29" s="56">
        <v>15.5</v>
      </c>
      <c r="AI29" s="37">
        <f t="shared" si="11"/>
        <v>0</v>
      </c>
      <c r="AJ29" s="47">
        <f t="shared" si="12"/>
        <v>0</v>
      </c>
      <c r="AK29" s="26">
        <f t="shared" si="13"/>
        <v>0</v>
      </c>
      <c r="AL29" s="53">
        <f t="shared" si="14"/>
        <v>0</v>
      </c>
      <c r="AM29" s="36"/>
      <c r="AN29" s="54"/>
      <c r="AO29" s="131" t="e">
        <f>VLOOKUP(LEFT(C29,1),Sheet2!$L$3:$M$28,2,FALSE)&amp;MID(C29,2,9)</f>
        <v>#N/A</v>
      </c>
      <c r="AP29" s="131" t="e">
        <f t="shared" si="15"/>
        <v>#N/A</v>
      </c>
      <c r="AQ29" s="131" t="e">
        <f t="shared" si="16"/>
        <v>#N/A</v>
      </c>
      <c r="AR29" s="27">
        <f t="shared" si="17"/>
        <v>0</v>
      </c>
      <c r="AS29" s="28">
        <f t="shared" si="18"/>
        <v>0</v>
      </c>
      <c r="AT29" s="27">
        <f t="shared" si="19"/>
        <v>0</v>
      </c>
      <c r="AU29" s="28">
        <f t="shared" si="20"/>
        <v>0</v>
      </c>
      <c r="AV29" s="28">
        <f t="shared" si="21"/>
        <v>0</v>
      </c>
      <c r="AW29" s="28">
        <f t="shared" si="22"/>
        <v>0</v>
      </c>
      <c r="AX29" s="28">
        <f t="shared" si="23"/>
        <v>0</v>
      </c>
      <c r="AY29" s="28">
        <f t="shared" si="24"/>
        <v>0</v>
      </c>
      <c r="AZ29" s="29" t="str">
        <f t="shared" si="25"/>
        <v/>
      </c>
      <c r="BA29" s="29"/>
      <c r="BB29" s="30">
        <f t="shared" si="26"/>
        <v>0</v>
      </c>
      <c r="BC29" s="30">
        <f t="shared" si="26"/>
        <v>0</v>
      </c>
      <c r="BD29" s="31">
        <f t="shared" si="27"/>
        <v>0</v>
      </c>
      <c r="BE29" s="131"/>
      <c r="BF29" s="27" t="e">
        <f t="shared" si="28"/>
        <v>#VALUE!</v>
      </c>
      <c r="BG29" s="28">
        <f t="shared" si="29"/>
        <v>0</v>
      </c>
      <c r="BH29" s="27" t="e">
        <f t="shared" si="30"/>
        <v>#VALUE!</v>
      </c>
      <c r="BI29" s="28">
        <f t="shared" si="31"/>
        <v>0</v>
      </c>
      <c r="BJ29" s="28">
        <f>IF(OR(T29="",T29=" ",T29="　"),0,IF(D29&gt;=800701,0,IF(MATCH(T29,Sheet2!$D$3:$D$12,1)&lt;=1,1,0)))</f>
        <v>0</v>
      </c>
      <c r="BK29" s="28">
        <f>IF(OR(X29="",X29=" ",X29="　"),0,IF(D29&gt;=800701,0,IF(MATCH(X29,Sheet2!$D$3:$D$12,1)&lt;=1,1,0)))</f>
        <v>0</v>
      </c>
      <c r="BL29" s="28">
        <f>IF(OR(AB29="",AB29=" ",AB29="　"),0,IF(D29&gt;=800701,0,IF(MATCH(AB29,Sheet2!$D$3:$D$12,1)&lt;=1,1,0)))</f>
        <v>0</v>
      </c>
      <c r="BM29" s="28">
        <f>IF(OR(AF29="",AF29=" ",AF29="　"),0,IF(D29&gt;=800701,0,IF(MATCH(AF29,Sheet2!$D$3:$D$12,1)&lt;=1,1,0)))</f>
        <v>0</v>
      </c>
      <c r="BN29" s="29">
        <f t="shared" si="32"/>
        <v>5</v>
      </c>
      <c r="BO29" s="29">
        <f t="shared" si="33"/>
        <v>3</v>
      </c>
      <c r="BP29" s="30">
        <f t="shared" si="34"/>
        <v>0</v>
      </c>
      <c r="BQ29" s="30">
        <f t="shared" si="35"/>
        <v>0</v>
      </c>
      <c r="BR29" s="30">
        <f t="shared" si="36"/>
        <v>0</v>
      </c>
      <c r="BS29" s="30">
        <f t="shared" si="36"/>
        <v>0</v>
      </c>
      <c r="BT29" s="30"/>
      <c r="BU29" s="27" t="e">
        <f t="shared" si="37"/>
        <v>#VALUE!</v>
      </c>
      <c r="BV29" s="28">
        <f t="shared" si="38"/>
        <v>0</v>
      </c>
      <c r="BW29" s="27" t="e">
        <f t="shared" si="39"/>
        <v>#VALUE!</v>
      </c>
      <c r="BX29" s="28">
        <f t="shared" si="40"/>
        <v>0</v>
      </c>
      <c r="BY29" s="28">
        <f>IF(OR(T29="",T29=" ",T29="　"),0,IF(D29&gt;=810101,0,IF(BJ29=1,1,IF(MATCH(T29,Sheet2!$D$3:$D$12,1)&lt;=2,1,0))))</f>
        <v>0</v>
      </c>
      <c r="BZ29" s="28">
        <f>IF(OR(X29="",X29=" ",X29="　"),0,IF(D29&gt;=810101,0,IF(BK29=1,1,IF(MATCH(X29,Sheet2!$D$3:$D$12,1)&lt;=2,1,0))))</f>
        <v>0</v>
      </c>
      <c r="CA29" s="28">
        <f>IF(OR(AB29="",AB29=" ",AB29="　"),0,IF(D29&gt;=810101,0,IF(BL29=1,1,IF(MATCH(AB29,Sheet2!$D$3:$D$12,1)&lt;=2,1,0))))</f>
        <v>0</v>
      </c>
      <c r="CB29" s="28">
        <f>IF(OR(AF29="",AF29=" ",AF29="　"),0,IF(D29&gt;=810101,0,IF(BM29=1,1,IF(MATCH(AF29,Sheet2!$D$3:$D$12,1)&lt;=2,1,0))))</f>
        <v>0</v>
      </c>
      <c r="CC29" s="29">
        <f t="shared" si="41"/>
        <v>4</v>
      </c>
      <c r="CD29" s="29">
        <f t="shared" si="42"/>
        <v>3</v>
      </c>
      <c r="CE29" s="30">
        <f t="shared" si="43"/>
        <v>0</v>
      </c>
      <c r="CF29" s="30">
        <f t="shared" si="44"/>
        <v>0</v>
      </c>
      <c r="CG29" s="30">
        <f t="shared" si="45"/>
        <v>0</v>
      </c>
      <c r="CH29" s="30">
        <f t="shared" si="45"/>
        <v>0</v>
      </c>
      <c r="CI29" s="30"/>
      <c r="CJ29" s="27" t="e">
        <f t="shared" si="46"/>
        <v>#VALUE!</v>
      </c>
      <c r="CK29" s="28">
        <f t="shared" si="47"/>
        <v>0</v>
      </c>
      <c r="CL29" s="27" t="e">
        <f t="shared" si="48"/>
        <v>#VALUE!</v>
      </c>
      <c r="CM29" s="28">
        <f t="shared" si="49"/>
        <v>0</v>
      </c>
      <c r="CN29" s="28">
        <f>IF(OR(T29="",T29=" ",T29="　"),0,IF(D29&gt;=810701,0,IF(BY29=1,1,IF(MATCH(T29,Sheet2!$D$3:$D$12,1)&lt;=3,1,0))))</f>
        <v>0</v>
      </c>
      <c r="CO29" s="28">
        <f>IF(OR(X29="",X29=" ",X29="　"),0,IF(D29&gt;=810701,0,IF(BZ29=1,1,IF(MATCH(X29,Sheet2!$D$3:$D$12,1)&lt;=3,1,0))))</f>
        <v>0</v>
      </c>
      <c r="CP29" s="28">
        <f>IF(OR(AB29="",AB29=" ",AB29="　"),0,IF(D29&gt;=810701,0,IF(CA29=1,1,IF(MATCH(AB29,Sheet2!$D$3:$D$12,1)&lt;=3,1,0))))</f>
        <v>0</v>
      </c>
      <c r="CQ29" s="28">
        <f>IF(OR(AF29="",AF29=" ",AF29="　"),0,IF(D29&gt;=810701,0,IF(CB29=1,1,IF(MATCH(AF29,Sheet2!$D$3:$D$12,1)&lt;=3,1,0))))</f>
        <v>0</v>
      </c>
      <c r="CR29" s="29">
        <f t="shared" si="50"/>
        <v>4</v>
      </c>
      <c r="CS29" s="29">
        <f t="shared" si="51"/>
        <v>3</v>
      </c>
      <c r="CT29" s="30">
        <f t="shared" si="52"/>
        <v>0</v>
      </c>
      <c r="CU29" s="30">
        <f t="shared" si="53"/>
        <v>0</v>
      </c>
      <c r="CV29" s="30">
        <f t="shared" si="54"/>
        <v>0</v>
      </c>
      <c r="CW29" s="30">
        <f t="shared" si="54"/>
        <v>0</v>
      </c>
      <c r="CX29" s="31"/>
      <c r="CY29" s="27" t="e">
        <f t="shared" si="55"/>
        <v>#VALUE!</v>
      </c>
      <c r="CZ29" s="28">
        <f t="shared" si="56"/>
        <v>0</v>
      </c>
      <c r="DA29" s="27" t="e">
        <f t="shared" si="57"/>
        <v>#VALUE!</v>
      </c>
      <c r="DB29" s="28">
        <f t="shared" si="58"/>
        <v>0</v>
      </c>
      <c r="DC29" s="28">
        <f>IF(OR(T29="",T29=" ",T29="　"),0,IF(D29&gt;=820101,0,IF(CN29=1,1,IF(MATCH(T29,Sheet2!$D$3:$D$12,1)&lt;=4,1,0))))</f>
        <v>0</v>
      </c>
      <c r="DD29" s="28">
        <f>IF(OR(X29="",X29=" ",X29="　"),0,IF(D29&gt;=820101,0,IF(CO29=1,1,IF(MATCH(X29,Sheet2!$D$3:$D$12,1)&lt;=4,1,0))))</f>
        <v>0</v>
      </c>
      <c r="DE29" s="28">
        <f>IF(OR(AB29="",AB29=" ",AB29="　"),0,IF(D29&gt;=820101,0,IF(CP29=1,1,IF(MATCH(AB29,Sheet2!$D$3:$D$12,1)&lt;=4,1,0))))</f>
        <v>0</v>
      </c>
      <c r="DF29" s="28">
        <f>IF(OR(AF29="",AF29=" ",AF29="　"),0,IF(D29&gt;=820101,0,IF(CQ29=1,1,IF(MATCH(AF29,Sheet2!$D$3:$D$12,1)&lt;=4,1,0))))</f>
        <v>0</v>
      </c>
      <c r="DG29" s="29">
        <f t="shared" si="59"/>
        <v>3</v>
      </c>
      <c r="DH29" s="29">
        <f t="shared" si="60"/>
        <v>3</v>
      </c>
      <c r="DI29" s="30">
        <f t="shared" si="61"/>
        <v>0</v>
      </c>
      <c r="DJ29" s="30">
        <f t="shared" si="62"/>
        <v>0</v>
      </c>
      <c r="DK29" s="30">
        <f t="shared" si="63"/>
        <v>0</v>
      </c>
      <c r="DL29" s="30">
        <f t="shared" si="63"/>
        <v>0</v>
      </c>
      <c r="DM29" s="31"/>
      <c r="DN29" s="27" t="e">
        <f t="shared" si="64"/>
        <v>#VALUE!</v>
      </c>
      <c r="DO29" s="28">
        <f t="shared" si="65"/>
        <v>0</v>
      </c>
      <c r="DP29" s="27" t="e">
        <f t="shared" si="66"/>
        <v>#VALUE!</v>
      </c>
      <c r="DQ29" s="28">
        <f t="shared" si="67"/>
        <v>0</v>
      </c>
      <c r="DR29" s="28">
        <f>IF(OR(T29="",T29=" ",T29="　"),0,IF(D29&gt;=820701,0,IF(DC29=1,1,IF(MATCH(T29,Sheet2!$D$3:$D$12,1)&lt;=5,1,0))))</f>
        <v>0</v>
      </c>
      <c r="DS29" s="28">
        <f>IF(OR(X29="",X29=" ",X29="　"),0,IF(D29&gt;=820701,0,IF(DD29=1,1,IF(MATCH(X29,Sheet2!$D$3:$D$12,1)&lt;=5,1,0))))</f>
        <v>0</v>
      </c>
      <c r="DT29" s="28">
        <f>IF(OR(AB29="",AB29=" ",AB29="　"),0,IF(D29&gt;=820701,0,IF(DE29=1,1,IF(MATCH(AB29,Sheet2!$D$3:$D$12,1)&lt;=5,1,0))))</f>
        <v>0</v>
      </c>
      <c r="DU29" s="28">
        <f>IF(OR(AF29="",AF29=" ",AF29="　"),0,IF(D29&gt;=820701,0,IF(DF29=1,1,IF(MATCH(AF29,Sheet2!$D$3:$D$12,1)&lt;=5,1,0))))</f>
        <v>0</v>
      </c>
      <c r="DV29" s="29">
        <f t="shared" si="68"/>
        <v>3</v>
      </c>
      <c r="DW29" s="29">
        <f t="shared" si="69"/>
        <v>3</v>
      </c>
      <c r="DX29" s="30">
        <f t="shared" si="70"/>
        <v>0</v>
      </c>
      <c r="DY29" s="30">
        <f t="shared" si="71"/>
        <v>0</v>
      </c>
      <c r="DZ29" s="30">
        <f t="shared" si="72"/>
        <v>0</v>
      </c>
      <c r="EA29" s="30">
        <f t="shared" si="72"/>
        <v>0</v>
      </c>
      <c r="EB29" s="31"/>
      <c r="EC29" s="27" t="e">
        <f t="shared" si="73"/>
        <v>#VALUE!</v>
      </c>
      <c r="ED29" s="28">
        <f t="shared" si="74"/>
        <v>0</v>
      </c>
      <c r="EE29" s="27" t="e">
        <f t="shared" si="75"/>
        <v>#VALUE!</v>
      </c>
      <c r="EF29" s="28">
        <f t="shared" si="76"/>
        <v>0</v>
      </c>
      <c r="EG29" s="28">
        <f>IF(OR(T29="",T29=" ",T29="　"),0,IF(D29&gt;=830101,0,IF(DR29=1,1,IF(MATCH(T29,Sheet2!$D$3:$D$12,1)&lt;=6,1,0))))</f>
        <v>0</v>
      </c>
      <c r="EH29" s="28">
        <f>IF(OR(X29="",X29=" ",X29="　"),0,IF(D29&gt;=830101,0,IF(DS29=1,1,IF(MATCH(X29,Sheet2!$D$3:$D$12,1)&lt;=6,1,0))))</f>
        <v>0</v>
      </c>
      <c r="EI29" s="28">
        <f>IF(OR(AB29="",AB29=" ",AB29="　"),0,IF(D29&gt;=830101,0,IF(DT29=1,1,IF(MATCH(AB29,Sheet2!$D$3:$D$12,1)&lt;=6,1,0))))</f>
        <v>0</v>
      </c>
      <c r="EJ29" s="28">
        <f>IF(OR(AF29="",AF29=" ",AF29="　"),0,IF(D29&gt;=830101,0,IF(DU29=1,1,IF(MATCH(AF29,Sheet2!$D$3:$D$12,1)&lt;=6,1,0))))</f>
        <v>0</v>
      </c>
      <c r="EK29" s="29">
        <f t="shared" si="77"/>
        <v>2</v>
      </c>
      <c r="EL29" s="29">
        <f t="shared" si="78"/>
        <v>2</v>
      </c>
      <c r="EM29" s="30">
        <f t="shared" si="79"/>
        <v>0</v>
      </c>
      <c r="EN29" s="30">
        <f t="shared" si="80"/>
        <v>0</v>
      </c>
      <c r="EO29" s="30">
        <f t="shared" si="81"/>
        <v>0</v>
      </c>
      <c r="EP29" s="30">
        <f t="shared" si="81"/>
        <v>0</v>
      </c>
      <c r="EQ29" s="31"/>
      <c r="ER29" s="27" t="e">
        <f t="shared" si="82"/>
        <v>#VALUE!</v>
      </c>
      <c r="ES29" s="28">
        <f t="shared" si="83"/>
        <v>0</v>
      </c>
      <c r="ET29" s="27" t="e">
        <f t="shared" si="84"/>
        <v>#VALUE!</v>
      </c>
      <c r="EU29" s="28">
        <f t="shared" si="85"/>
        <v>0</v>
      </c>
      <c r="EV29" s="28">
        <f>IF(OR(T29="",T29=" ",T29="　"),0,IF(D29&gt;=830701,0,IF(EG29=1,1,IF(MATCH(T29,Sheet2!$D$3:$D$12,1)&lt;=7,1,0))))</f>
        <v>0</v>
      </c>
      <c r="EW29" s="28">
        <f>IF(OR(X29="",X29=" ",X29="　"),0,IF(D29&gt;=830701,0,IF(EH29=1,1,IF(MATCH(X29,Sheet2!$D$3:$D$12,1)&lt;=7,1,0))))</f>
        <v>0</v>
      </c>
      <c r="EX29" s="28">
        <f>IF(OR(AB29="",AB29=" ",AB29="　"),0,IF(D29&gt;=830701,0,IF(EI29=1,1,IF(MATCH(AB29,Sheet2!$D$3:$D$12,1)&lt;=7,1,0))))</f>
        <v>0</v>
      </c>
      <c r="EY29" s="28">
        <f>IF(OR(AF29="",AF29=" ",AF29="　"),0,IF(D29&gt;=830701,0,IF(EJ29=1,1,IF(MATCH(AF29,Sheet2!$D$3:$D$12,1)&lt;=7,1,0))))</f>
        <v>0</v>
      </c>
      <c r="EZ29" s="29">
        <f t="shared" si="86"/>
        <v>2</v>
      </c>
      <c r="FA29" s="29">
        <f t="shared" si="87"/>
        <v>2</v>
      </c>
      <c r="FB29" s="30">
        <f t="shared" si="88"/>
        <v>0</v>
      </c>
      <c r="FC29" s="30">
        <f t="shared" si="89"/>
        <v>0</v>
      </c>
      <c r="FD29" s="30">
        <f t="shared" si="90"/>
        <v>0</v>
      </c>
      <c r="FE29" s="30">
        <f t="shared" si="90"/>
        <v>0</v>
      </c>
      <c r="FF29" s="31"/>
      <c r="FG29" s="27" t="e">
        <f t="shared" si="91"/>
        <v>#VALUE!</v>
      </c>
      <c r="FH29" s="28">
        <f t="shared" si="92"/>
        <v>0</v>
      </c>
      <c r="FI29" s="27" t="e">
        <f t="shared" si="93"/>
        <v>#VALUE!</v>
      </c>
      <c r="FJ29" s="28">
        <f t="shared" si="94"/>
        <v>0</v>
      </c>
      <c r="FK29" s="28">
        <f>IF(OR(T29="",T29=" ",T29="　"),0,IF(D29&gt;=840101,0,IF(EV29=1,1,IF(MATCH(T29,Sheet2!$D$3:$D$12,1)&lt;=8,1,0))))</f>
        <v>0</v>
      </c>
      <c r="FL29" s="28">
        <f>IF(OR(X29="",X29=" ",X29="　"),0,IF(D29&gt;=840101,0,IF(EW29=1,1,IF(MATCH(X29,Sheet2!$D$3:$D$12,1)&lt;=8,1,0))))</f>
        <v>0</v>
      </c>
      <c r="FM29" s="28">
        <f>IF(OR(AB29="",AB29=" ",AB29="　"),0,IF(D29&gt;=840101,0,IF(EX29=1,1,IF(MATCH(AB29,Sheet2!$D$3:$D$12,1)&lt;=8,1,0))))</f>
        <v>0</v>
      </c>
      <c r="FN29" s="28">
        <f>IF(OR(AF29="",AF29=" ",AF29="　"),0,IF(D29&gt;=840101,0,IF(EY29=1,1,IF(MATCH(AF29,Sheet2!$D$3:$D$12,1)&lt;=8,1,0))))</f>
        <v>0</v>
      </c>
      <c r="FO29" s="29">
        <f t="shared" si="95"/>
        <v>1</v>
      </c>
      <c r="FP29" s="29">
        <f t="shared" si="96"/>
        <v>1</v>
      </c>
      <c r="FQ29" s="30">
        <f t="shared" si="97"/>
        <v>0</v>
      </c>
      <c r="FR29" s="30">
        <f t="shared" si="98"/>
        <v>0</v>
      </c>
      <c r="FS29" s="30">
        <f t="shared" si="99"/>
        <v>0</v>
      </c>
      <c r="FT29" s="30">
        <f t="shared" si="99"/>
        <v>0</v>
      </c>
      <c r="FU29" s="31"/>
      <c r="FV29" s="27" t="e">
        <f t="shared" si="100"/>
        <v>#VALUE!</v>
      </c>
      <c r="FW29" s="28">
        <f t="shared" si="101"/>
        <v>0</v>
      </c>
      <c r="FX29" s="27" t="e">
        <f t="shared" si="102"/>
        <v>#VALUE!</v>
      </c>
      <c r="FY29" s="28">
        <f t="shared" si="103"/>
        <v>0</v>
      </c>
      <c r="FZ29" s="28">
        <f>IF(OR(T29="",T29=" ",T29="　"),0,IF(D29&gt;=840701,0,IF(FK29=1,1,IF(MATCH(T29,Sheet2!$D$3:$D$12,1)&lt;=9,1,0))))</f>
        <v>0</v>
      </c>
      <c r="GA29" s="28">
        <f>IF(OR(X29="",X29=" ",X29="　"),0,IF(D29&gt;=840701,0,IF(FL29=1,1,IF(MATCH(X29,Sheet2!$D$3:$D$12,1)&lt;=9,1,0))))</f>
        <v>0</v>
      </c>
      <c r="GB29" s="28">
        <f>IF(OR(AB29="",AB29=" ",AB29="　"),0,IF(D29&gt;=840701,0,IF(FM29=1,1,IF(MATCH(AB29,Sheet2!$D$3:$D$12,1)&lt;=9,1,0))))</f>
        <v>0</v>
      </c>
      <c r="GC29" s="28">
        <f>IF(OR(AF29="",AF29=" ",AF29="　"),0,IF(D29&gt;=840701,0,IF(FN29=1,1,IF(MATCH(AF29,Sheet2!$D$3:$D$12,1)&lt;=9,1,0))))</f>
        <v>0</v>
      </c>
      <c r="GD29" s="29">
        <f t="shared" si="104"/>
        <v>1</v>
      </c>
      <c r="GE29" s="29">
        <f t="shared" si="105"/>
        <v>1</v>
      </c>
      <c r="GF29" s="30">
        <f t="shared" si="106"/>
        <v>0</v>
      </c>
      <c r="GG29" s="30">
        <f t="shared" si="107"/>
        <v>0</v>
      </c>
      <c r="GH29" s="30">
        <f t="shared" si="108"/>
        <v>0</v>
      </c>
      <c r="GI29" s="30">
        <f t="shared" si="108"/>
        <v>0</v>
      </c>
      <c r="GJ29" s="31"/>
      <c r="GK29" s="27" t="e">
        <f t="shared" si="109"/>
        <v>#VALUE!</v>
      </c>
      <c r="GL29" s="28">
        <f t="shared" si="110"/>
        <v>0</v>
      </c>
      <c r="GM29" s="27" t="e">
        <f t="shared" si="111"/>
        <v>#VALUE!</v>
      </c>
      <c r="GN29" s="28">
        <f t="shared" si="112"/>
        <v>0</v>
      </c>
      <c r="GO29" s="28">
        <f>IF(OR(T29="",T29=" ",T29="　"),0,IF(D29&gt;=840701,0,IF(FZ29=1,1,IF(MATCH(T29,Sheet2!$D$3:$D$12,1)&lt;=10,1,0))))</f>
        <v>0</v>
      </c>
      <c r="GP29" s="28">
        <f>IF(OR(X29="",X29=" ",X29="　"),0,IF(D29&gt;=840701,0,IF(GA29=1,1,IF(MATCH(X29,Sheet2!$D$3:$D$12,1)&lt;=10,1,0))))</f>
        <v>0</v>
      </c>
      <c r="GQ29" s="28">
        <f>IF(OR(AB29="",AB29=" ",AB29="　"),0,IF(D29&gt;=840701,0,IF(GB29=1,1,IF(MATCH(AB29,Sheet2!$D$3:$D$12,1)&lt;=10,1,0))))</f>
        <v>0</v>
      </c>
      <c r="GR29" s="28">
        <f>IF(OR(AF29="",AF29=" ",AF29="　"),0,IF(D29&gt;=840701,0,IF(GC29=1,1,IF(MATCH(AF29,Sheet2!$D$3:$D$12,1)&lt;=10,1,0))))</f>
        <v>0</v>
      </c>
      <c r="GS29" s="29">
        <f t="shared" si="113"/>
        <v>0</v>
      </c>
      <c r="GT29" s="29">
        <f t="shared" si="114"/>
        <v>0</v>
      </c>
      <c r="GU29" s="30">
        <f t="shared" si="115"/>
        <v>0</v>
      </c>
      <c r="GV29" s="30">
        <f t="shared" si="116"/>
        <v>0</v>
      </c>
      <c r="GW29" s="30">
        <f t="shared" si="117"/>
        <v>0</v>
      </c>
      <c r="GX29" s="30">
        <f t="shared" si="117"/>
        <v>0</v>
      </c>
      <c r="GY29" s="131"/>
      <c r="GZ29" s="39" t="str">
        <f t="shared" si="118"/>
        <v>1911/00/00</v>
      </c>
      <c r="HA29" s="131" t="e">
        <f t="shared" si="119"/>
        <v>#VALUE!</v>
      </c>
      <c r="HB29" s="131" t="str">
        <f t="shared" si="120"/>
        <v>1911/00/00</v>
      </c>
      <c r="HC29" s="131" t="e">
        <f t="shared" si="121"/>
        <v>#VALUE!</v>
      </c>
      <c r="HD29" s="131" t="str">
        <f t="shared" si="122"/>
        <v>1911/00/00</v>
      </c>
      <c r="HE29" s="131" t="e">
        <f t="shared" si="123"/>
        <v>#VALUE!</v>
      </c>
      <c r="HF29" s="131" t="str">
        <f t="shared" si="124"/>
        <v>2014/01/01</v>
      </c>
      <c r="HH29" s="131">
        <f>IF(OR(C29="",C29=" ",C29="　"),0,IF(D29&gt;780630,0,ROUND(VLOOKUP(F29,Sheet2!$A$1:$B$20,2,FALSE)*E29,0)))</f>
        <v>0</v>
      </c>
      <c r="HI29" s="131">
        <f t="shared" si="125"/>
        <v>0</v>
      </c>
      <c r="HJ29" s="131">
        <f t="shared" si="126"/>
        <v>0</v>
      </c>
      <c r="HL29" s="131" t="str">
        <f t="shared" si="127"/>
        <v/>
      </c>
      <c r="HM29" s="131" t="str">
        <f t="shared" si="128"/>
        <v/>
      </c>
      <c r="HN29" s="131" t="str">
        <f t="shared" si="129"/>
        <v/>
      </c>
      <c r="HO29" s="131" t="str">
        <f t="shared" si="130"/>
        <v/>
      </c>
      <c r="HP29" s="131" t="str">
        <f t="shared" si="131"/>
        <v/>
      </c>
      <c r="HQ29" s="131" t="str">
        <f t="shared" si="131"/>
        <v/>
      </c>
      <c r="HR29" s="131" t="str">
        <f t="shared" si="132"/>
        <v/>
      </c>
    </row>
    <row r="30" spans="1:226" ht="60" customHeight="1">
      <c r="A30" s="125">
        <v>25</v>
      </c>
      <c r="B30" s="32"/>
      <c r="C30" s="33"/>
      <c r="D30" s="34"/>
      <c r="E30" s="55"/>
      <c r="F30" s="46"/>
      <c r="G30" s="48">
        <f>IF(OR(C30="",C30=" ",C30="　"),0,IF(D30&gt;780630,0,ROUND(VLOOKUP(F30,Sheet2!$A$1:$B$20,2,FALSE),0)))</f>
        <v>0</v>
      </c>
      <c r="H30" s="49">
        <f t="shared" si="0"/>
        <v>0</v>
      </c>
      <c r="I30" s="24">
        <f t="shared" si="1"/>
        <v>0</v>
      </c>
      <c r="J30" s="25">
        <f t="shared" si="2"/>
        <v>0</v>
      </c>
      <c r="K30" s="35"/>
      <c r="L30" s="133" t="str">
        <f t="shared" si="133"/>
        <v/>
      </c>
      <c r="M30" s="51" t="str">
        <f t="shared" si="4"/>
        <v/>
      </c>
      <c r="N30" s="56">
        <v>15.5</v>
      </c>
      <c r="O30" s="38"/>
      <c r="P30" s="133" t="str">
        <f t="shared" si="134"/>
        <v/>
      </c>
      <c r="Q30" s="51" t="str">
        <f t="shared" si="6"/>
        <v/>
      </c>
      <c r="R30" s="56">
        <v>15.5</v>
      </c>
      <c r="S30" s="38"/>
      <c r="T30" s="34"/>
      <c r="U30" s="51" t="str">
        <f t="shared" si="7"/>
        <v/>
      </c>
      <c r="V30" s="56">
        <v>15.5</v>
      </c>
      <c r="W30" s="38"/>
      <c r="X30" s="34"/>
      <c r="Y30" s="51" t="str">
        <f t="shared" si="8"/>
        <v/>
      </c>
      <c r="Z30" s="56">
        <v>15.5</v>
      </c>
      <c r="AA30" s="35"/>
      <c r="AB30" s="34"/>
      <c r="AC30" s="51" t="str">
        <f t="shared" si="9"/>
        <v/>
      </c>
      <c r="AD30" s="56">
        <v>15.5</v>
      </c>
      <c r="AE30" s="38"/>
      <c r="AF30" s="34"/>
      <c r="AG30" s="51" t="str">
        <f t="shared" si="10"/>
        <v/>
      </c>
      <c r="AH30" s="56">
        <v>15.5</v>
      </c>
      <c r="AI30" s="37">
        <f t="shared" si="11"/>
        <v>0</v>
      </c>
      <c r="AJ30" s="47">
        <f t="shared" si="12"/>
        <v>0</v>
      </c>
      <c r="AK30" s="26">
        <f t="shared" si="13"/>
        <v>0</v>
      </c>
      <c r="AL30" s="53">
        <f t="shared" si="14"/>
        <v>0</v>
      </c>
      <c r="AM30" s="36"/>
      <c r="AN30" s="54"/>
      <c r="AO30" s="131" t="e">
        <f>VLOOKUP(LEFT(C30,1),Sheet2!$L$3:$M$28,2,FALSE)&amp;MID(C30,2,9)</f>
        <v>#N/A</v>
      </c>
      <c r="AP30" s="131" t="e">
        <f t="shared" si="15"/>
        <v>#N/A</v>
      </c>
      <c r="AQ30" s="131" t="e">
        <f t="shared" si="16"/>
        <v>#N/A</v>
      </c>
      <c r="AR30" s="27">
        <f t="shared" si="17"/>
        <v>0</v>
      </c>
      <c r="AS30" s="28">
        <f t="shared" si="18"/>
        <v>0</v>
      </c>
      <c r="AT30" s="27">
        <f t="shared" si="19"/>
        <v>0</v>
      </c>
      <c r="AU30" s="28">
        <f t="shared" si="20"/>
        <v>0</v>
      </c>
      <c r="AV30" s="28">
        <f t="shared" si="21"/>
        <v>0</v>
      </c>
      <c r="AW30" s="28">
        <f t="shared" si="22"/>
        <v>0</v>
      </c>
      <c r="AX30" s="28">
        <f t="shared" si="23"/>
        <v>0</v>
      </c>
      <c r="AY30" s="28">
        <f t="shared" si="24"/>
        <v>0</v>
      </c>
      <c r="AZ30" s="29" t="str">
        <f t="shared" si="25"/>
        <v/>
      </c>
      <c r="BA30" s="29"/>
      <c r="BB30" s="30">
        <f t="shared" si="26"/>
        <v>0</v>
      </c>
      <c r="BC30" s="30">
        <f t="shared" si="26"/>
        <v>0</v>
      </c>
      <c r="BD30" s="31">
        <f t="shared" si="27"/>
        <v>0</v>
      </c>
      <c r="BE30" s="131"/>
      <c r="BF30" s="27" t="e">
        <f t="shared" si="28"/>
        <v>#VALUE!</v>
      </c>
      <c r="BG30" s="28">
        <f t="shared" si="29"/>
        <v>0</v>
      </c>
      <c r="BH30" s="27" t="e">
        <f t="shared" si="30"/>
        <v>#VALUE!</v>
      </c>
      <c r="BI30" s="28">
        <f t="shared" si="31"/>
        <v>0</v>
      </c>
      <c r="BJ30" s="28">
        <f>IF(OR(T30="",T30=" ",T30="　"),0,IF(D30&gt;=800701,0,IF(MATCH(T30,Sheet2!$D$3:$D$12,1)&lt;=1,1,0)))</f>
        <v>0</v>
      </c>
      <c r="BK30" s="28">
        <f>IF(OR(X30="",X30=" ",X30="　"),0,IF(D30&gt;=800701,0,IF(MATCH(X30,Sheet2!$D$3:$D$12,1)&lt;=1,1,0)))</f>
        <v>0</v>
      </c>
      <c r="BL30" s="28">
        <f>IF(OR(AB30="",AB30=" ",AB30="　"),0,IF(D30&gt;=800701,0,IF(MATCH(AB30,Sheet2!$D$3:$D$12,1)&lt;=1,1,0)))</f>
        <v>0</v>
      </c>
      <c r="BM30" s="28">
        <f>IF(OR(AF30="",AF30=" ",AF30="　"),0,IF(D30&gt;=800701,0,IF(MATCH(AF30,Sheet2!$D$3:$D$12,1)&lt;=1,1,0)))</f>
        <v>0</v>
      </c>
      <c r="BN30" s="29">
        <f t="shared" si="32"/>
        <v>5</v>
      </c>
      <c r="BO30" s="29">
        <f t="shared" si="33"/>
        <v>3</v>
      </c>
      <c r="BP30" s="30">
        <f t="shared" si="34"/>
        <v>0</v>
      </c>
      <c r="BQ30" s="30">
        <f t="shared" si="35"/>
        <v>0</v>
      </c>
      <c r="BR30" s="30">
        <f t="shared" si="36"/>
        <v>0</v>
      </c>
      <c r="BS30" s="30">
        <f t="shared" si="36"/>
        <v>0</v>
      </c>
      <c r="BT30" s="30"/>
      <c r="BU30" s="27" t="e">
        <f t="shared" si="37"/>
        <v>#VALUE!</v>
      </c>
      <c r="BV30" s="28">
        <f t="shared" si="38"/>
        <v>0</v>
      </c>
      <c r="BW30" s="27" t="e">
        <f t="shared" si="39"/>
        <v>#VALUE!</v>
      </c>
      <c r="BX30" s="28">
        <f t="shared" si="40"/>
        <v>0</v>
      </c>
      <c r="BY30" s="28">
        <f>IF(OR(T30="",T30=" ",T30="　"),0,IF(D30&gt;=810101,0,IF(BJ30=1,1,IF(MATCH(T30,Sheet2!$D$3:$D$12,1)&lt;=2,1,0))))</f>
        <v>0</v>
      </c>
      <c r="BZ30" s="28">
        <f>IF(OR(X30="",X30=" ",X30="　"),0,IF(D30&gt;=810101,0,IF(BK30=1,1,IF(MATCH(X30,Sheet2!$D$3:$D$12,1)&lt;=2,1,0))))</f>
        <v>0</v>
      </c>
      <c r="CA30" s="28">
        <f>IF(OR(AB30="",AB30=" ",AB30="　"),0,IF(D30&gt;=810101,0,IF(BL30=1,1,IF(MATCH(AB30,Sheet2!$D$3:$D$12,1)&lt;=2,1,0))))</f>
        <v>0</v>
      </c>
      <c r="CB30" s="28">
        <f>IF(OR(AF30="",AF30=" ",AF30="　"),0,IF(D30&gt;=810101,0,IF(BM30=1,1,IF(MATCH(AF30,Sheet2!$D$3:$D$12,1)&lt;=2,1,0))))</f>
        <v>0</v>
      </c>
      <c r="CC30" s="29">
        <f t="shared" si="41"/>
        <v>4</v>
      </c>
      <c r="CD30" s="29">
        <f t="shared" si="42"/>
        <v>3</v>
      </c>
      <c r="CE30" s="30">
        <f t="shared" si="43"/>
        <v>0</v>
      </c>
      <c r="CF30" s="30">
        <f t="shared" si="44"/>
        <v>0</v>
      </c>
      <c r="CG30" s="30">
        <f t="shared" si="45"/>
        <v>0</v>
      </c>
      <c r="CH30" s="30">
        <f t="shared" si="45"/>
        <v>0</v>
      </c>
      <c r="CI30" s="30"/>
      <c r="CJ30" s="27" t="e">
        <f t="shared" si="46"/>
        <v>#VALUE!</v>
      </c>
      <c r="CK30" s="28">
        <f t="shared" si="47"/>
        <v>0</v>
      </c>
      <c r="CL30" s="27" t="e">
        <f t="shared" si="48"/>
        <v>#VALUE!</v>
      </c>
      <c r="CM30" s="28">
        <f t="shared" si="49"/>
        <v>0</v>
      </c>
      <c r="CN30" s="28">
        <f>IF(OR(T30="",T30=" ",T30="　"),0,IF(D30&gt;=810701,0,IF(BY30=1,1,IF(MATCH(T30,Sheet2!$D$3:$D$12,1)&lt;=3,1,0))))</f>
        <v>0</v>
      </c>
      <c r="CO30" s="28">
        <f>IF(OR(X30="",X30=" ",X30="　"),0,IF(D30&gt;=810701,0,IF(BZ30=1,1,IF(MATCH(X30,Sheet2!$D$3:$D$12,1)&lt;=3,1,0))))</f>
        <v>0</v>
      </c>
      <c r="CP30" s="28">
        <f>IF(OR(AB30="",AB30=" ",AB30="　"),0,IF(D30&gt;=810701,0,IF(CA30=1,1,IF(MATCH(AB30,Sheet2!$D$3:$D$12,1)&lt;=3,1,0))))</f>
        <v>0</v>
      </c>
      <c r="CQ30" s="28">
        <f>IF(OR(AF30="",AF30=" ",AF30="　"),0,IF(D30&gt;=810701,0,IF(CB30=1,1,IF(MATCH(AF30,Sheet2!$D$3:$D$12,1)&lt;=3,1,0))))</f>
        <v>0</v>
      </c>
      <c r="CR30" s="29">
        <f t="shared" si="50"/>
        <v>4</v>
      </c>
      <c r="CS30" s="29">
        <f t="shared" si="51"/>
        <v>3</v>
      </c>
      <c r="CT30" s="30">
        <f t="shared" si="52"/>
        <v>0</v>
      </c>
      <c r="CU30" s="30">
        <f t="shared" si="53"/>
        <v>0</v>
      </c>
      <c r="CV30" s="30">
        <f t="shared" si="54"/>
        <v>0</v>
      </c>
      <c r="CW30" s="30">
        <f t="shared" si="54"/>
        <v>0</v>
      </c>
      <c r="CX30" s="31"/>
      <c r="CY30" s="27" t="e">
        <f t="shared" si="55"/>
        <v>#VALUE!</v>
      </c>
      <c r="CZ30" s="28">
        <f t="shared" si="56"/>
        <v>0</v>
      </c>
      <c r="DA30" s="27" t="e">
        <f t="shared" si="57"/>
        <v>#VALUE!</v>
      </c>
      <c r="DB30" s="28">
        <f t="shared" si="58"/>
        <v>0</v>
      </c>
      <c r="DC30" s="28">
        <f>IF(OR(T30="",T30=" ",T30="　"),0,IF(D30&gt;=820101,0,IF(CN30=1,1,IF(MATCH(T30,Sheet2!$D$3:$D$12,1)&lt;=4,1,0))))</f>
        <v>0</v>
      </c>
      <c r="DD30" s="28">
        <f>IF(OR(X30="",X30=" ",X30="　"),0,IF(D30&gt;=820101,0,IF(CO30=1,1,IF(MATCH(X30,Sheet2!$D$3:$D$12,1)&lt;=4,1,0))))</f>
        <v>0</v>
      </c>
      <c r="DE30" s="28">
        <f>IF(OR(AB30="",AB30=" ",AB30="　"),0,IF(D30&gt;=820101,0,IF(CP30=1,1,IF(MATCH(AB30,Sheet2!$D$3:$D$12,1)&lt;=4,1,0))))</f>
        <v>0</v>
      </c>
      <c r="DF30" s="28">
        <f>IF(OR(AF30="",AF30=" ",AF30="　"),0,IF(D30&gt;=820101,0,IF(CQ30=1,1,IF(MATCH(AF30,Sheet2!$D$3:$D$12,1)&lt;=4,1,0))))</f>
        <v>0</v>
      </c>
      <c r="DG30" s="29">
        <f t="shared" si="59"/>
        <v>3</v>
      </c>
      <c r="DH30" s="29">
        <f t="shared" si="60"/>
        <v>3</v>
      </c>
      <c r="DI30" s="30">
        <f t="shared" si="61"/>
        <v>0</v>
      </c>
      <c r="DJ30" s="30">
        <f t="shared" si="62"/>
        <v>0</v>
      </c>
      <c r="DK30" s="30">
        <f t="shared" si="63"/>
        <v>0</v>
      </c>
      <c r="DL30" s="30">
        <f t="shared" si="63"/>
        <v>0</v>
      </c>
      <c r="DM30" s="31"/>
      <c r="DN30" s="27" t="e">
        <f t="shared" si="64"/>
        <v>#VALUE!</v>
      </c>
      <c r="DO30" s="28">
        <f t="shared" si="65"/>
        <v>0</v>
      </c>
      <c r="DP30" s="27" t="e">
        <f t="shared" si="66"/>
        <v>#VALUE!</v>
      </c>
      <c r="DQ30" s="28">
        <f t="shared" si="67"/>
        <v>0</v>
      </c>
      <c r="DR30" s="28">
        <f>IF(OR(T30="",T30=" ",T30="　"),0,IF(D30&gt;=820701,0,IF(DC30=1,1,IF(MATCH(T30,Sheet2!$D$3:$D$12,1)&lt;=5,1,0))))</f>
        <v>0</v>
      </c>
      <c r="DS30" s="28">
        <f>IF(OR(X30="",X30=" ",X30="　"),0,IF(D30&gt;=820701,0,IF(DD30=1,1,IF(MATCH(X30,Sheet2!$D$3:$D$12,1)&lt;=5,1,0))))</f>
        <v>0</v>
      </c>
      <c r="DT30" s="28">
        <f>IF(OR(AB30="",AB30=" ",AB30="　"),0,IF(D30&gt;=820701,0,IF(DE30=1,1,IF(MATCH(AB30,Sheet2!$D$3:$D$12,1)&lt;=5,1,0))))</f>
        <v>0</v>
      </c>
      <c r="DU30" s="28">
        <f>IF(OR(AF30="",AF30=" ",AF30="　"),0,IF(D30&gt;=820701,0,IF(DF30=1,1,IF(MATCH(AF30,Sheet2!$D$3:$D$12,1)&lt;=5,1,0))))</f>
        <v>0</v>
      </c>
      <c r="DV30" s="29">
        <f t="shared" si="68"/>
        <v>3</v>
      </c>
      <c r="DW30" s="29">
        <f t="shared" si="69"/>
        <v>3</v>
      </c>
      <c r="DX30" s="30">
        <f t="shared" si="70"/>
        <v>0</v>
      </c>
      <c r="DY30" s="30">
        <f t="shared" si="71"/>
        <v>0</v>
      </c>
      <c r="DZ30" s="30">
        <f t="shared" si="72"/>
        <v>0</v>
      </c>
      <c r="EA30" s="30">
        <f t="shared" si="72"/>
        <v>0</v>
      </c>
      <c r="EB30" s="31"/>
      <c r="EC30" s="27" t="e">
        <f t="shared" si="73"/>
        <v>#VALUE!</v>
      </c>
      <c r="ED30" s="28">
        <f t="shared" si="74"/>
        <v>0</v>
      </c>
      <c r="EE30" s="27" t="e">
        <f t="shared" si="75"/>
        <v>#VALUE!</v>
      </c>
      <c r="EF30" s="28">
        <f t="shared" si="76"/>
        <v>0</v>
      </c>
      <c r="EG30" s="28">
        <f>IF(OR(T30="",T30=" ",T30="　"),0,IF(D30&gt;=830101,0,IF(DR30=1,1,IF(MATCH(T30,Sheet2!$D$3:$D$12,1)&lt;=6,1,0))))</f>
        <v>0</v>
      </c>
      <c r="EH30" s="28">
        <f>IF(OR(X30="",X30=" ",X30="　"),0,IF(D30&gt;=830101,0,IF(DS30=1,1,IF(MATCH(X30,Sheet2!$D$3:$D$12,1)&lt;=6,1,0))))</f>
        <v>0</v>
      </c>
      <c r="EI30" s="28">
        <f>IF(OR(AB30="",AB30=" ",AB30="　"),0,IF(D30&gt;=830101,0,IF(DT30=1,1,IF(MATCH(AB30,Sheet2!$D$3:$D$12,1)&lt;=6,1,0))))</f>
        <v>0</v>
      </c>
      <c r="EJ30" s="28">
        <f>IF(OR(AF30="",AF30=" ",AF30="　"),0,IF(D30&gt;=830101,0,IF(DU30=1,1,IF(MATCH(AF30,Sheet2!$D$3:$D$12,1)&lt;=6,1,0))))</f>
        <v>0</v>
      </c>
      <c r="EK30" s="29">
        <f t="shared" si="77"/>
        <v>2</v>
      </c>
      <c r="EL30" s="29">
        <f t="shared" si="78"/>
        <v>2</v>
      </c>
      <c r="EM30" s="30">
        <f t="shared" si="79"/>
        <v>0</v>
      </c>
      <c r="EN30" s="30">
        <f t="shared" si="80"/>
        <v>0</v>
      </c>
      <c r="EO30" s="30">
        <f t="shared" si="81"/>
        <v>0</v>
      </c>
      <c r="EP30" s="30">
        <f t="shared" si="81"/>
        <v>0</v>
      </c>
      <c r="EQ30" s="31"/>
      <c r="ER30" s="27" t="e">
        <f t="shared" si="82"/>
        <v>#VALUE!</v>
      </c>
      <c r="ES30" s="28">
        <f t="shared" si="83"/>
        <v>0</v>
      </c>
      <c r="ET30" s="27" t="e">
        <f t="shared" si="84"/>
        <v>#VALUE!</v>
      </c>
      <c r="EU30" s="28">
        <f t="shared" si="85"/>
        <v>0</v>
      </c>
      <c r="EV30" s="28">
        <f>IF(OR(T30="",T30=" ",T30="　"),0,IF(D30&gt;=830701,0,IF(EG30=1,1,IF(MATCH(T30,Sheet2!$D$3:$D$12,1)&lt;=7,1,0))))</f>
        <v>0</v>
      </c>
      <c r="EW30" s="28">
        <f>IF(OR(X30="",X30=" ",X30="　"),0,IF(D30&gt;=830701,0,IF(EH30=1,1,IF(MATCH(X30,Sheet2!$D$3:$D$12,1)&lt;=7,1,0))))</f>
        <v>0</v>
      </c>
      <c r="EX30" s="28">
        <f>IF(OR(AB30="",AB30=" ",AB30="　"),0,IF(D30&gt;=830701,0,IF(EI30=1,1,IF(MATCH(AB30,Sheet2!$D$3:$D$12,1)&lt;=7,1,0))))</f>
        <v>0</v>
      </c>
      <c r="EY30" s="28">
        <f>IF(OR(AF30="",AF30=" ",AF30="　"),0,IF(D30&gt;=830701,0,IF(EJ30=1,1,IF(MATCH(AF30,Sheet2!$D$3:$D$12,1)&lt;=7,1,0))))</f>
        <v>0</v>
      </c>
      <c r="EZ30" s="29">
        <f t="shared" si="86"/>
        <v>2</v>
      </c>
      <c r="FA30" s="29">
        <f t="shared" si="87"/>
        <v>2</v>
      </c>
      <c r="FB30" s="30">
        <f t="shared" si="88"/>
        <v>0</v>
      </c>
      <c r="FC30" s="30">
        <f t="shared" si="89"/>
        <v>0</v>
      </c>
      <c r="FD30" s="30">
        <f t="shared" si="90"/>
        <v>0</v>
      </c>
      <c r="FE30" s="30">
        <f t="shared" si="90"/>
        <v>0</v>
      </c>
      <c r="FF30" s="31"/>
      <c r="FG30" s="27" t="e">
        <f t="shared" si="91"/>
        <v>#VALUE!</v>
      </c>
      <c r="FH30" s="28">
        <f t="shared" si="92"/>
        <v>0</v>
      </c>
      <c r="FI30" s="27" t="e">
        <f t="shared" si="93"/>
        <v>#VALUE!</v>
      </c>
      <c r="FJ30" s="28">
        <f t="shared" si="94"/>
        <v>0</v>
      </c>
      <c r="FK30" s="28">
        <f>IF(OR(T30="",T30=" ",T30="　"),0,IF(D30&gt;=840101,0,IF(EV30=1,1,IF(MATCH(T30,Sheet2!$D$3:$D$12,1)&lt;=8,1,0))))</f>
        <v>0</v>
      </c>
      <c r="FL30" s="28">
        <f>IF(OR(X30="",X30=" ",X30="　"),0,IF(D30&gt;=840101,0,IF(EW30=1,1,IF(MATCH(X30,Sheet2!$D$3:$D$12,1)&lt;=8,1,0))))</f>
        <v>0</v>
      </c>
      <c r="FM30" s="28">
        <f>IF(OR(AB30="",AB30=" ",AB30="　"),0,IF(D30&gt;=840101,0,IF(EX30=1,1,IF(MATCH(AB30,Sheet2!$D$3:$D$12,1)&lt;=8,1,0))))</f>
        <v>0</v>
      </c>
      <c r="FN30" s="28">
        <f>IF(OR(AF30="",AF30=" ",AF30="　"),0,IF(D30&gt;=840101,0,IF(EY30=1,1,IF(MATCH(AF30,Sheet2!$D$3:$D$12,1)&lt;=8,1,0))))</f>
        <v>0</v>
      </c>
      <c r="FO30" s="29">
        <f t="shared" si="95"/>
        <v>1</v>
      </c>
      <c r="FP30" s="29">
        <f t="shared" si="96"/>
        <v>1</v>
      </c>
      <c r="FQ30" s="30">
        <f t="shared" si="97"/>
        <v>0</v>
      </c>
      <c r="FR30" s="30">
        <f t="shared" si="98"/>
        <v>0</v>
      </c>
      <c r="FS30" s="30">
        <f t="shared" si="99"/>
        <v>0</v>
      </c>
      <c r="FT30" s="30">
        <f t="shared" si="99"/>
        <v>0</v>
      </c>
      <c r="FU30" s="31"/>
      <c r="FV30" s="27" t="e">
        <f t="shared" si="100"/>
        <v>#VALUE!</v>
      </c>
      <c r="FW30" s="28">
        <f t="shared" si="101"/>
        <v>0</v>
      </c>
      <c r="FX30" s="27" t="e">
        <f t="shared" si="102"/>
        <v>#VALUE!</v>
      </c>
      <c r="FY30" s="28">
        <f t="shared" si="103"/>
        <v>0</v>
      </c>
      <c r="FZ30" s="28">
        <f>IF(OR(T30="",T30=" ",T30="　"),0,IF(D30&gt;=840701,0,IF(FK30=1,1,IF(MATCH(T30,Sheet2!$D$3:$D$12,1)&lt;=9,1,0))))</f>
        <v>0</v>
      </c>
      <c r="GA30" s="28">
        <f>IF(OR(X30="",X30=" ",X30="　"),0,IF(D30&gt;=840701,0,IF(FL30=1,1,IF(MATCH(X30,Sheet2!$D$3:$D$12,1)&lt;=9,1,0))))</f>
        <v>0</v>
      </c>
      <c r="GB30" s="28">
        <f>IF(OR(AB30="",AB30=" ",AB30="　"),0,IF(D30&gt;=840701,0,IF(FM30=1,1,IF(MATCH(AB30,Sheet2!$D$3:$D$12,1)&lt;=9,1,0))))</f>
        <v>0</v>
      </c>
      <c r="GC30" s="28">
        <f>IF(OR(AF30="",AF30=" ",AF30="　"),0,IF(D30&gt;=840701,0,IF(FN30=1,1,IF(MATCH(AF30,Sheet2!$D$3:$D$12,1)&lt;=9,1,0))))</f>
        <v>0</v>
      </c>
      <c r="GD30" s="29">
        <f t="shared" si="104"/>
        <v>1</v>
      </c>
      <c r="GE30" s="29">
        <f t="shared" si="105"/>
        <v>1</v>
      </c>
      <c r="GF30" s="30">
        <f t="shared" si="106"/>
        <v>0</v>
      </c>
      <c r="GG30" s="30">
        <f t="shared" si="107"/>
        <v>0</v>
      </c>
      <c r="GH30" s="30">
        <f t="shared" si="108"/>
        <v>0</v>
      </c>
      <c r="GI30" s="30">
        <f t="shared" si="108"/>
        <v>0</v>
      </c>
      <c r="GJ30" s="31"/>
      <c r="GK30" s="27" t="e">
        <f t="shared" si="109"/>
        <v>#VALUE!</v>
      </c>
      <c r="GL30" s="28">
        <f t="shared" si="110"/>
        <v>0</v>
      </c>
      <c r="GM30" s="27" t="e">
        <f t="shared" si="111"/>
        <v>#VALUE!</v>
      </c>
      <c r="GN30" s="28">
        <f t="shared" si="112"/>
        <v>0</v>
      </c>
      <c r="GO30" s="28">
        <f>IF(OR(T30="",T30=" ",T30="　"),0,IF(D30&gt;=840701,0,IF(FZ30=1,1,IF(MATCH(T30,Sheet2!$D$3:$D$12,1)&lt;=10,1,0))))</f>
        <v>0</v>
      </c>
      <c r="GP30" s="28">
        <f>IF(OR(X30="",X30=" ",X30="　"),0,IF(D30&gt;=840701,0,IF(GA30=1,1,IF(MATCH(X30,Sheet2!$D$3:$D$12,1)&lt;=10,1,0))))</f>
        <v>0</v>
      </c>
      <c r="GQ30" s="28">
        <f>IF(OR(AB30="",AB30=" ",AB30="　"),0,IF(D30&gt;=840701,0,IF(GB30=1,1,IF(MATCH(AB30,Sheet2!$D$3:$D$12,1)&lt;=10,1,0))))</f>
        <v>0</v>
      </c>
      <c r="GR30" s="28">
        <f>IF(OR(AF30="",AF30=" ",AF30="　"),0,IF(D30&gt;=840701,0,IF(GC30=1,1,IF(MATCH(AF30,Sheet2!$D$3:$D$12,1)&lt;=10,1,0))))</f>
        <v>0</v>
      </c>
      <c r="GS30" s="29">
        <f t="shared" si="113"/>
        <v>0</v>
      </c>
      <c r="GT30" s="29">
        <f t="shared" si="114"/>
        <v>0</v>
      </c>
      <c r="GU30" s="30">
        <f t="shared" si="115"/>
        <v>0</v>
      </c>
      <c r="GV30" s="30">
        <f t="shared" si="116"/>
        <v>0</v>
      </c>
      <c r="GW30" s="30">
        <f t="shared" si="117"/>
        <v>0</v>
      </c>
      <c r="GX30" s="30">
        <f t="shared" si="117"/>
        <v>0</v>
      </c>
      <c r="GY30" s="131"/>
      <c r="GZ30" s="39" t="str">
        <f t="shared" si="118"/>
        <v>1911/00/00</v>
      </c>
      <c r="HA30" s="131" t="e">
        <f t="shared" si="119"/>
        <v>#VALUE!</v>
      </c>
      <c r="HB30" s="131" t="str">
        <f t="shared" si="120"/>
        <v>1911/00/00</v>
      </c>
      <c r="HC30" s="131" t="e">
        <f t="shared" si="121"/>
        <v>#VALUE!</v>
      </c>
      <c r="HD30" s="131" t="str">
        <f t="shared" si="122"/>
        <v>1911/00/00</v>
      </c>
      <c r="HE30" s="131" t="e">
        <f t="shared" si="123"/>
        <v>#VALUE!</v>
      </c>
      <c r="HF30" s="131" t="str">
        <f t="shared" si="124"/>
        <v>2014/01/01</v>
      </c>
      <c r="HH30" s="131">
        <f>IF(OR(C30="",C30=" ",C30="　"),0,IF(D30&gt;780630,0,ROUND(VLOOKUP(F30,Sheet2!$A$1:$B$20,2,FALSE)*E30,0)))</f>
        <v>0</v>
      </c>
      <c r="HI30" s="131">
        <f t="shared" si="125"/>
        <v>0</v>
      </c>
      <c r="HJ30" s="131">
        <f t="shared" si="126"/>
        <v>0</v>
      </c>
      <c r="HL30" s="131" t="str">
        <f t="shared" si="127"/>
        <v/>
      </c>
      <c r="HM30" s="131" t="str">
        <f t="shared" si="128"/>
        <v/>
      </c>
      <c r="HN30" s="131" t="str">
        <f t="shared" si="129"/>
        <v/>
      </c>
      <c r="HO30" s="131" t="str">
        <f t="shared" si="130"/>
        <v/>
      </c>
      <c r="HP30" s="131" t="str">
        <f t="shared" si="131"/>
        <v/>
      </c>
      <c r="HQ30" s="131" t="str">
        <f t="shared" si="131"/>
        <v/>
      </c>
      <c r="HR30" s="131" t="str">
        <f t="shared" si="132"/>
        <v/>
      </c>
    </row>
    <row r="31" spans="1:226" ht="60" customHeight="1">
      <c r="A31" s="125">
        <v>26</v>
      </c>
      <c r="B31" s="32"/>
      <c r="C31" s="33"/>
      <c r="D31" s="34"/>
      <c r="E31" s="55"/>
      <c r="F31" s="46"/>
      <c r="G31" s="48">
        <f>IF(OR(C31="",C31=" ",C31="　"),0,IF(D31&gt;780630,0,ROUND(VLOOKUP(F31,Sheet2!$A$1:$B$20,2,FALSE),0)))</f>
        <v>0</v>
      </c>
      <c r="H31" s="49">
        <f t="shared" si="0"/>
        <v>0</v>
      </c>
      <c r="I31" s="24">
        <f t="shared" si="1"/>
        <v>0</v>
      </c>
      <c r="J31" s="25">
        <f t="shared" si="2"/>
        <v>0</v>
      </c>
      <c r="K31" s="35"/>
      <c r="L31" s="133" t="str">
        <f t="shared" si="133"/>
        <v/>
      </c>
      <c r="M31" s="51" t="str">
        <f t="shared" si="4"/>
        <v/>
      </c>
      <c r="N31" s="56">
        <v>15.5</v>
      </c>
      <c r="O31" s="38"/>
      <c r="P31" s="133" t="str">
        <f t="shared" si="134"/>
        <v/>
      </c>
      <c r="Q31" s="51" t="str">
        <f t="shared" si="6"/>
        <v/>
      </c>
      <c r="R31" s="56">
        <v>15.5</v>
      </c>
      <c r="S31" s="38"/>
      <c r="T31" s="34"/>
      <c r="U31" s="51" t="str">
        <f t="shared" si="7"/>
        <v/>
      </c>
      <c r="V31" s="56">
        <v>15.5</v>
      </c>
      <c r="W31" s="38"/>
      <c r="X31" s="34"/>
      <c r="Y31" s="51" t="str">
        <f t="shared" si="8"/>
        <v/>
      </c>
      <c r="Z31" s="56">
        <v>15.5</v>
      </c>
      <c r="AA31" s="35"/>
      <c r="AB31" s="34"/>
      <c r="AC31" s="51" t="str">
        <f t="shared" si="9"/>
        <v/>
      </c>
      <c r="AD31" s="56">
        <v>15.5</v>
      </c>
      <c r="AE31" s="38"/>
      <c r="AF31" s="34"/>
      <c r="AG31" s="51" t="str">
        <f t="shared" si="10"/>
        <v/>
      </c>
      <c r="AH31" s="56">
        <v>15.5</v>
      </c>
      <c r="AI31" s="37">
        <f t="shared" si="11"/>
        <v>0</v>
      </c>
      <c r="AJ31" s="47">
        <f t="shared" si="12"/>
        <v>0</v>
      </c>
      <c r="AK31" s="26">
        <f t="shared" si="13"/>
        <v>0</v>
      </c>
      <c r="AL31" s="53">
        <f t="shared" si="14"/>
        <v>0</v>
      </c>
      <c r="AM31" s="36"/>
      <c r="AN31" s="54"/>
      <c r="AO31" s="131" t="e">
        <f>VLOOKUP(LEFT(C31,1),Sheet2!$L$3:$M$28,2,FALSE)&amp;MID(C31,2,9)</f>
        <v>#N/A</v>
      </c>
      <c r="AP31" s="131" t="e">
        <f t="shared" si="15"/>
        <v>#N/A</v>
      </c>
      <c r="AQ31" s="131" t="e">
        <f t="shared" si="16"/>
        <v>#N/A</v>
      </c>
      <c r="AR31" s="27">
        <f t="shared" si="17"/>
        <v>0</v>
      </c>
      <c r="AS31" s="28">
        <f t="shared" si="18"/>
        <v>0</v>
      </c>
      <c r="AT31" s="27">
        <f t="shared" si="19"/>
        <v>0</v>
      </c>
      <c r="AU31" s="28">
        <f t="shared" si="20"/>
        <v>0</v>
      </c>
      <c r="AV31" s="28">
        <f t="shared" si="21"/>
        <v>0</v>
      </c>
      <c r="AW31" s="28">
        <f t="shared" si="22"/>
        <v>0</v>
      </c>
      <c r="AX31" s="28">
        <f t="shared" si="23"/>
        <v>0</v>
      </c>
      <c r="AY31" s="28">
        <f t="shared" si="24"/>
        <v>0</v>
      </c>
      <c r="AZ31" s="29" t="str">
        <f t="shared" si="25"/>
        <v/>
      </c>
      <c r="BA31" s="29"/>
      <c r="BB31" s="30">
        <f t="shared" si="26"/>
        <v>0</v>
      </c>
      <c r="BC31" s="30">
        <f t="shared" si="26"/>
        <v>0</v>
      </c>
      <c r="BD31" s="31">
        <f t="shared" si="27"/>
        <v>0</v>
      </c>
      <c r="BE31" s="131"/>
      <c r="BF31" s="27" t="e">
        <f t="shared" si="28"/>
        <v>#VALUE!</v>
      </c>
      <c r="BG31" s="28">
        <f t="shared" si="29"/>
        <v>0</v>
      </c>
      <c r="BH31" s="27" t="e">
        <f t="shared" si="30"/>
        <v>#VALUE!</v>
      </c>
      <c r="BI31" s="28">
        <f t="shared" si="31"/>
        <v>0</v>
      </c>
      <c r="BJ31" s="28">
        <f>IF(OR(T31="",T31=" ",T31="　"),0,IF(D31&gt;=800701,0,IF(MATCH(T31,Sheet2!$D$3:$D$12,1)&lt;=1,1,0)))</f>
        <v>0</v>
      </c>
      <c r="BK31" s="28">
        <f>IF(OR(X31="",X31=" ",X31="　"),0,IF(D31&gt;=800701,0,IF(MATCH(X31,Sheet2!$D$3:$D$12,1)&lt;=1,1,0)))</f>
        <v>0</v>
      </c>
      <c r="BL31" s="28">
        <f>IF(OR(AB31="",AB31=" ",AB31="　"),0,IF(D31&gt;=800701,0,IF(MATCH(AB31,Sheet2!$D$3:$D$12,1)&lt;=1,1,0)))</f>
        <v>0</v>
      </c>
      <c r="BM31" s="28">
        <f>IF(OR(AF31="",AF31=" ",AF31="　"),0,IF(D31&gt;=800701,0,IF(MATCH(AF31,Sheet2!$D$3:$D$12,1)&lt;=1,1,0)))</f>
        <v>0</v>
      </c>
      <c r="BN31" s="29">
        <f t="shared" si="32"/>
        <v>5</v>
      </c>
      <c r="BO31" s="29">
        <f t="shared" si="33"/>
        <v>3</v>
      </c>
      <c r="BP31" s="30">
        <f t="shared" si="34"/>
        <v>0</v>
      </c>
      <c r="BQ31" s="30">
        <f t="shared" si="35"/>
        <v>0</v>
      </c>
      <c r="BR31" s="30">
        <f t="shared" si="36"/>
        <v>0</v>
      </c>
      <c r="BS31" s="30">
        <f t="shared" si="36"/>
        <v>0</v>
      </c>
      <c r="BT31" s="30"/>
      <c r="BU31" s="27" t="e">
        <f t="shared" si="37"/>
        <v>#VALUE!</v>
      </c>
      <c r="BV31" s="28">
        <f t="shared" si="38"/>
        <v>0</v>
      </c>
      <c r="BW31" s="27" t="e">
        <f t="shared" si="39"/>
        <v>#VALUE!</v>
      </c>
      <c r="BX31" s="28">
        <f t="shared" si="40"/>
        <v>0</v>
      </c>
      <c r="BY31" s="28">
        <f>IF(OR(T31="",T31=" ",T31="　"),0,IF(D31&gt;=810101,0,IF(BJ31=1,1,IF(MATCH(T31,Sheet2!$D$3:$D$12,1)&lt;=2,1,0))))</f>
        <v>0</v>
      </c>
      <c r="BZ31" s="28">
        <f>IF(OR(X31="",X31=" ",X31="　"),0,IF(D31&gt;=810101,0,IF(BK31=1,1,IF(MATCH(X31,Sheet2!$D$3:$D$12,1)&lt;=2,1,0))))</f>
        <v>0</v>
      </c>
      <c r="CA31" s="28">
        <f>IF(OR(AB31="",AB31=" ",AB31="　"),0,IF(D31&gt;=810101,0,IF(BL31=1,1,IF(MATCH(AB31,Sheet2!$D$3:$D$12,1)&lt;=2,1,0))))</f>
        <v>0</v>
      </c>
      <c r="CB31" s="28">
        <f>IF(OR(AF31="",AF31=" ",AF31="　"),0,IF(D31&gt;=810101,0,IF(BM31=1,1,IF(MATCH(AF31,Sheet2!$D$3:$D$12,1)&lt;=2,1,0))))</f>
        <v>0</v>
      </c>
      <c r="CC31" s="29">
        <f t="shared" si="41"/>
        <v>4</v>
      </c>
      <c r="CD31" s="29">
        <f t="shared" si="42"/>
        <v>3</v>
      </c>
      <c r="CE31" s="30">
        <f t="shared" si="43"/>
        <v>0</v>
      </c>
      <c r="CF31" s="30">
        <f t="shared" si="44"/>
        <v>0</v>
      </c>
      <c r="CG31" s="30">
        <f t="shared" si="45"/>
        <v>0</v>
      </c>
      <c r="CH31" s="30">
        <f t="shared" si="45"/>
        <v>0</v>
      </c>
      <c r="CI31" s="30"/>
      <c r="CJ31" s="27" t="e">
        <f t="shared" si="46"/>
        <v>#VALUE!</v>
      </c>
      <c r="CK31" s="28">
        <f t="shared" si="47"/>
        <v>0</v>
      </c>
      <c r="CL31" s="27" t="e">
        <f t="shared" si="48"/>
        <v>#VALUE!</v>
      </c>
      <c r="CM31" s="28">
        <f t="shared" si="49"/>
        <v>0</v>
      </c>
      <c r="CN31" s="28">
        <f>IF(OR(T31="",T31=" ",T31="　"),0,IF(D31&gt;=810701,0,IF(BY31=1,1,IF(MATCH(T31,Sheet2!$D$3:$D$12,1)&lt;=3,1,0))))</f>
        <v>0</v>
      </c>
      <c r="CO31" s="28">
        <f>IF(OR(X31="",X31=" ",X31="　"),0,IF(D31&gt;=810701,0,IF(BZ31=1,1,IF(MATCH(X31,Sheet2!$D$3:$D$12,1)&lt;=3,1,0))))</f>
        <v>0</v>
      </c>
      <c r="CP31" s="28">
        <f>IF(OR(AB31="",AB31=" ",AB31="　"),0,IF(D31&gt;=810701,0,IF(CA31=1,1,IF(MATCH(AB31,Sheet2!$D$3:$D$12,1)&lt;=3,1,0))))</f>
        <v>0</v>
      </c>
      <c r="CQ31" s="28">
        <f>IF(OR(AF31="",AF31=" ",AF31="　"),0,IF(D31&gt;=810701,0,IF(CB31=1,1,IF(MATCH(AF31,Sheet2!$D$3:$D$12,1)&lt;=3,1,0))))</f>
        <v>0</v>
      </c>
      <c r="CR31" s="29">
        <f t="shared" si="50"/>
        <v>4</v>
      </c>
      <c r="CS31" s="29">
        <f t="shared" si="51"/>
        <v>3</v>
      </c>
      <c r="CT31" s="30">
        <f t="shared" si="52"/>
        <v>0</v>
      </c>
      <c r="CU31" s="30">
        <f t="shared" si="53"/>
        <v>0</v>
      </c>
      <c r="CV31" s="30">
        <f t="shared" si="54"/>
        <v>0</v>
      </c>
      <c r="CW31" s="30">
        <f t="shared" si="54"/>
        <v>0</v>
      </c>
      <c r="CX31" s="31"/>
      <c r="CY31" s="27" t="e">
        <f t="shared" si="55"/>
        <v>#VALUE!</v>
      </c>
      <c r="CZ31" s="28">
        <f t="shared" si="56"/>
        <v>0</v>
      </c>
      <c r="DA31" s="27" t="e">
        <f t="shared" si="57"/>
        <v>#VALUE!</v>
      </c>
      <c r="DB31" s="28">
        <f t="shared" si="58"/>
        <v>0</v>
      </c>
      <c r="DC31" s="28">
        <f>IF(OR(T31="",T31=" ",T31="　"),0,IF(D31&gt;=820101,0,IF(CN31=1,1,IF(MATCH(T31,Sheet2!$D$3:$D$12,1)&lt;=4,1,0))))</f>
        <v>0</v>
      </c>
      <c r="DD31" s="28">
        <f>IF(OR(X31="",X31=" ",X31="　"),0,IF(D31&gt;=820101,0,IF(CO31=1,1,IF(MATCH(X31,Sheet2!$D$3:$D$12,1)&lt;=4,1,0))))</f>
        <v>0</v>
      </c>
      <c r="DE31" s="28">
        <f>IF(OR(AB31="",AB31=" ",AB31="　"),0,IF(D31&gt;=820101,0,IF(CP31=1,1,IF(MATCH(AB31,Sheet2!$D$3:$D$12,1)&lt;=4,1,0))))</f>
        <v>0</v>
      </c>
      <c r="DF31" s="28">
        <f>IF(OR(AF31="",AF31=" ",AF31="　"),0,IF(D31&gt;=820101,0,IF(CQ31=1,1,IF(MATCH(AF31,Sheet2!$D$3:$D$12,1)&lt;=4,1,0))))</f>
        <v>0</v>
      </c>
      <c r="DG31" s="29">
        <f t="shared" si="59"/>
        <v>3</v>
      </c>
      <c r="DH31" s="29">
        <f t="shared" si="60"/>
        <v>3</v>
      </c>
      <c r="DI31" s="30">
        <f t="shared" si="61"/>
        <v>0</v>
      </c>
      <c r="DJ31" s="30">
        <f t="shared" si="62"/>
        <v>0</v>
      </c>
      <c r="DK31" s="30">
        <f t="shared" si="63"/>
        <v>0</v>
      </c>
      <c r="DL31" s="30">
        <f t="shared" si="63"/>
        <v>0</v>
      </c>
      <c r="DM31" s="31"/>
      <c r="DN31" s="27" t="e">
        <f t="shared" si="64"/>
        <v>#VALUE!</v>
      </c>
      <c r="DO31" s="28">
        <f t="shared" si="65"/>
        <v>0</v>
      </c>
      <c r="DP31" s="27" t="e">
        <f t="shared" si="66"/>
        <v>#VALUE!</v>
      </c>
      <c r="DQ31" s="28">
        <f t="shared" si="67"/>
        <v>0</v>
      </c>
      <c r="DR31" s="28">
        <f>IF(OR(T31="",T31=" ",T31="　"),0,IF(D31&gt;=820701,0,IF(DC31=1,1,IF(MATCH(T31,Sheet2!$D$3:$D$12,1)&lt;=5,1,0))))</f>
        <v>0</v>
      </c>
      <c r="DS31" s="28">
        <f>IF(OR(X31="",X31=" ",X31="　"),0,IF(D31&gt;=820701,0,IF(DD31=1,1,IF(MATCH(X31,Sheet2!$D$3:$D$12,1)&lt;=5,1,0))))</f>
        <v>0</v>
      </c>
      <c r="DT31" s="28">
        <f>IF(OR(AB31="",AB31=" ",AB31="　"),0,IF(D31&gt;=820701,0,IF(DE31=1,1,IF(MATCH(AB31,Sheet2!$D$3:$D$12,1)&lt;=5,1,0))))</f>
        <v>0</v>
      </c>
      <c r="DU31" s="28">
        <f>IF(OR(AF31="",AF31=" ",AF31="　"),0,IF(D31&gt;=820701,0,IF(DF31=1,1,IF(MATCH(AF31,Sheet2!$D$3:$D$12,1)&lt;=5,1,0))))</f>
        <v>0</v>
      </c>
      <c r="DV31" s="29">
        <f t="shared" si="68"/>
        <v>3</v>
      </c>
      <c r="DW31" s="29">
        <f t="shared" si="69"/>
        <v>3</v>
      </c>
      <c r="DX31" s="30">
        <f t="shared" si="70"/>
        <v>0</v>
      </c>
      <c r="DY31" s="30">
        <f t="shared" si="71"/>
        <v>0</v>
      </c>
      <c r="DZ31" s="30">
        <f t="shared" si="72"/>
        <v>0</v>
      </c>
      <c r="EA31" s="30">
        <f t="shared" si="72"/>
        <v>0</v>
      </c>
      <c r="EB31" s="31"/>
      <c r="EC31" s="27" t="e">
        <f t="shared" si="73"/>
        <v>#VALUE!</v>
      </c>
      <c r="ED31" s="28">
        <f t="shared" si="74"/>
        <v>0</v>
      </c>
      <c r="EE31" s="27" t="e">
        <f t="shared" si="75"/>
        <v>#VALUE!</v>
      </c>
      <c r="EF31" s="28">
        <f t="shared" si="76"/>
        <v>0</v>
      </c>
      <c r="EG31" s="28">
        <f>IF(OR(T31="",T31=" ",T31="　"),0,IF(D31&gt;=830101,0,IF(DR31=1,1,IF(MATCH(T31,Sheet2!$D$3:$D$12,1)&lt;=6,1,0))))</f>
        <v>0</v>
      </c>
      <c r="EH31" s="28">
        <f>IF(OR(X31="",X31=" ",X31="　"),0,IF(D31&gt;=830101,0,IF(DS31=1,1,IF(MATCH(X31,Sheet2!$D$3:$D$12,1)&lt;=6,1,0))))</f>
        <v>0</v>
      </c>
      <c r="EI31" s="28">
        <f>IF(OR(AB31="",AB31=" ",AB31="　"),0,IF(D31&gt;=830101,0,IF(DT31=1,1,IF(MATCH(AB31,Sheet2!$D$3:$D$12,1)&lt;=6,1,0))))</f>
        <v>0</v>
      </c>
      <c r="EJ31" s="28">
        <f>IF(OR(AF31="",AF31=" ",AF31="　"),0,IF(D31&gt;=830101,0,IF(DU31=1,1,IF(MATCH(AF31,Sheet2!$D$3:$D$12,1)&lt;=6,1,0))))</f>
        <v>0</v>
      </c>
      <c r="EK31" s="29">
        <f t="shared" si="77"/>
        <v>2</v>
      </c>
      <c r="EL31" s="29">
        <f t="shared" si="78"/>
        <v>2</v>
      </c>
      <c r="EM31" s="30">
        <f t="shared" si="79"/>
        <v>0</v>
      </c>
      <c r="EN31" s="30">
        <f t="shared" si="80"/>
        <v>0</v>
      </c>
      <c r="EO31" s="30">
        <f t="shared" si="81"/>
        <v>0</v>
      </c>
      <c r="EP31" s="30">
        <f t="shared" si="81"/>
        <v>0</v>
      </c>
      <c r="EQ31" s="31"/>
      <c r="ER31" s="27" t="e">
        <f t="shared" si="82"/>
        <v>#VALUE!</v>
      </c>
      <c r="ES31" s="28">
        <f t="shared" si="83"/>
        <v>0</v>
      </c>
      <c r="ET31" s="27" t="e">
        <f t="shared" si="84"/>
        <v>#VALUE!</v>
      </c>
      <c r="EU31" s="28">
        <f t="shared" si="85"/>
        <v>0</v>
      </c>
      <c r="EV31" s="28">
        <f>IF(OR(T31="",T31=" ",T31="　"),0,IF(D31&gt;=830701,0,IF(EG31=1,1,IF(MATCH(T31,Sheet2!$D$3:$D$12,1)&lt;=7,1,0))))</f>
        <v>0</v>
      </c>
      <c r="EW31" s="28">
        <f>IF(OR(X31="",X31=" ",X31="　"),0,IF(D31&gt;=830701,0,IF(EH31=1,1,IF(MATCH(X31,Sheet2!$D$3:$D$12,1)&lt;=7,1,0))))</f>
        <v>0</v>
      </c>
      <c r="EX31" s="28">
        <f>IF(OR(AB31="",AB31=" ",AB31="　"),0,IF(D31&gt;=830701,0,IF(EI31=1,1,IF(MATCH(AB31,Sheet2!$D$3:$D$12,1)&lt;=7,1,0))))</f>
        <v>0</v>
      </c>
      <c r="EY31" s="28">
        <f>IF(OR(AF31="",AF31=" ",AF31="　"),0,IF(D31&gt;=830701,0,IF(EJ31=1,1,IF(MATCH(AF31,Sheet2!$D$3:$D$12,1)&lt;=7,1,0))))</f>
        <v>0</v>
      </c>
      <c r="EZ31" s="29">
        <f t="shared" si="86"/>
        <v>2</v>
      </c>
      <c r="FA31" s="29">
        <f t="shared" si="87"/>
        <v>2</v>
      </c>
      <c r="FB31" s="30">
        <f t="shared" si="88"/>
        <v>0</v>
      </c>
      <c r="FC31" s="30">
        <f t="shared" si="89"/>
        <v>0</v>
      </c>
      <c r="FD31" s="30">
        <f t="shared" si="90"/>
        <v>0</v>
      </c>
      <c r="FE31" s="30">
        <f t="shared" si="90"/>
        <v>0</v>
      </c>
      <c r="FF31" s="31"/>
      <c r="FG31" s="27" t="e">
        <f t="shared" si="91"/>
        <v>#VALUE!</v>
      </c>
      <c r="FH31" s="28">
        <f t="shared" si="92"/>
        <v>0</v>
      </c>
      <c r="FI31" s="27" t="e">
        <f t="shared" si="93"/>
        <v>#VALUE!</v>
      </c>
      <c r="FJ31" s="28">
        <f t="shared" si="94"/>
        <v>0</v>
      </c>
      <c r="FK31" s="28">
        <f>IF(OR(T31="",T31=" ",T31="　"),0,IF(D31&gt;=840101,0,IF(EV31=1,1,IF(MATCH(T31,Sheet2!$D$3:$D$12,1)&lt;=8,1,0))))</f>
        <v>0</v>
      </c>
      <c r="FL31" s="28">
        <f>IF(OR(X31="",X31=" ",X31="　"),0,IF(D31&gt;=840101,0,IF(EW31=1,1,IF(MATCH(X31,Sheet2!$D$3:$D$12,1)&lt;=8,1,0))))</f>
        <v>0</v>
      </c>
      <c r="FM31" s="28">
        <f>IF(OR(AB31="",AB31=" ",AB31="　"),0,IF(D31&gt;=840101,0,IF(EX31=1,1,IF(MATCH(AB31,Sheet2!$D$3:$D$12,1)&lt;=8,1,0))))</f>
        <v>0</v>
      </c>
      <c r="FN31" s="28">
        <f>IF(OR(AF31="",AF31=" ",AF31="　"),0,IF(D31&gt;=840101,0,IF(EY31=1,1,IF(MATCH(AF31,Sheet2!$D$3:$D$12,1)&lt;=8,1,0))))</f>
        <v>0</v>
      </c>
      <c r="FO31" s="29">
        <f t="shared" si="95"/>
        <v>1</v>
      </c>
      <c r="FP31" s="29">
        <f t="shared" si="96"/>
        <v>1</v>
      </c>
      <c r="FQ31" s="30">
        <f t="shared" si="97"/>
        <v>0</v>
      </c>
      <c r="FR31" s="30">
        <f t="shared" si="98"/>
        <v>0</v>
      </c>
      <c r="FS31" s="30">
        <f t="shared" si="99"/>
        <v>0</v>
      </c>
      <c r="FT31" s="30">
        <f t="shared" si="99"/>
        <v>0</v>
      </c>
      <c r="FU31" s="31"/>
      <c r="FV31" s="27" t="e">
        <f t="shared" si="100"/>
        <v>#VALUE!</v>
      </c>
      <c r="FW31" s="28">
        <f t="shared" si="101"/>
        <v>0</v>
      </c>
      <c r="FX31" s="27" t="e">
        <f t="shared" si="102"/>
        <v>#VALUE!</v>
      </c>
      <c r="FY31" s="28">
        <f t="shared" si="103"/>
        <v>0</v>
      </c>
      <c r="FZ31" s="28">
        <f>IF(OR(T31="",T31=" ",T31="　"),0,IF(D31&gt;=840701,0,IF(FK31=1,1,IF(MATCH(T31,Sheet2!$D$3:$D$12,1)&lt;=9,1,0))))</f>
        <v>0</v>
      </c>
      <c r="GA31" s="28">
        <f>IF(OR(X31="",X31=" ",X31="　"),0,IF(D31&gt;=840701,0,IF(FL31=1,1,IF(MATCH(X31,Sheet2!$D$3:$D$12,1)&lt;=9,1,0))))</f>
        <v>0</v>
      </c>
      <c r="GB31" s="28">
        <f>IF(OR(AB31="",AB31=" ",AB31="　"),0,IF(D31&gt;=840701,0,IF(FM31=1,1,IF(MATCH(AB31,Sheet2!$D$3:$D$12,1)&lt;=9,1,0))))</f>
        <v>0</v>
      </c>
      <c r="GC31" s="28">
        <f>IF(OR(AF31="",AF31=" ",AF31="　"),0,IF(D31&gt;=840701,0,IF(FN31=1,1,IF(MATCH(AF31,Sheet2!$D$3:$D$12,1)&lt;=9,1,0))))</f>
        <v>0</v>
      </c>
      <c r="GD31" s="29">
        <f t="shared" si="104"/>
        <v>1</v>
      </c>
      <c r="GE31" s="29">
        <f t="shared" si="105"/>
        <v>1</v>
      </c>
      <c r="GF31" s="30">
        <f t="shared" si="106"/>
        <v>0</v>
      </c>
      <c r="GG31" s="30">
        <f t="shared" si="107"/>
        <v>0</v>
      </c>
      <c r="GH31" s="30">
        <f t="shared" si="108"/>
        <v>0</v>
      </c>
      <c r="GI31" s="30">
        <f t="shared" si="108"/>
        <v>0</v>
      </c>
      <c r="GJ31" s="31"/>
      <c r="GK31" s="27" t="e">
        <f t="shared" si="109"/>
        <v>#VALUE!</v>
      </c>
      <c r="GL31" s="28">
        <f t="shared" si="110"/>
        <v>0</v>
      </c>
      <c r="GM31" s="27" t="e">
        <f t="shared" si="111"/>
        <v>#VALUE!</v>
      </c>
      <c r="GN31" s="28">
        <f t="shared" si="112"/>
        <v>0</v>
      </c>
      <c r="GO31" s="28">
        <f>IF(OR(T31="",T31=" ",T31="　"),0,IF(D31&gt;=840701,0,IF(FZ31=1,1,IF(MATCH(T31,Sheet2!$D$3:$D$12,1)&lt;=10,1,0))))</f>
        <v>0</v>
      </c>
      <c r="GP31" s="28">
        <f>IF(OR(X31="",X31=" ",X31="　"),0,IF(D31&gt;=840701,0,IF(GA31=1,1,IF(MATCH(X31,Sheet2!$D$3:$D$12,1)&lt;=10,1,0))))</f>
        <v>0</v>
      </c>
      <c r="GQ31" s="28">
        <f>IF(OR(AB31="",AB31=" ",AB31="　"),0,IF(D31&gt;=840701,0,IF(GB31=1,1,IF(MATCH(AB31,Sheet2!$D$3:$D$12,1)&lt;=10,1,0))))</f>
        <v>0</v>
      </c>
      <c r="GR31" s="28">
        <f>IF(OR(AF31="",AF31=" ",AF31="　"),0,IF(D31&gt;=840701,0,IF(GC31=1,1,IF(MATCH(AF31,Sheet2!$D$3:$D$12,1)&lt;=10,1,0))))</f>
        <v>0</v>
      </c>
      <c r="GS31" s="29">
        <f t="shared" si="113"/>
        <v>0</v>
      </c>
      <c r="GT31" s="29">
        <f t="shared" si="114"/>
        <v>0</v>
      </c>
      <c r="GU31" s="30">
        <f t="shared" si="115"/>
        <v>0</v>
      </c>
      <c r="GV31" s="30">
        <f t="shared" si="116"/>
        <v>0</v>
      </c>
      <c r="GW31" s="30">
        <f t="shared" si="117"/>
        <v>0</v>
      </c>
      <c r="GX31" s="30">
        <f t="shared" si="117"/>
        <v>0</v>
      </c>
      <c r="GY31" s="131"/>
      <c r="GZ31" s="39" t="str">
        <f t="shared" si="118"/>
        <v>1911/00/00</v>
      </c>
      <c r="HA31" s="131" t="e">
        <f t="shared" si="119"/>
        <v>#VALUE!</v>
      </c>
      <c r="HB31" s="131" t="str">
        <f t="shared" si="120"/>
        <v>1911/00/00</v>
      </c>
      <c r="HC31" s="131" t="e">
        <f t="shared" si="121"/>
        <v>#VALUE!</v>
      </c>
      <c r="HD31" s="131" t="str">
        <f t="shared" si="122"/>
        <v>1911/00/00</v>
      </c>
      <c r="HE31" s="131" t="e">
        <f t="shared" si="123"/>
        <v>#VALUE!</v>
      </c>
      <c r="HF31" s="131" t="str">
        <f t="shared" si="124"/>
        <v>2014/01/01</v>
      </c>
      <c r="HH31" s="131">
        <f>IF(OR(C31="",C31=" ",C31="　"),0,IF(D31&gt;780630,0,ROUND(VLOOKUP(F31,Sheet2!$A$1:$B$20,2,FALSE)*E31,0)))</f>
        <v>0</v>
      </c>
      <c r="HI31" s="131">
        <f t="shared" si="125"/>
        <v>0</v>
      </c>
      <c r="HJ31" s="131">
        <f t="shared" si="126"/>
        <v>0</v>
      </c>
      <c r="HL31" s="131" t="str">
        <f t="shared" si="127"/>
        <v/>
      </c>
      <c r="HM31" s="131" t="str">
        <f t="shared" si="128"/>
        <v/>
      </c>
      <c r="HN31" s="131" t="str">
        <f t="shared" si="129"/>
        <v/>
      </c>
      <c r="HO31" s="131" t="str">
        <f t="shared" si="130"/>
        <v/>
      </c>
      <c r="HP31" s="131" t="str">
        <f t="shared" si="131"/>
        <v/>
      </c>
      <c r="HQ31" s="131" t="str">
        <f t="shared" si="131"/>
        <v/>
      </c>
      <c r="HR31" s="131" t="str">
        <f t="shared" si="132"/>
        <v/>
      </c>
    </row>
    <row r="32" spans="1:226" ht="60" customHeight="1">
      <c r="A32" s="125">
        <v>27</v>
      </c>
      <c r="B32" s="32"/>
      <c r="C32" s="33"/>
      <c r="D32" s="34"/>
      <c r="E32" s="55"/>
      <c r="F32" s="46"/>
      <c r="G32" s="48">
        <f>IF(OR(C32="",C32=" ",C32="　"),0,IF(D32&gt;780630,0,ROUND(VLOOKUP(F32,Sheet2!$A$1:$B$20,2,FALSE),0)))</f>
        <v>0</v>
      </c>
      <c r="H32" s="49">
        <f t="shared" si="0"/>
        <v>0</v>
      </c>
      <c r="I32" s="24">
        <f t="shared" si="1"/>
        <v>0</v>
      </c>
      <c r="J32" s="25">
        <f t="shared" si="2"/>
        <v>0</v>
      </c>
      <c r="K32" s="35"/>
      <c r="L32" s="133" t="str">
        <f t="shared" si="133"/>
        <v/>
      </c>
      <c r="M32" s="51" t="str">
        <f t="shared" si="4"/>
        <v/>
      </c>
      <c r="N32" s="56">
        <v>15.5</v>
      </c>
      <c r="O32" s="38"/>
      <c r="P32" s="133" t="str">
        <f t="shared" si="134"/>
        <v/>
      </c>
      <c r="Q32" s="51" t="str">
        <f t="shared" si="6"/>
        <v/>
      </c>
      <c r="R32" s="56">
        <v>15.5</v>
      </c>
      <c r="S32" s="38"/>
      <c r="T32" s="34"/>
      <c r="U32" s="51" t="str">
        <f t="shared" si="7"/>
        <v/>
      </c>
      <c r="V32" s="56">
        <v>15.5</v>
      </c>
      <c r="W32" s="38"/>
      <c r="X32" s="34"/>
      <c r="Y32" s="51" t="str">
        <f t="shared" si="8"/>
        <v/>
      </c>
      <c r="Z32" s="56">
        <v>15.5</v>
      </c>
      <c r="AA32" s="35"/>
      <c r="AB32" s="34"/>
      <c r="AC32" s="51" t="str">
        <f t="shared" si="9"/>
        <v/>
      </c>
      <c r="AD32" s="56">
        <v>15.5</v>
      </c>
      <c r="AE32" s="38"/>
      <c r="AF32" s="34"/>
      <c r="AG32" s="51" t="str">
        <f t="shared" si="10"/>
        <v/>
      </c>
      <c r="AH32" s="56">
        <v>15.5</v>
      </c>
      <c r="AI32" s="37">
        <f t="shared" si="11"/>
        <v>0</v>
      </c>
      <c r="AJ32" s="47">
        <f t="shared" si="12"/>
        <v>0</v>
      </c>
      <c r="AK32" s="26">
        <f t="shared" si="13"/>
        <v>0</v>
      </c>
      <c r="AL32" s="53">
        <f t="shared" si="14"/>
        <v>0</v>
      </c>
      <c r="AM32" s="36"/>
      <c r="AN32" s="54"/>
      <c r="AO32" s="131" t="e">
        <f>VLOOKUP(LEFT(C32,1),Sheet2!$L$3:$M$28,2,FALSE)&amp;MID(C32,2,9)</f>
        <v>#N/A</v>
      </c>
      <c r="AP32" s="131" t="e">
        <f t="shared" si="15"/>
        <v>#N/A</v>
      </c>
      <c r="AQ32" s="131" t="e">
        <f t="shared" si="16"/>
        <v>#N/A</v>
      </c>
      <c r="AR32" s="27">
        <f t="shared" si="17"/>
        <v>0</v>
      </c>
      <c r="AS32" s="28">
        <f t="shared" si="18"/>
        <v>0</v>
      </c>
      <c r="AT32" s="27">
        <f t="shared" si="19"/>
        <v>0</v>
      </c>
      <c r="AU32" s="28">
        <f t="shared" si="20"/>
        <v>0</v>
      </c>
      <c r="AV32" s="28">
        <f t="shared" si="21"/>
        <v>0</v>
      </c>
      <c r="AW32" s="28">
        <f t="shared" si="22"/>
        <v>0</v>
      </c>
      <c r="AX32" s="28">
        <f t="shared" si="23"/>
        <v>0</v>
      </c>
      <c r="AY32" s="28">
        <f t="shared" si="24"/>
        <v>0</v>
      </c>
      <c r="AZ32" s="29" t="str">
        <f t="shared" si="25"/>
        <v/>
      </c>
      <c r="BA32" s="29"/>
      <c r="BB32" s="30">
        <f t="shared" si="26"/>
        <v>0</v>
      </c>
      <c r="BC32" s="30">
        <f t="shared" si="26"/>
        <v>0</v>
      </c>
      <c r="BD32" s="31">
        <f t="shared" si="27"/>
        <v>0</v>
      </c>
      <c r="BE32" s="131"/>
      <c r="BF32" s="27" t="e">
        <f t="shared" si="28"/>
        <v>#VALUE!</v>
      </c>
      <c r="BG32" s="28">
        <f t="shared" si="29"/>
        <v>0</v>
      </c>
      <c r="BH32" s="27" t="e">
        <f t="shared" si="30"/>
        <v>#VALUE!</v>
      </c>
      <c r="BI32" s="28">
        <f t="shared" si="31"/>
        <v>0</v>
      </c>
      <c r="BJ32" s="28">
        <f>IF(OR(T32="",T32=" ",T32="　"),0,IF(D32&gt;=800701,0,IF(MATCH(T32,Sheet2!$D$3:$D$12,1)&lt;=1,1,0)))</f>
        <v>0</v>
      </c>
      <c r="BK32" s="28">
        <f>IF(OR(X32="",X32=" ",X32="　"),0,IF(D32&gt;=800701,0,IF(MATCH(X32,Sheet2!$D$3:$D$12,1)&lt;=1,1,0)))</f>
        <v>0</v>
      </c>
      <c r="BL32" s="28">
        <f>IF(OR(AB32="",AB32=" ",AB32="　"),0,IF(D32&gt;=800701,0,IF(MATCH(AB32,Sheet2!$D$3:$D$12,1)&lt;=1,1,0)))</f>
        <v>0</v>
      </c>
      <c r="BM32" s="28">
        <f>IF(OR(AF32="",AF32=" ",AF32="　"),0,IF(D32&gt;=800701,0,IF(MATCH(AF32,Sheet2!$D$3:$D$12,1)&lt;=1,1,0)))</f>
        <v>0</v>
      </c>
      <c r="BN32" s="29">
        <f t="shared" si="32"/>
        <v>5</v>
      </c>
      <c r="BO32" s="29">
        <f t="shared" si="33"/>
        <v>3</v>
      </c>
      <c r="BP32" s="30">
        <f t="shared" si="34"/>
        <v>0</v>
      </c>
      <c r="BQ32" s="30">
        <f t="shared" si="35"/>
        <v>0</v>
      </c>
      <c r="BR32" s="30">
        <f t="shared" si="36"/>
        <v>0</v>
      </c>
      <c r="BS32" s="30">
        <f t="shared" si="36"/>
        <v>0</v>
      </c>
      <c r="BT32" s="30"/>
      <c r="BU32" s="27" t="e">
        <f t="shared" si="37"/>
        <v>#VALUE!</v>
      </c>
      <c r="BV32" s="28">
        <f t="shared" si="38"/>
        <v>0</v>
      </c>
      <c r="BW32" s="27" t="e">
        <f t="shared" si="39"/>
        <v>#VALUE!</v>
      </c>
      <c r="BX32" s="28">
        <f t="shared" si="40"/>
        <v>0</v>
      </c>
      <c r="BY32" s="28">
        <f>IF(OR(T32="",T32=" ",T32="　"),0,IF(D32&gt;=810101,0,IF(BJ32=1,1,IF(MATCH(T32,Sheet2!$D$3:$D$12,1)&lt;=2,1,0))))</f>
        <v>0</v>
      </c>
      <c r="BZ32" s="28">
        <f>IF(OR(X32="",X32=" ",X32="　"),0,IF(D32&gt;=810101,0,IF(BK32=1,1,IF(MATCH(X32,Sheet2!$D$3:$D$12,1)&lt;=2,1,0))))</f>
        <v>0</v>
      </c>
      <c r="CA32" s="28">
        <f>IF(OR(AB32="",AB32=" ",AB32="　"),0,IF(D32&gt;=810101,0,IF(BL32=1,1,IF(MATCH(AB32,Sheet2!$D$3:$D$12,1)&lt;=2,1,0))))</f>
        <v>0</v>
      </c>
      <c r="CB32" s="28">
        <f>IF(OR(AF32="",AF32=" ",AF32="　"),0,IF(D32&gt;=810101,0,IF(BM32=1,1,IF(MATCH(AF32,Sheet2!$D$3:$D$12,1)&lt;=2,1,0))))</f>
        <v>0</v>
      </c>
      <c r="CC32" s="29">
        <f t="shared" si="41"/>
        <v>4</v>
      </c>
      <c r="CD32" s="29">
        <f t="shared" si="42"/>
        <v>3</v>
      </c>
      <c r="CE32" s="30">
        <f t="shared" si="43"/>
        <v>0</v>
      </c>
      <c r="CF32" s="30">
        <f t="shared" si="44"/>
        <v>0</v>
      </c>
      <c r="CG32" s="30">
        <f t="shared" si="45"/>
        <v>0</v>
      </c>
      <c r="CH32" s="30">
        <f t="shared" si="45"/>
        <v>0</v>
      </c>
      <c r="CI32" s="30"/>
      <c r="CJ32" s="27" t="e">
        <f t="shared" si="46"/>
        <v>#VALUE!</v>
      </c>
      <c r="CK32" s="28">
        <f t="shared" si="47"/>
        <v>0</v>
      </c>
      <c r="CL32" s="27" t="e">
        <f t="shared" si="48"/>
        <v>#VALUE!</v>
      </c>
      <c r="CM32" s="28">
        <f t="shared" si="49"/>
        <v>0</v>
      </c>
      <c r="CN32" s="28">
        <f>IF(OR(T32="",T32=" ",T32="　"),0,IF(D32&gt;=810701,0,IF(BY32=1,1,IF(MATCH(T32,Sheet2!$D$3:$D$12,1)&lt;=3,1,0))))</f>
        <v>0</v>
      </c>
      <c r="CO32" s="28">
        <f>IF(OR(X32="",X32=" ",X32="　"),0,IF(D32&gt;=810701,0,IF(BZ32=1,1,IF(MATCH(X32,Sheet2!$D$3:$D$12,1)&lt;=3,1,0))))</f>
        <v>0</v>
      </c>
      <c r="CP32" s="28">
        <f>IF(OR(AB32="",AB32=" ",AB32="　"),0,IF(D32&gt;=810701,0,IF(CA32=1,1,IF(MATCH(AB32,Sheet2!$D$3:$D$12,1)&lt;=3,1,0))))</f>
        <v>0</v>
      </c>
      <c r="CQ32" s="28">
        <f>IF(OR(AF32="",AF32=" ",AF32="　"),0,IF(D32&gt;=810701,0,IF(CB32=1,1,IF(MATCH(AF32,Sheet2!$D$3:$D$12,1)&lt;=3,1,0))))</f>
        <v>0</v>
      </c>
      <c r="CR32" s="29">
        <f t="shared" si="50"/>
        <v>4</v>
      </c>
      <c r="CS32" s="29">
        <f t="shared" si="51"/>
        <v>3</v>
      </c>
      <c r="CT32" s="30">
        <f t="shared" si="52"/>
        <v>0</v>
      </c>
      <c r="CU32" s="30">
        <f t="shared" si="53"/>
        <v>0</v>
      </c>
      <c r="CV32" s="30">
        <f t="shared" si="54"/>
        <v>0</v>
      </c>
      <c r="CW32" s="30">
        <f t="shared" si="54"/>
        <v>0</v>
      </c>
      <c r="CX32" s="31"/>
      <c r="CY32" s="27" t="e">
        <f t="shared" si="55"/>
        <v>#VALUE!</v>
      </c>
      <c r="CZ32" s="28">
        <f t="shared" si="56"/>
        <v>0</v>
      </c>
      <c r="DA32" s="27" t="e">
        <f t="shared" si="57"/>
        <v>#VALUE!</v>
      </c>
      <c r="DB32" s="28">
        <f t="shared" si="58"/>
        <v>0</v>
      </c>
      <c r="DC32" s="28">
        <f>IF(OR(T32="",T32=" ",T32="　"),0,IF(D32&gt;=820101,0,IF(CN32=1,1,IF(MATCH(T32,Sheet2!$D$3:$D$12,1)&lt;=4,1,0))))</f>
        <v>0</v>
      </c>
      <c r="DD32" s="28">
        <f>IF(OR(X32="",X32=" ",X32="　"),0,IF(D32&gt;=820101,0,IF(CO32=1,1,IF(MATCH(X32,Sheet2!$D$3:$D$12,1)&lt;=4,1,0))))</f>
        <v>0</v>
      </c>
      <c r="DE32" s="28">
        <f>IF(OR(AB32="",AB32=" ",AB32="　"),0,IF(D32&gt;=820101,0,IF(CP32=1,1,IF(MATCH(AB32,Sheet2!$D$3:$D$12,1)&lt;=4,1,0))))</f>
        <v>0</v>
      </c>
      <c r="DF32" s="28">
        <f>IF(OR(AF32="",AF32=" ",AF32="　"),0,IF(D32&gt;=820101,0,IF(CQ32=1,1,IF(MATCH(AF32,Sheet2!$D$3:$D$12,1)&lt;=4,1,0))))</f>
        <v>0</v>
      </c>
      <c r="DG32" s="29">
        <f t="shared" si="59"/>
        <v>3</v>
      </c>
      <c r="DH32" s="29">
        <f t="shared" si="60"/>
        <v>3</v>
      </c>
      <c r="DI32" s="30">
        <f t="shared" si="61"/>
        <v>0</v>
      </c>
      <c r="DJ32" s="30">
        <f t="shared" si="62"/>
        <v>0</v>
      </c>
      <c r="DK32" s="30">
        <f t="shared" si="63"/>
        <v>0</v>
      </c>
      <c r="DL32" s="30">
        <f t="shared" si="63"/>
        <v>0</v>
      </c>
      <c r="DM32" s="31"/>
      <c r="DN32" s="27" t="e">
        <f t="shared" si="64"/>
        <v>#VALUE!</v>
      </c>
      <c r="DO32" s="28">
        <f t="shared" si="65"/>
        <v>0</v>
      </c>
      <c r="DP32" s="27" t="e">
        <f t="shared" si="66"/>
        <v>#VALUE!</v>
      </c>
      <c r="DQ32" s="28">
        <f t="shared" si="67"/>
        <v>0</v>
      </c>
      <c r="DR32" s="28">
        <f>IF(OR(T32="",T32=" ",T32="　"),0,IF(D32&gt;=820701,0,IF(DC32=1,1,IF(MATCH(T32,Sheet2!$D$3:$D$12,1)&lt;=5,1,0))))</f>
        <v>0</v>
      </c>
      <c r="DS32" s="28">
        <f>IF(OR(X32="",X32=" ",X32="　"),0,IF(D32&gt;=820701,0,IF(DD32=1,1,IF(MATCH(X32,Sheet2!$D$3:$D$12,1)&lt;=5,1,0))))</f>
        <v>0</v>
      </c>
      <c r="DT32" s="28">
        <f>IF(OR(AB32="",AB32=" ",AB32="　"),0,IF(D32&gt;=820701,0,IF(DE32=1,1,IF(MATCH(AB32,Sheet2!$D$3:$D$12,1)&lt;=5,1,0))))</f>
        <v>0</v>
      </c>
      <c r="DU32" s="28">
        <f>IF(OR(AF32="",AF32=" ",AF32="　"),0,IF(D32&gt;=820701,0,IF(DF32=1,1,IF(MATCH(AF32,Sheet2!$D$3:$D$12,1)&lt;=5,1,0))))</f>
        <v>0</v>
      </c>
      <c r="DV32" s="29">
        <f t="shared" si="68"/>
        <v>3</v>
      </c>
      <c r="DW32" s="29">
        <f t="shared" si="69"/>
        <v>3</v>
      </c>
      <c r="DX32" s="30">
        <f t="shared" si="70"/>
        <v>0</v>
      </c>
      <c r="DY32" s="30">
        <f t="shared" si="71"/>
        <v>0</v>
      </c>
      <c r="DZ32" s="30">
        <f t="shared" si="72"/>
        <v>0</v>
      </c>
      <c r="EA32" s="30">
        <f t="shared" si="72"/>
        <v>0</v>
      </c>
      <c r="EB32" s="31"/>
      <c r="EC32" s="27" t="e">
        <f t="shared" si="73"/>
        <v>#VALUE!</v>
      </c>
      <c r="ED32" s="28">
        <f t="shared" si="74"/>
        <v>0</v>
      </c>
      <c r="EE32" s="27" t="e">
        <f t="shared" si="75"/>
        <v>#VALUE!</v>
      </c>
      <c r="EF32" s="28">
        <f t="shared" si="76"/>
        <v>0</v>
      </c>
      <c r="EG32" s="28">
        <f>IF(OR(T32="",T32=" ",T32="　"),0,IF(D32&gt;=830101,0,IF(DR32=1,1,IF(MATCH(T32,Sheet2!$D$3:$D$12,1)&lt;=6,1,0))))</f>
        <v>0</v>
      </c>
      <c r="EH32" s="28">
        <f>IF(OR(X32="",X32=" ",X32="　"),0,IF(D32&gt;=830101,0,IF(DS32=1,1,IF(MATCH(X32,Sheet2!$D$3:$D$12,1)&lt;=6,1,0))))</f>
        <v>0</v>
      </c>
      <c r="EI32" s="28">
        <f>IF(OR(AB32="",AB32=" ",AB32="　"),0,IF(D32&gt;=830101,0,IF(DT32=1,1,IF(MATCH(AB32,Sheet2!$D$3:$D$12,1)&lt;=6,1,0))))</f>
        <v>0</v>
      </c>
      <c r="EJ32" s="28">
        <f>IF(OR(AF32="",AF32=" ",AF32="　"),0,IF(D32&gt;=830101,0,IF(DU32=1,1,IF(MATCH(AF32,Sheet2!$D$3:$D$12,1)&lt;=6,1,0))))</f>
        <v>0</v>
      </c>
      <c r="EK32" s="29">
        <f t="shared" si="77"/>
        <v>2</v>
      </c>
      <c r="EL32" s="29">
        <f t="shared" si="78"/>
        <v>2</v>
      </c>
      <c r="EM32" s="30">
        <f t="shared" si="79"/>
        <v>0</v>
      </c>
      <c r="EN32" s="30">
        <f t="shared" si="80"/>
        <v>0</v>
      </c>
      <c r="EO32" s="30">
        <f t="shared" si="81"/>
        <v>0</v>
      </c>
      <c r="EP32" s="30">
        <f t="shared" si="81"/>
        <v>0</v>
      </c>
      <c r="EQ32" s="31"/>
      <c r="ER32" s="27" t="e">
        <f t="shared" si="82"/>
        <v>#VALUE!</v>
      </c>
      <c r="ES32" s="28">
        <f t="shared" si="83"/>
        <v>0</v>
      </c>
      <c r="ET32" s="27" t="e">
        <f t="shared" si="84"/>
        <v>#VALUE!</v>
      </c>
      <c r="EU32" s="28">
        <f t="shared" si="85"/>
        <v>0</v>
      </c>
      <c r="EV32" s="28">
        <f>IF(OR(T32="",T32=" ",T32="　"),0,IF(D32&gt;=830701,0,IF(EG32=1,1,IF(MATCH(T32,Sheet2!$D$3:$D$12,1)&lt;=7,1,0))))</f>
        <v>0</v>
      </c>
      <c r="EW32" s="28">
        <f>IF(OR(X32="",X32=" ",X32="　"),0,IF(D32&gt;=830701,0,IF(EH32=1,1,IF(MATCH(X32,Sheet2!$D$3:$D$12,1)&lt;=7,1,0))))</f>
        <v>0</v>
      </c>
      <c r="EX32" s="28">
        <f>IF(OR(AB32="",AB32=" ",AB32="　"),0,IF(D32&gt;=830701,0,IF(EI32=1,1,IF(MATCH(AB32,Sheet2!$D$3:$D$12,1)&lt;=7,1,0))))</f>
        <v>0</v>
      </c>
      <c r="EY32" s="28">
        <f>IF(OR(AF32="",AF32=" ",AF32="　"),0,IF(D32&gt;=830701,0,IF(EJ32=1,1,IF(MATCH(AF32,Sheet2!$D$3:$D$12,1)&lt;=7,1,0))))</f>
        <v>0</v>
      </c>
      <c r="EZ32" s="29">
        <f t="shared" si="86"/>
        <v>2</v>
      </c>
      <c r="FA32" s="29">
        <f t="shared" si="87"/>
        <v>2</v>
      </c>
      <c r="FB32" s="30">
        <f t="shared" si="88"/>
        <v>0</v>
      </c>
      <c r="FC32" s="30">
        <f t="shared" si="89"/>
        <v>0</v>
      </c>
      <c r="FD32" s="30">
        <f t="shared" si="90"/>
        <v>0</v>
      </c>
      <c r="FE32" s="30">
        <f t="shared" si="90"/>
        <v>0</v>
      </c>
      <c r="FF32" s="31"/>
      <c r="FG32" s="27" t="e">
        <f t="shared" si="91"/>
        <v>#VALUE!</v>
      </c>
      <c r="FH32" s="28">
        <f t="shared" si="92"/>
        <v>0</v>
      </c>
      <c r="FI32" s="27" t="e">
        <f t="shared" si="93"/>
        <v>#VALUE!</v>
      </c>
      <c r="FJ32" s="28">
        <f t="shared" si="94"/>
        <v>0</v>
      </c>
      <c r="FK32" s="28">
        <f>IF(OR(T32="",T32=" ",T32="　"),0,IF(D32&gt;=840101,0,IF(EV32=1,1,IF(MATCH(T32,Sheet2!$D$3:$D$12,1)&lt;=8,1,0))))</f>
        <v>0</v>
      </c>
      <c r="FL32" s="28">
        <f>IF(OR(X32="",X32=" ",X32="　"),0,IF(D32&gt;=840101,0,IF(EW32=1,1,IF(MATCH(X32,Sheet2!$D$3:$D$12,1)&lt;=8,1,0))))</f>
        <v>0</v>
      </c>
      <c r="FM32" s="28">
        <f>IF(OR(AB32="",AB32=" ",AB32="　"),0,IF(D32&gt;=840101,0,IF(EX32=1,1,IF(MATCH(AB32,Sheet2!$D$3:$D$12,1)&lt;=8,1,0))))</f>
        <v>0</v>
      </c>
      <c r="FN32" s="28">
        <f>IF(OR(AF32="",AF32=" ",AF32="　"),0,IF(D32&gt;=840101,0,IF(EY32=1,1,IF(MATCH(AF32,Sheet2!$D$3:$D$12,1)&lt;=8,1,0))))</f>
        <v>0</v>
      </c>
      <c r="FO32" s="29">
        <f t="shared" si="95"/>
        <v>1</v>
      </c>
      <c r="FP32" s="29">
        <f t="shared" si="96"/>
        <v>1</v>
      </c>
      <c r="FQ32" s="30">
        <f t="shared" si="97"/>
        <v>0</v>
      </c>
      <c r="FR32" s="30">
        <f t="shared" si="98"/>
        <v>0</v>
      </c>
      <c r="FS32" s="30">
        <f t="shared" si="99"/>
        <v>0</v>
      </c>
      <c r="FT32" s="30">
        <f t="shared" si="99"/>
        <v>0</v>
      </c>
      <c r="FU32" s="31"/>
      <c r="FV32" s="27" t="e">
        <f t="shared" si="100"/>
        <v>#VALUE!</v>
      </c>
      <c r="FW32" s="28">
        <f t="shared" si="101"/>
        <v>0</v>
      </c>
      <c r="FX32" s="27" t="e">
        <f t="shared" si="102"/>
        <v>#VALUE!</v>
      </c>
      <c r="FY32" s="28">
        <f t="shared" si="103"/>
        <v>0</v>
      </c>
      <c r="FZ32" s="28">
        <f>IF(OR(T32="",T32=" ",T32="　"),0,IF(D32&gt;=840701,0,IF(FK32=1,1,IF(MATCH(T32,Sheet2!$D$3:$D$12,1)&lt;=9,1,0))))</f>
        <v>0</v>
      </c>
      <c r="GA32" s="28">
        <f>IF(OR(X32="",X32=" ",X32="　"),0,IF(D32&gt;=840701,0,IF(FL32=1,1,IF(MATCH(X32,Sheet2!$D$3:$D$12,1)&lt;=9,1,0))))</f>
        <v>0</v>
      </c>
      <c r="GB32" s="28">
        <f>IF(OR(AB32="",AB32=" ",AB32="　"),0,IF(D32&gt;=840701,0,IF(FM32=1,1,IF(MATCH(AB32,Sheet2!$D$3:$D$12,1)&lt;=9,1,0))))</f>
        <v>0</v>
      </c>
      <c r="GC32" s="28">
        <f>IF(OR(AF32="",AF32=" ",AF32="　"),0,IF(D32&gt;=840701,0,IF(FN32=1,1,IF(MATCH(AF32,Sheet2!$D$3:$D$12,1)&lt;=9,1,0))))</f>
        <v>0</v>
      </c>
      <c r="GD32" s="29">
        <f t="shared" si="104"/>
        <v>1</v>
      </c>
      <c r="GE32" s="29">
        <f t="shared" si="105"/>
        <v>1</v>
      </c>
      <c r="GF32" s="30">
        <f t="shared" si="106"/>
        <v>0</v>
      </c>
      <c r="GG32" s="30">
        <f t="shared" si="107"/>
        <v>0</v>
      </c>
      <c r="GH32" s="30">
        <f t="shared" si="108"/>
        <v>0</v>
      </c>
      <c r="GI32" s="30">
        <f t="shared" si="108"/>
        <v>0</v>
      </c>
      <c r="GJ32" s="31"/>
      <c r="GK32" s="27" t="e">
        <f t="shared" si="109"/>
        <v>#VALUE!</v>
      </c>
      <c r="GL32" s="28">
        <f t="shared" si="110"/>
        <v>0</v>
      </c>
      <c r="GM32" s="27" t="e">
        <f t="shared" si="111"/>
        <v>#VALUE!</v>
      </c>
      <c r="GN32" s="28">
        <f t="shared" si="112"/>
        <v>0</v>
      </c>
      <c r="GO32" s="28">
        <f>IF(OR(T32="",T32=" ",T32="　"),0,IF(D32&gt;=840701,0,IF(FZ32=1,1,IF(MATCH(T32,Sheet2!$D$3:$D$12,1)&lt;=10,1,0))))</f>
        <v>0</v>
      </c>
      <c r="GP32" s="28">
        <f>IF(OR(X32="",X32=" ",X32="　"),0,IF(D32&gt;=840701,0,IF(GA32=1,1,IF(MATCH(X32,Sheet2!$D$3:$D$12,1)&lt;=10,1,0))))</f>
        <v>0</v>
      </c>
      <c r="GQ32" s="28">
        <f>IF(OR(AB32="",AB32=" ",AB32="　"),0,IF(D32&gt;=840701,0,IF(GB32=1,1,IF(MATCH(AB32,Sheet2!$D$3:$D$12,1)&lt;=10,1,0))))</f>
        <v>0</v>
      </c>
      <c r="GR32" s="28">
        <f>IF(OR(AF32="",AF32=" ",AF32="　"),0,IF(D32&gt;=840701,0,IF(GC32=1,1,IF(MATCH(AF32,Sheet2!$D$3:$D$12,1)&lt;=10,1,0))))</f>
        <v>0</v>
      </c>
      <c r="GS32" s="29">
        <f t="shared" si="113"/>
        <v>0</v>
      </c>
      <c r="GT32" s="29">
        <f t="shared" si="114"/>
        <v>0</v>
      </c>
      <c r="GU32" s="30">
        <f t="shared" si="115"/>
        <v>0</v>
      </c>
      <c r="GV32" s="30">
        <f t="shared" si="116"/>
        <v>0</v>
      </c>
      <c r="GW32" s="30">
        <f t="shared" si="117"/>
        <v>0</v>
      </c>
      <c r="GX32" s="30">
        <f t="shared" si="117"/>
        <v>0</v>
      </c>
      <c r="GY32" s="131"/>
      <c r="GZ32" s="39" t="str">
        <f t="shared" si="118"/>
        <v>1911/00/00</v>
      </c>
      <c r="HA32" s="131" t="e">
        <f t="shared" si="119"/>
        <v>#VALUE!</v>
      </c>
      <c r="HB32" s="131" t="str">
        <f t="shared" si="120"/>
        <v>1911/00/00</v>
      </c>
      <c r="HC32" s="131" t="e">
        <f t="shared" si="121"/>
        <v>#VALUE!</v>
      </c>
      <c r="HD32" s="131" t="str">
        <f t="shared" si="122"/>
        <v>1911/00/00</v>
      </c>
      <c r="HE32" s="131" t="e">
        <f t="shared" si="123"/>
        <v>#VALUE!</v>
      </c>
      <c r="HF32" s="131" t="str">
        <f t="shared" si="124"/>
        <v>2014/01/01</v>
      </c>
      <c r="HH32" s="131">
        <f>IF(OR(C32="",C32=" ",C32="　"),0,IF(D32&gt;780630,0,ROUND(VLOOKUP(F32,Sheet2!$A$1:$B$20,2,FALSE)*E32,0)))</f>
        <v>0</v>
      </c>
      <c r="HI32" s="131">
        <f t="shared" si="125"/>
        <v>0</v>
      </c>
      <c r="HJ32" s="131">
        <f t="shared" si="126"/>
        <v>0</v>
      </c>
      <c r="HL32" s="131" t="str">
        <f t="shared" si="127"/>
        <v/>
      </c>
      <c r="HM32" s="131" t="str">
        <f t="shared" si="128"/>
        <v/>
      </c>
      <c r="HN32" s="131" t="str">
        <f t="shared" si="129"/>
        <v/>
      </c>
      <c r="HO32" s="131" t="str">
        <f t="shared" si="130"/>
        <v/>
      </c>
      <c r="HP32" s="131" t="str">
        <f t="shared" si="131"/>
        <v/>
      </c>
      <c r="HQ32" s="131" t="str">
        <f t="shared" si="131"/>
        <v/>
      </c>
      <c r="HR32" s="131" t="str">
        <f t="shared" si="132"/>
        <v/>
      </c>
    </row>
    <row r="33" spans="1:226" ht="60" customHeight="1">
      <c r="A33" s="125">
        <v>28</v>
      </c>
      <c r="B33" s="32"/>
      <c r="C33" s="33"/>
      <c r="D33" s="34"/>
      <c r="E33" s="55"/>
      <c r="F33" s="46"/>
      <c r="G33" s="48">
        <f>IF(OR(C33="",C33=" ",C33="　"),0,IF(D33&gt;780630,0,ROUND(VLOOKUP(F33,Sheet2!$A$1:$B$20,2,FALSE),0)))</f>
        <v>0</v>
      </c>
      <c r="H33" s="49">
        <f t="shared" si="0"/>
        <v>0</v>
      </c>
      <c r="I33" s="24">
        <f t="shared" si="1"/>
        <v>0</v>
      </c>
      <c r="J33" s="25">
        <f t="shared" si="2"/>
        <v>0</v>
      </c>
      <c r="K33" s="35"/>
      <c r="L33" s="133" t="str">
        <f t="shared" si="133"/>
        <v/>
      </c>
      <c r="M33" s="51" t="str">
        <f t="shared" si="4"/>
        <v/>
      </c>
      <c r="N33" s="56">
        <v>15.5</v>
      </c>
      <c r="O33" s="38"/>
      <c r="P33" s="133" t="str">
        <f t="shared" si="134"/>
        <v/>
      </c>
      <c r="Q33" s="51" t="str">
        <f t="shared" si="6"/>
        <v/>
      </c>
      <c r="R33" s="56">
        <v>15.5</v>
      </c>
      <c r="S33" s="38"/>
      <c r="T33" s="34"/>
      <c r="U33" s="51" t="str">
        <f t="shared" si="7"/>
        <v/>
      </c>
      <c r="V33" s="56">
        <v>15.5</v>
      </c>
      <c r="W33" s="38"/>
      <c r="X33" s="34"/>
      <c r="Y33" s="51" t="str">
        <f t="shared" si="8"/>
        <v/>
      </c>
      <c r="Z33" s="56">
        <v>15.5</v>
      </c>
      <c r="AA33" s="35"/>
      <c r="AB33" s="34"/>
      <c r="AC33" s="51" t="str">
        <f t="shared" si="9"/>
        <v/>
      </c>
      <c r="AD33" s="56">
        <v>15.5</v>
      </c>
      <c r="AE33" s="38"/>
      <c r="AF33" s="34"/>
      <c r="AG33" s="51" t="str">
        <f t="shared" si="10"/>
        <v/>
      </c>
      <c r="AH33" s="56">
        <v>15.5</v>
      </c>
      <c r="AI33" s="37">
        <f t="shared" si="11"/>
        <v>0</v>
      </c>
      <c r="AJ33" s="47">
        <f t="shared" si="12"/>
        <v>0</v>
      </c>
      <c r="AK33" s="26">
        <f t="shared" si="13"/>
        <v>0</v>
      </c>
      <c r="AL33" s="53">
        <f t="shared" si="14"/>
        <v>0</v>
      </c>
      <c r="AM33" s="36"/>
      <c r="AN33" s="54"/>
      <c r="AO33" s="131" t="e">
        <f>VLOOKUP(LEFT(C33,1),Sheet2!$L$3:$M$28,2,FALSE)&amp;MID(C33,2,9)</f>
        <v>#N/A</v>
      </c>
      <c r="AP33" s="131" t="e">
        <f t="shared" si="15"/>
        <v>#N/A</v>
      </c>
      <c r="AQ33" s="131" t="e">
        <f t="shared" si="16"/>
        <v>#N/A</v>
      </c>
      <c r="AR33" s="27">
        <f t="shared" si="17"/>
        <v>0</v>
      </c>
      <c r="AS33" s="28">
        <f t="shared" si="18"/>
        <v>0</v>
      </c>
      <c r="AT33" s="27">
        <f t="shared" si="19"/>
        <v>0</v>
      </c>
      <c r="AU33" s="28">
        <f t="shared" si="20"/>
        <v>0</v>
      </c>
      <c r="AV33" s="28">
        <f t="shared" si="21"/>
        <v>0</v>
      </c>
      <c r="AW33" s="28">
        <f t="shared" si="22"/>
        <v>0</v>
      </c>
      <c r="AX33" s="28">
        <f t="shared" si="23"/>
        <v>0</v>
      </c>
      <c r="AY33" s="28">
        <f t="shared" si="24"/>
        <v>0</v>
      </c>
      <c r="AZ33" s="29" t="str">
        <f t="shared" si="25"/>
        <v/>
      </c>
      <c r="BA33" s="29"/>
      <c r="BB33" s="30">
        <f t="shared" si="26"/>
        <v>0</v>
      </c>
      <c r="BC33" s="30">
        <f t="shared" si="26"/>
        <v>0</v>
      </c>
      <c r="BD33" s="31">
        <f t="shared" si="27"/>
        <v>0</v>
      </c>
      <c r="BE33" s="131"/>
      <c r="BF33" s="27" t="e">
        <f t="shared" si="28"/>
        <v>#VALUE!</v>
      </c>
      <c r="BG33" s="28">
        <f t="shared" si="29"/>
        <v>0</v>
      </c>
      <c r="BH33" s="27" t="e">
        <f t="shared" si="30"/>
        <v>#VALUE!</v>
      </c>
      <c r="BI33" s="28">
        <f t="shared" si="31"/>
        <v>0</v>
      </c>
      <c r="BJ33" s="28">
        <f>IF(OR(T33="",T33=" ",T33="　"),0,IF(D33&gt;=800701,0,IF(MATCH(T33,Sheet2!$D$3:$D$12,1)&lt;=1,1,0)))</f>
        <v>0</v>
      </c>
      <c r="BK33" s="28">
        <f>IF(OR(X33="",X33=" ",X33="　"),0,IF(D33&gt;=800701,0,IF(MATCH(X33,Sheet2!$D$3:$D$12,1)&lt;=1,1,0)))</f>
        <v>0</v>
      </c>
      <c r="BL33" s="28">
        <f>IF(OR(AB33="",AB33=" ",AB33="　"),0,IF(D33&gt;=800701,0,IF(MATCH(AB33,Sheet2!$D$3:$D$12,1)&lt;=1,1,0)))</f>
        <v>0</v>
      </c>
      <c r="BM33" s="28">
        <f>IF(OR(AF33="",AF33=" ",AF33="　"),0,IF(D33&gt;=800701,0,IF(MATCH(AF33,Sheet2!$D$3:$D$12,1)&lt;=1,1,0)))</f>
        <v>0</v>
      </c>
      <c r="BN33" s="29">
        <f t="shared" si="32"/>
        <v>5</v>
      </c>
      <c r="BO33" s="29">
        <f t="shared" si="33"/>
        <v>3</v>
      </c>
      <c r="BP33" s="30">
        <f t="shared" si="34"/>
        <v>0</v>
      </c>
      <c r="BQ33" s="30">
        <f t="shared" si="35"/>
        <v>0</v>
      </c>
      <c r="BR33" s="30">
        <f t="shared" si="36"/>
        <v>0</v>
      </c>
      <c r="BS33" s="30">
        <f t="shared" si="36"/>
        <v>0</v>
      </c>
      <c r="BT33" s="30"/>
      <c r="BU33" s="27" t="e">
        <f t="shared" si="37"/>
        <v>#VALUE!</v>
      </c>
      <c r="BV33" s="28">
        <f t="shared" si="38"/>
        <v>0</v>
      </c>
      <c r="BW33" s="27" t="e">
        <f t="shared" si="39"/>
        <v>#VALUE!</v>
      </c>
      <c r="BX33" s="28">
        <f t="shared" si="40"/>
        <v>0</v>
      </c>
      <c r="BY33" s="28">
        <f>IF(OR(T33="",T33=" ",T33="　"),0,IF(D33&gt;=810101,0,IF(BJ33=1,1,IF(MATCH(T33,Sheet2!$D$3:$D$12,1)&lt;=2,1,0))))</f>
        <v>0</v>
      </c>
      <c r="BZ33" s="28">
        <f>IF(OR(X33="",X33=" ",X33="　"),0,IF(D33&gt;=810101,0,IF(BK33=1,1,IF(MATCH(X33,Sheet2!$D$3:$D$12,1)&lt;=2,1,0))))</f>
        <v>0</v>
      </c>
      <c r="CA33" s="28">
        <f>IF(OR(AB33="",AB33=" ",AB33="　"),0,IF(D33&gt;=810101,0,IF(BL33=1,1,IF(MATCH(AB33,Sheet2!$D$3:$D$12,1)&lt;=2,1,0))))</f>
        <v>0</v>
      </c>
      <c r="CB33" s="28">
        <f>IF(OR(AF33="",AF33=" ",AF33="　"),0,IF(D33&gt;=810101,0,IF(BM33=1,1,IF(MATCH(AF33,Sheet2!$D$3:$D$12,1)&lt;=2,1,0))))</f>
        <v>0</v>
      </c>
      <c r="CC33" s="29">
        <f t="shared" si="41"/>
        <v>4</v>
      </c>
      <c r="CD33" s="29">
        <f t="shared" si="42"/>
        <v>3</v>
      </c>
      <c r="CE33" s="30">
        <f t="shared" si="43"/>
        <v>0</v>
      </c>
      <c r="CF33" s="30">
        <f t="shared" si="44"/>
        <v>0</v>
      </c>
      <c r="CG33" s="30">
        <f t="shared" si="45"/>
        <v>0</v>
      </c>
      <c r="CH33" s="30">
        <f t="shared" si="45"/>
        <v>0</v>
      </c>
      <c r="CI33" s="30"/>
      <c r="CJ33" s="27" t="e">
        <f t="shared" si="46"/>
        <v>#VALUE!</v>
      </c>
      <c r="CK33" s="28">
        <f t="shared" si="47"/>
        <v>0</v>
      </c>
      <c r="CL33" s="27" t="e">
        <f t="shared" si="48"/>
        <v>#VALUE!</v>
      </c>
      <c r="CM33" s="28">
        <f t="shared" si="49"/>
        <v>0</v>
      </c>
      <c r="CN33" s="28">
        <f>IF(OR(T33="",T33=" ",T33="　"),0,IF(D33&gt;=810701,0,IF(BY33=1,1,IF(MATCH(T33,Sheet2!$D$3:$D$12,1)&lt;=3,1,0))))</f>
        <v>0</v>
      </c>
      <c r="CO33" s="28">
        <f>IF(OR(X33="",X33=" ",X33="　"),0,IF(D33&gt;=810701,0,IF(BZ33=1,1,IF(MATCH(X33,Sheet2!$D$3:$D$12,1)&lt;=3,1,0))))</f>
        <v>0</v>
      </c>
      <c r="CP33" s="28">
        <f>IF(OR(AB33="",AB33=" ",AB33="　"),0,IF(D33&gt;=810701,0,IF(CA33=1,1,IF(MATCH(AB33,Sheet2!$D$3:$D$12,1)&lt;=3,1,0))))</f>
        <v>0</v>
      </c>
      <c r="CQ33" s="28">
        <f>IF(OR(AF33="",AF33=" ",AF33="　"),0,IF(D33&gt;=810701,0,IF(CB33=1,1,IF(MATCH(AF33,Sheet2!$D$3:$D$12,1)&lt;=3,1,0))))</f>
        <v>0</v>
      </c>
      <c r="CR33" s="29">
        <f t="shared" si="50"/>
        <v>4</v>
      </c>
      <c r="CS33" s="29">
        <f t="shared" si="51"/>
        <v>3</v>
      </c>
      <c r="CT33" s="30">
        <f t="shared" si="52"/>
        <v>0</v>
      </c>
      <c r="CU33" s="30">
        <f t="shared" si="53"/>
        <v>0</v>
      </c>
      <c r="CV33" s="30">
        <f t="shared" si="54"/>
        <v>0</v>
      </c>
      <c r="CW33" s="30">
        <f t="shared" si="54"/>
        <v>0</v>
      </c>
      <c r="CX33" s="31"/>
      <c r="CY33" s="27" t="e">
        <f t="shared" si="55"/>
        <v>#VALUE!</v>
      </c>
      <c r="CZ33" s="28">
        <f t="shared" si="56"/>
        <v>0</v>
      </c>
      <c r="DA33" s="27" t="e">
        <f t="shared" si="57"/>
        <v>#VALUE!</v>
      </c>
      <c r="DB33" s="28">
        <f t="shared" si="58"/>
        <v>0</v>
      </c>
      <c r="DC33" s="28">
        <f>IF(OR(T33="",T33=" ",T33="　"),0,IF(D33&gt;=820101,0,IF(CN33=1,1,IF(MATCH(T33,Sheet2!$D$3:$D$12,1)&lt;=4,1,0))))</f>
        <v>0</v>
      </c>
      <c r="DD33" s="28">
        <f>IF(OR(X33="",X33=" ",X33="　"),0,IF(D33&gt;=820101,0,IF(CO33=1,1,IF(MATCH(X33,Sheet2!$D$3:$D$12,1)&lt;=4,1,0))))</f>
        <v>0</v>
      </c>
      <c r="DE33" s="28">
        <f>IF(OR(AB33="",AB33=" ",AB33="　"),0,IF(D33&gt;=820101,0,IF(CP33=1,1,IF(MATCH(AB33,Sheet2!$D$3:$D$12,1)&lt;=4,1,0))))</f>
        <v>0</v>
      </c>
      <c r="DF33" s="28">
        <f>IF(OR(AF33="",AF33=" ",AF33="　"),0,IF(D33&gt;=820101,0,IF(CQ33=1,1,IF(MATCH(AF33,Sheet2!$D$3:$D$12,1)&lt;=4,1,0))))</f>
        <v>0</v>
      </c>
      <c r="DG33" s="29">
        <f t="shared" si="59"/>
        <v>3</v>
      </c>
      <c r="DH33" s="29">
        <f t="shared" si="60"/>
        <v>3</v>
      </c>
      <c r="DI33" s="30">
        <f t="shared" si="61"/>
        <v>0</v>
      </c>
      <c r="DJ33" s="30">
        <f t="shared" si="62"/>
        <v>0</v>
      </c>
      <c r="DK33" s="30">
        <f t="shared" si="63"/>
        <v>0</v>
      </c>
      <c r="DL33" s="30">
        <f t="shared" si="63"/>
        <v>0</v>
      </c>
      <c r="DM33" s="31"/>
      <c r="DN33" s="27" t="e">
        <f t="shared" si="64"/>
        <v>#VALUE!</v>
      </c>
      <c r="DO33" s="28">
        <f t="shared" si="65"/>
        <v>0</v>
      </c>
      <c r="DP33" s="27" t="e">
        <f t="shared" si="66"/>
        <v>#VALUE!</v>
      </c>
      <c r="DQ33" s="28">
        <f t="shared" si="67"/>
        <v>0</v>
      </c>
      <c r="DR33" s="28">
        <f>IF(OR(T33="",T33=" ",T33="　"),0,IF(D33&gt;=820701,0,IF(DC33=1,1,IF(MATCH(T33,Sheet2!$D$3:$D$12,1)&lt;=5,1,0))))</f>
        <v>0</v>
      </c>
      <c r="DS33" s="28">
        <f>IF(OR(X33="",X33=" ",X33="　"),0,IF(D33&gt;=820701,0,IF(DD33=1,1,IF(MATCH(X33,Sheet2!$D$3:$D$12,1)&lt;=5,1,0))))</f>
        <v>0</v>
      </c>
      <c r="DT33" s="28">
        <f>IF(OR(AB33="",AB33=" ",AB33="　"),0,IF(D33&gt;=820701,0,IF(DE33=1,1,IF(MATCH(AB33,Sheet2!$D$3:$D$12,1)&lt;=5,1,0))))</f>
        <v>0</v>
      </c>
      <c r="DU33" s="28">
        <f>IF(OR(AF33="",AF33=" ",AF33="　"),0,IF(D33&gt;=820701,0,IF(DF33=1,1,IF(MATCH(AF33,Sheet2!$D$3:$D$12,1)&lt;=5,1,0))))</f>
        <v>0</v>
      </c>
      <c r="DV33" s="29">
        <f t="shared" si="68"/>
        <v>3</v>
      </c>
      <c r="DW33" s="29">
        <f t="shared" si="69"/>
        <v>3</v>
      </c>
      <c r="DX33" s="30">
        <f t="shared" si="70"/>
        <v>0</v>
      </c>
      <c r="DY33" s="30">
        <f t="shared" si="71"/>
        <v>0</v>
      </c>
      <c r="DZ33" s="30">
        <f t="shared" si="72"/>
        <v>0</v>
      </c>
      <c r="EA33" s="30">
        <f t="shared" si="72"/>
        <v>0</v>
      </c>
      <c r="EB33" s="31"/>
      <c r="EC33" s="27" t="e">
        <f t="shared" si="73"/>
        <v>#VALUE!</v>
      </c>
      <c r="ED33" s="28">
        <f t="shared" si="74"/>
        <v>0</v>
      </c>
      <c r="EE33" s="27" t="e">
        <f t="shared" si="75"/>
        <v>#VALUE!</v>
      </c>
      <c r="EF33" s="28">
        <f t="shared" si="76"/>
        <v>0</v>
      </c>
      <c r="EG33" s="28">
        <f>IF(OR(T33="",T33=" ",T33="　"),0,IF(D33&gt;=830101,0,IF(DR33=1,1,IF(MATCH(T33,Sheet2!$D$3:$D$12,1)&lt;=6,1,0))))</f>
        <v>0</v>
      </c>
      <c r="EH33" s="28">
        <f>IF(OR(X33="",X33=" ",X33="　"),0,IF(D33&gt;=830101,0,IF(DS33=1,1,IF(MATCH(X33,Sheet2!$D$3:$D$12,1)&lt;=6,1,0))))</f>
        <v>0</v>
      </c>
      <c r="EI33" s="28">
        <f>IF(OR(AB33="",AB33=" ",AB33="　"),0,IF(D33&gt;=830101,0,IF(DT33=1,1,IF(MATCH(AB33,Sheet2!$D$3:$D$12,1)&lt;=6,1,0))))</f>
        <v>0</v>
      </c>
      <c r="EJ33" s="28">
        <f>IF(OR(AF33="",AF33=" ",AF33="　"),0,IF(D33&gt;=830101,0,IF(DU33=1,1,IF(MATCH(AF33,Sheet2!$D$3:$D$12,1)&lt;=6,1,0))))</f>
        <v>0</v>
      </c>
      <c r="EK33" s="29">
        <f t="shared" si="77"/>
        <v>2</v>
      </c>
      <c r="EL33" s="29">
        <f t="shared" si="78"/>
        <v>2</v>
      </c>
      <c r="EM33" s="30">
        <f t="shared" si="79"/>
        <v>0</v>
      </c>
      <c r="EN33" s="30">
        <f t="shared" si="80"/>
        <v>0</v>
      </c>
      <c r="EO33" s="30">
        <f t="shared" si="81"/>
        <v>0</v>
      </c>
      <c r="EP33" s="30">
        <f t="shared" si="81"/>
        <v>0</v>
      </c>
      <c r="EQ33" s="31"/>
      <c r="ER33" s="27" t="e">
        <f t="shared" si="82"/>
        <v>#VALUE!</v>
      </c>
      <c r="ES33" s="28">
        <f t="shared" si="83"/>
        <v>0</v>
      </c>
      <c r="ET33" s="27" t="e">
        <f t="shared" si="84"/>
        <v>#VALUE!</v>
      </c>
      <c r="EU33" s="28">
        <f t="shared" si="85"/>
        <v>0</v>
      </c>
      <c r="EV33" s="28">
        <f>IF(OR(T33="",T33=" ",T33="　"),0,IF(D33&gt;=830701,0,IF(EG33=1,1,IF(MATCH(T33,Sheet2!$D$3:$D$12,1)&lt;=7,1,0))))</f>
        <v>0</v>
      </c>
      <c r="EW33" s="28">
        <f>IF(OR(X33="",X33=" ",X33="　"),0,IF(D33&gt;=830701,0,IF(EH33=1,1,IF(MATCH(X33,Sheet2!$D$3:$D$12,1)&lt;=7,1,0))))</f>
        <v>0</v>
      </c>
      <c r="EX33" s="28">
        <f>IF(OR(AB33="",AB33=" ",AB33="　"),0,IF(D33&gt;=830701,0,IF(EI33=1,1,IF(MATCH(AB33,Sheet2!$D$3:$D$12,1)&lt;=7,1,0))))</f>
        <v>0</v>
      </c>
      <c r="EY33" s="28">
        <f>IF(OR(AF33="",AF33=" ",AF33="　"),0,IF(D33&gt;=830701,0,IF(EJ33=1,1,IF(MATCH(AF33,Sheet2!$D$3:$D$12,1)&lt;=7,1,0))))</f>
        <v>0</v>
      </c>
      <c r="EZ33" s="29">
        <f t="shared" si="86"/>
        <v>2</v>
      </c>
      <c r="FA33" s="29">
        <f t="shared" si="87"/>
        <v>2</v>
      </c>
      <c r="FB33" s="30">
        <f t="shared" si="88"/>
        <v>0</v>
      </c>
      <c r="FC33" s="30">
        <f t="shared" si="89"/>
        <v>0</v>
      </c>
      <c r="FD33" s="30">
        <f t="shared" si="90"/>
        <v>0</v>
      </c>
      <c r="FE33" s="30">
        <f t="shared" si="90"/>
        <v>0</v>
      </c>
      <c r="FF33" s="31"/>
      <c r="FG33" s="27" t="e">
        <f t="shared" si="91"/>
        <v>#VALUE!</v>
      </c>
      <c r="FH33" s="28">
        <f t="shared" si="92"/>
        <v>0</v>
      </c>
      <c r="FI33" s="27" t="e">
        <f t="shared" si="93"/>
        <v>#VALUE!</v>
      </c>
      <c r="FJ33" s="28">
        <f t="shared" si="94"/>
        <v>0</v>
      </c>
      <c r="FK33" s="28">
        <f>IF(OR(T33="",T33=" ",T33="　"),0,IF(D33&gt;=840101,0,IF(EV33=1,1,IF(MATCH(T33,Sheet2!$D$3:$D$12,1)&lt;=8,1,0))))</f>
        <v>0</v>
      </c>
      <c r="FL33" s="28">
        <f>IF(OR(X33="",X33=" ",X33="　"),0,IF(D33&gt;=840101,0,IF(EW33=1,1,IF(MATCH(X33,Sheet2!$D$3:$D$12,1)&lt;=8,1,0))))</f>
        <v>0</v>
      </c>
      <c r="FM33" s="28">
        <f>IF(OR(AB33="",AB33=" ",AB33="　"),0,IF(D33&gt;=840101,0,IF(EX33=1,1,IF(MATCH(AB33,Sheet2!$D$3:$D$12,1)&lt;=8,1,0))))</f>
        <v>0</v>
      </c>
      <c r="FN33" s="28">
        <f>IF(OR(AF33="",AF33=" ",AF33="　"),0,IF(D33&gt;=840101,0,IF(EY33=1,1,IF(MATCH(AF33,Sheet2!$D$3:$D$12,1)&lt;=8,1,0))))</f>
        <v>0</v>
      </c>
      <c r="FO33" s="29">
        <f t="shared" si="95"/>
        <v>1</v>
      </c>
      <c r="FP33" s="29">
        <f t="shared" si="96"/>
        <v>1</v>
      </c>
      <c r="FQ33" s="30">
        <f t="shared" si="97"/>
        <v>0</v>
      </c>
      <c r="FR33" s="30">
        <f t="shared" si="98"/>
        <v>0</v>
      </c>
      <c r="FS33" s="30">
        <f t="shared" si="99"/>
        <v>0</v>
      </c>
      <c r="FT33" s="30">
        <f t="shared" si="99"/>
        <v>0</v>
      </c>
      <c r="FU33" s="31"/>
      <c r="FV33" s="27" t="e">
        <f t="shared" si="100"/>
        <v>#VALUE!</v>
      </c>
      <c r="FW33" s="28">
        <f t="shared" si="101"/>
        <v>0</v>
      </c>
      <c r="FX33" s="27" t="e">
        <f t="shared" si="102"/>
        <v>#VALUE!</v>
      </c>
      <c r="FY33" s="28">
        <f t="shared" si="103"/>
        <v>0</v>
      </c>
      <c r="FZ33" s="28">
        <f>IF(OR(T33="",T33=" ",T33="　"),0,IF(D33&gt;=840701,0,IF(FK33=1,1,IF(MATCH(T33,Sheet2!$D$3:$D$12,1)&lt;=9,1,0))))</f>
        <v>0</v>
      </c>
      <c r="GA33" s="28">
        <f>IF(OR(X33="",X33=" ",X33="　"),0,IF(D33&gt;=840701,0,IF(FL33=1,1,IF(MATCH(X33,Sheet2!$D$3:$D$12,1)&lt;=9,1,0))))</f>
        <v>0</v>
      </c>
      <c r="GB33" s="28">
        <f>IF(OR(AB33="",AB33=" ",AB33="　"),0,IF(D33&gt;=840701,0,IF(FM33=1,1,IF(MATCH(AB33,Sheet2!$D$3:$D$12,1)&lt;=9,1,0))))</f>
        <v>0</v>
      </c>
      <c r="GC33" s="28">
        <f>IF(OR(AF33="",AF33=" ",AF33="　"),0,IF(D33&gt;=840701,0,IF(FN33=1,1,IF(MATCH(AF33,Sheet2!$D$3:$D$12,1)&lt;=9,1,0))))</f>
        <v>0</v>
      </c>
      <c r="GD33" s="29">
        <f t="shared" si="104"/>
        <v>1</v>
      </c>
      <c r="GE33" s="29">
        <f t="shared" si="105"/>
        <v>1</v>
      </c>
      <c r="GF33" s="30">
        <f t="shared" si="106"/>
        <v>0</v>
      </c>
      <c r="GG33" s="30">
        <f t="shared" si="107"/>
        <v>0</v>
      </c>
      <c r="GH33" s="30">
        <f t="shared" si="108"/>
        <v>0</v>
      </c>
      <c r="GI33" s="30">
        <f t="shared" si="108"/>
        <v>0</v>
      </c>
      <c r="GJ33" s="31"/>
      <c r="GK33" s="27" t="e">
        <f t="shared" si="109"/>
        <v>#VALUE!</v>
      </c>
      <c r="GL33" s="28">
        <f t="shared" si="110"/>
        <v>0</v>
      </c>
      <c r="GM33" s="27" t="e">
        <f t="shared" si="111"/>
        <v>#VALUE!</v>
      </c>
      <c r="GN33" s="28">
        <f t="shared" si="112"/>
        <v>0</v>
      </c>
      <c r="GO33" s="28">
        <f>IF(OR(T33="",T33=" ",T33="　"),0,IF(D33&gt;=840701,0,IF(FZ33=1,1,IF(MATCH(T33,Sheet2!$D$3:$D$12,1)&lt;=10,1,0))))</f>
        <v>0</v>
      </c>
      <c r="GP33" s="28">
        <f>IF(OR(X33="",X33=" ",X33="　"),0,IF(D33&gt;=840701,0,IF(GA33=1,1,IF(MATCH(X33,Sheet2!$D$3:$D$12,1)&lt;=10,1,0))))</f>
        <v>0</v>
      </c>
      <c r="GQ33" s="28">
        <f>IF(OR(AB33="",AB33=" ",AB33="　"),0,IF(D33&gt;=840701,0,IF(GB33=1,1,IF(MATCH(AB33,Sheet2!$D$3:$D$12,1)&lt;=10,1,0))))</f>
        <v>0</v>
      </c>
      <c r="GR33" s="28">
        <f>IF(OR(AF33="",AF33=" ",AF33="　"),0,IF(D33&gt;=840701,0,IF(GC33=1,1,IF(MATCH(AF33,Sheet2!$D$3:$D$12,1)&lt;=10,1,0))))</f>
        <v>0</v>
      </c>
      <c r="GS33" s="29">
        <f t="shared" si="113"/>
        <v>0</v>
      </c>
      <c r="GT33" s="29">
        <f t="shared" si="114"/>
        <v>0</v>
      </c>
      <c r="GU33" s="30">
        <f t="shared" si="115"/>
        <v>0</v>
      </c>
      <c r="GV33" s="30">
        <f t="shared" si="116"/>
        <v>0</v>
      </c>
      <c r="GW33" s="30">
        <f t="shared" si="117"/>
        <v>0</v>
      </c>
      <c r="GX33" s="30">
        <f t="shared" si="117"/>
        <v>0</v>
      </c>
      <c r="GY33" s="131"/>
      <c r="GZ33" s="39" t="str">
        <f t="shared" si="118"/>
        <v>1911/00/00</v>
      </c>
      <c r="HA33" s="131" t="e">
        <f t="shared" si="119"/>
        <v>#VALUE!</v>
      </c>
      <c r="HB33" s="131" t="str">
        <f t="shared" si="120"/>
        <v>1911/00/00</v>
      </c>
      <c r="HC33" s="131" t="e">
        <f t="shared" si="121"/>
        <v>#VALUE!</v>
      </c>
      <c r="HD33" s="131" t="str">
        <f t="shared" si="122"/>
        <v>1911/00/00</v>
      </c>
      <c r="HE33" s="131" t="e">
        <f t="shared" si="123"/>
        <v>#VALUE!</v>
      </c>
      <c r="HF33" s="131" t="str">
        <f t="shared" si="124"/>
        <v>2014/01/01</v>
      </c>
      <c r="HH33" s="131">
        <f>IF(OR(C33="",C33=" ",C33="　"),0,IF(D33&gt;780630,0,ROUND(VLOOKUP(F33,Sheet2!$A$1:$B$20,2,FALSE)*E33,0)))</f>
        <v>0</v>
      </c>
      <c r="HI33" s="131">
        <f t="shared" si="125"/>
        <v>0</v>
      </c>
      <c r="HJ33" s="131">
        <f t="shared" si="126"/>
        <v>0</v>
      </c>
      <c r="HL33" s="131" t="str">
        <f t="shared" si="127"/>
        <v/>
      </c>
      <c r="HM33" s="131" t="str">
        <f t="shared" si="128"/>
        <v/>
      </c>
      <c r="HN33" s="131" t="str">
        <f t="shared" si="129"/>
        <v/>
      </c>
      <c r="HO33" s="131" t="str">
        <f t="shared" si="130"/>
        <v/>
      </c>
      <c r="HP33" s="131" t="str">
        <f t="shared" si="131"/>
        <v/>
      </c>
      <c r="HQ33" s="131" t="str">
        <f t="shared" si="131"/>
        <v/>
      </c>
      <c r="HR33" s="131" t="str">
        <f t="shared" si="132"/>
        <v/>
      </c>
    </row>
    <row r="34" spans="1:226" ht="60" customHeight="1">
      <c r="A34" s="125">
        <v>29</v>
      </c>
      <c r="B34" s="32"/>
      <c r="C34" s="33"/>
      <c r="D34" s="34"/>
      <c r="E34" s="55"/>
      <c r="F34" s="46"/>
      <c r="G34" s="48">
        <f>IF(OR(C34="",C34=" ",C34="　"),0,IF(D34&gt;780630,0,ROUND(VLOOKUP(F34,Sheet2!$A$1:$B$20,2,FALSE),0)))</f>
        <v>0</v>
      </c>
      <c r="H34" s="49">
        <f t="shared" si="0"/>
        <v>0</v>
      </c>
      <c r="I34" s="24">
        <f t="shared" si="1"/>
        <v>0</v>
      </c>
      <c r="J34" s="25">
        <f t="shared" si="2"/>
        <v>0</v>
      </c>
      <c r="K34" s="35"/>
      <c r="L34" s="133" t="str">
        <f t="shared" si="133"/>
        <v/>
      </c>
      <c r="M34" s="51" t="str">
        <f t="shared" si="4"/>
        <v/>
      </c>
      <c r="N34" s="56">
        <v>15.5</v>
      </c>
      <c r="O34" s="38"/>
      <c r="P34" s="133" t="str">
        <f t="shared" si="134"/>
        <v/>
      </c>
      <c r="Q34" s="51" t="str">
        <f t="shared" si="6"/>
        <v/>
      </c>
      <c r="R34" s="56">
        <v>15.5</v>
      </c>
      <c r="S34" s="38"/>
      <c r="T34" s="34"/>
      <c r="U34" s="51" t="str">
        <f t="shared" si="7"/>
        <v/>
      </c>
      <c r="V34" s="56">
        <v>15.5</v>
      </c>
      <c r="W34" s="38"/>
      <c r="X34" s="34"/>
      <c r="Y34" s="51" t="str">
        <f t="shared" si="8"/>
        <v/>
      </c>
      <c r="Z34" s="56">
        <v>15.5</v>
      </c>
      <c r="AA34" s="35"/>
      <c r="AB34" s="34"/>
      <c r="AC34" s="51" t="str">
        <f t="shared" si="9"/>
        <v/>
      </c>
      <c r="AD34" s="56">
        <v>15.5</v>
      </c>
      <c r="AE34" s="38"/>
      <c r="AF34" s="34"/>
      <c r="AG34" s="51" t="str">
        <f t="shared" si="10"/>
        <v/>
      </c>
      <c r="AH34" s="56">
        <v>15.5</v>
      </c>
      <c r="AI34" s="37">
        <f t="shared" si="11"/>
        <v>0</v>
      </c>
      <c r="AJ34" s="47">
        <f t="shared" si="12"/>
        <v>0</v>
      </c>
      <c r="AK34" s="26">
        <f t="shared" si="13"/>
        <v>0</v>
      </c>
      <c r="AL34" s="53">
        <f t="shared" si="14"/>
        <v>0</v>
      </c>
      <c r="AM34" s="36"/>
      <c r="AN34" s="54"/>
      <c r="AO34" s="131" t="e">
        <f>VLOOKUP(LEFT(C34,1),Sheet2!$L$3:$M$28,2,FALSE)&amp;MID(C34,2,9)</f>
        <v>#N/A</v>
      </c>
      <c r="AP34" s="131" t="e">
        <f t="shared" si="15"/>
        <v>#N/A</v>
      </c>
      <c r="AQ34" s="131" t="e">
        <f t="shared" si="16"/>
        <v>#N/A</v>
      </c>
      <c r="AR34" s="27">
        <f t="shared" si="17"/>
        <v>0</v>
      </c>
      <c r="AS34" s="28">
        <f t="shared" si="18"/>
        <v>0</v>
      </c>
      <c r="AT34" s="27">
        <f t="shared" si="19"/>
        <v>0</v>
      </c>
      <c r="AU34" s="28">
        <f t="shared" si="20"/>
        <v>0</v>
      </c>
      <c r="AV34" s="28">
        <f t="shared" si="21"/>
        <v>0</v>
      </c>
      <c r="AW34" s="28">
        <f t="shared" si="22"/>
        <v>0</v>
      </c>
      <c r="AX34" s="28">
        <f t="shared" si="23"/>
        <v>0</v>
      </c>
      <c r="AY34" s="28">
        <f t="shared" si="24"/>
        <v>0</v>
      </c>
      <c r="AZ34" s="29" t="str">
        <f t="shared" si="25"/>
        <v/>
      </c>
      <c r="BA34" s="29"/>
      <c r="BB34" s="30">
        <f t="shared" si="26"/>
        <v>0</v>
      </c>
      <c r="BC34" s="30">
        <f t="shared" si="26"/>
        <v>0</v>
      </c>
      <c r="BD34" s="31">
        <f t="shared" si="27"/>
        <v>0</v>
      </c>
      <c r="BE34" s="131"/>
      <c r="BF34" s="27" t="e">
        <f t="shared" si="28"/>
        <v>#VALUE!</v>
      </c>
      <c r="BG34" s="28">
        <f t="shared" si="29"/>
        <v>0</v>
      </c>
      <c r="BH34" s="27" t="e">
        <f t="shared" si="30"/>
        <v>#VALUE!</v>
      </c>
      <c r="BI34" s="28">
        <f t="shared" si="31"/>
        <v>0</v>
      </c>
      <c r="BJ34" s="28">
        <f>IF(OR(T34="",T34=" ",T34="　"),0,IF(D34&gt;=800701,0,IF(MATCH(T34,Sheet2!$D$3:$D$12,1)&lt;=1,1,0)))</f>
        <v>0</v>
      </c>
      <c r="BK34" s="28">
        <f>IF(OR(X34="",X34=" ",X34="　"),0,IF(D34&gt;=800701,0,IF(MATCH(X34,Sheet2!$D$3:$D$12,1)&lt;=1,1,0)))</f>
        <v>0</v>
      </c>
      <c r="BL34" s="28">
        <f>IF(OR(AB34="",AB34=" ",AB34="　"),0,IF(D34&gt;=800701,0,IF(MATCH(AB34,Sheet2!$D$3:$D$12,1)&lt;=1,1,0)))</f>
        <v>0</v>
      </c>
      <c r="BM34" s="28">
        <f>IF(OR(AF34="",AF34=" ",AF34="　"),0,IF(D34&gt;=800701,0,IF(MATCH(AF34,Sheet2!$D$3:$D$12,1)&lt;=1,1,0)))</f>
        <v>0</v>
      </c>
      <c r="BN34" s="29">
        <f t="shared" si="32"/>
        <v>5</v>
      </c>
      <c r="BO34" s="29">
        <f t="shared" si="33"/>
        <v>3</v>
      </c>
      <c r="BP34" s="30">
        <f t="shared" si="34"/>
        <v>0</v>
      </c>
      <c r="BQ34" s="30">
        <f t="shared" si="35"/>
        <v>0</v>
      </c>
      <c r="BR34" s="30">
        <f t="shared" si="36"/>
        <v>0</v>
      </c>
      <c r="BS34" s="30">
        <f t="shared" si="36"/>
        <v>0</v>
      </c>
      <c r="BT34" s="30"/>
      <c r="BU34" s="27" t="e">
        <f t="shared" si="37"/>
        <v>#VALUE!</v>
      </c>
      <c r="BV34" s="28">
        <f t="shared" si="38"/>
        <v>0</v>
      </c>
      <c r="BW34" s="27" t="e">
        <f t="shared" si="39"/>
        <v>#VALUE!</v>
      </c>
      <c r="BX34" s="28">
        <f t="shared" si="40"/>
        <v>0</v>
      </c>
      <c r="BY34" s="28">
        <f>IF(OR(T34="",T34=" ",T34="　"),0,IF(D34&gt;=810101,0,IF(BJ34=1,1,IF(MATCH(T34,Sheet2!$D$3:$D$12,1)&lt;=2,1,0))))</f>
        <v>0</v>
      </c>
      <c r="BZ34" s="28">
        <f>IF(OR(X34="",X34=" ",X34="　"),0,IF(D34&gt;=810101,0,IF(BK34=1,1,IF(MATCH(X34,Sheet2!$D$3:$D$12,1)&lt;=2,1,0))))</f>
        <v>0</v>
      </c>
      <c r="CA34" s="28">
        <f>IF(OR(AB34="",AB34=" ",AB34="　"),0,IF(D34&gt;=810101,0,IF(BL34=1,1,IF(MATCH(AB34,Sheet2!$D$3:$D$12,1)&lt;=2,1,0))))</f>
        <v>0</v>
      </c>
      <c r="CB34" s="28">
        <f>IF(OR(AF34="",AF34=" ",AF34="　"),0,IF(D34&gt;=810101,0,IF(BM34=1,1,IF(MATCH(AF34,Sheet2!$D$3:$D$12,1)&lt;=2,1,0))))</f>
        <v>0</v>
      </c>
      <c r="CC34" s="29">
        <f t="shared" si="41"/>
        <v>4</v>
      </c>
      <c r="CD34" s="29">
        <f t="shared" si="42"/>
        <v>3</v>
      </c>
      <c r="CE34" s="30">
        <f t="shared" si="43"/>
        <v>0</v>
      </c>
      <c r="CF34" s="30">
        <f t="shared" si="44"/>
        <v>0</v>
      </c>
      <c r="CG34" s="30">
        <f t="shared" si="45"/>
        <v>0</v>
      </c>
      <c r="CH34" s="30">
        <f t="shared" si="45"/>
        <v>0</v>
      </c>
      <c r="CI34" s="30"/>
      <c r="CJ34" s="27" t="e">
        <f t="shared" si="46"/>
        <v>#VALUE!</v>
      </c>
      <c r="CK34" s="28">
        <f t="shared" si="47"/>
        <v>0</v>
      </c>
      <c r="CL34" s="27" t="e">
        <f t="shared" si="48"/>
        <v>#VALUE!</v>
      </c>
      <c r="CM34" s="28">
        <f t="shared" si="49"/>
        <v>0</v>
      </c>
      <c r="CN34" s="28">
        <f>IF(OR(T34="",T34=" ",T34="　"),0,IF(D34&gt;=810701,0,IF(BY34=1,1,IF(MATCH(T34,Sheet2!$D$3:$D$12,1)&lt;=3,1,0))))</f>
        <v>0</v>
      </c>
      <c r="CO34" s="28">
        <f>IF(OR(X34="",X34=" ",X34="　"),0,IF(D34&gt;=810701,0,IF(BZ34=1,1,IF(MATCH(X34,Sheet2!$D$3:$D$12,1)&lt;=3,1,0))))</f>
        <v>0</v>
      </c>
      <c r="CP34" s="28">
        <f>IF(OR(AB34="",AB34=" ",AB34="　"),0,IF(D34&gt;=810701,0,IF(CA34=1,1,IF(MATCH(AB34,Sheet2!$D$3:$D$12,1)&lt;=3,1,0))))</f>
        <v>0</v>
      </c>
      <c r="CQ34" s="28">
        <f>IF(OR(AF34="",AF34=" ",AF34="　"),0,IF(D34&gt;=810701,0,IF(CB34=1,1,IF(MATCH(AF34,Sheet2!$D$3:$D$12,1)&lt;=3,1,0))))</f>
        <v>0</v>
      </c>
      <c r="CR34" s="29">
        <f t="shared" si="50"/>
        <v>4</v>
      </c>
      <c r="CS34" s="29">
        <f t="shared" si="51"/>
        <v>3</v>
      </c>
      <c r="CT34" s="30">
        <f t="shared" si="52"/>
        <v>0</v>
      </c>
      <c r="CU34" s="30">
        <f t="shared" si="53"/>
        <v>0</v>
      </c>
      <c r="CV34" s="30">
        <f t="shared" si="54"/>
        <v>0</v>
      </c>
      <c r="CW34" s="30">
        <f t="shared" si="54"/>
        <v>0</v>
      </c>
      <c r="CX34" s="31"/>
      <c r="CY34" s="27" t="e">
        <f t="shared" si="55"/>
        <v>#VALUE!</v>
      </c>
      <c r="CZ34" s="28">
        <f t="shared" si="56"/>
        <v>0</v>
      </c>
      <c r="DA34" s="27" t="e">
        <f t="shared" si="57"/>
        <v>#VALUE!</v>
      </c>
      <c r="DB34" s="28">
        <f t="shared" si="58"/>
        <v>0</v>
      </c>
      <c r="DC34" s="28">
        <f>IF(OR(T34="",T34=" ",T34="　"),0,IF(D34&gt;=820101,0,IF(CN34=1,1,IF(MATCH(T34,Sheet2!$D$3:$D$12,1)&lt;=4,1,0))))</f>
        <v>0</v>
      </c>
      <c r="DD34" s="28">
        <f>IF(OR(X34="",X34=" ",X34="　"),0,IF(D34&gt;=820101,0,IF(CO34=1,1,IF(MATCH(X34,Sheet2!$D$3:$D$12,1)&lt;=4,1,0))))</f>
        <v>0</v>
      </c>
      <c r="DE34" s="28">
        <f>IF(OR(AB34="",AB34=" ",AB34="　"),0,IF(D34&gt;=820101,0,IF(CP34=1,1,IF(MATCH(AB34,Sheet2!$D$3:$D$12,1)&lt;=4,1,0))))</f>
        <v>0</v>
      </c>
      <c r="DF34" s="28">
        <f>IF(OR(AF34="",AF34=" ",AF34="　"),0,IF(D34&gt;=820101,0,IF(CQ34=1,1,IF(MATCH(AF34,Sheet2!$D$3:$D$12,1)&lt;=4,1,0))))</f>
        <v>0</v>
      </c>
      <c r="DG34" s="29">
        <f t="shared" si="59"/>
        <v>3</v>
      </c>
      <c r="DH34" s="29">
        <f t="shared" si="60"/>
        <v>3</v>
      </c>
      <c r="DI34" s="30">
        <f t="shared" si="61"/>
        <v>0</v>
      </c>
      <c r="DJ34" s="30">
        <f t="shared" si="62"/>
        <v>0</v>
      </c>
      <c r="DK34" s="30">
        <f t="shared" si="63"/>
        <v>0</v>
      </c>
      <c r="DL34" s="30">
        <f t="shared" si="63"/>
        <v>0</v>
      </c>
      <c r="DM34" s="31"/>
      <c r="DN34" s="27" t="e">
        <f t="shared" si="64"/>
        <v>#VALUE!</v>
      </c>
      <c r="DO34" s="28">
        <f t="shared" si="65"/>
        <v>0</v>
      </c>
      <c r="DP34" s="27" t="e">
        <f t="shared" si="66"/>
        <v>#VALUE!</v>
      </c>
      <c r="DQ34" s="28">
        <f t="shared" si="67"/>
        <v>0</v>
      </c>
      <c r="DR34" s="28">
        <f>IF(OR(T34="",T34=" ",T34="　"),0,IF(D34&gt;=820701,0,IF(DC34=1,1,IF(MATCH(T34,Sheet2!$D$3:$D$12,1)&lt;=5,1,0))))</f>
        <v>0</v>
      </c>
      <c r="DS34" s="28">
        <f>IF(OR(X34="",X34=" ",X34="　"),0,IF(D34&gt;=820701,0,IF(DD34=1,1,IF(MATCH(X34,Sheet2!$D$3:$D$12,1)&lt;=5,1,0))))</f>
        <v>0</v>
      </c>
      <c r="DT34" s="28">
        <f>IF(OR(AB34="",AB34=" ",AB34="　"),0,IF(D34&gt;=820701,0,IF(DE34=1,1,IF(MATCH(AB34,Sheet2!$D$3:$D$12,1)&lt;=5,1,0))))</f>
        <v>0</v>
      </c>
      <c r="DU34" s="28">
        <f>IF(OR(AF34="",AF34=" ",AF34="　"),0,IF(D34&gt;=820701,0,IF(DF34=1,1,IF(MATCH(AF34,Sheet2!$D$3:$D$12,1)&lt;=5,1,0))))</f>
        <v>0</v>
      </c>
      <c r="DV34" s="29">
        <f t="shared" si="68"/>
        <v>3</v>
      </c>
      <c r="DW34" s="29">
        <f t="shared" si="69"/>
        <v>3</v>
      </c>
      <c r="DX34" s="30">
        <f t="shared" si="70"/>
        <v>0</v>
      </c>
      <c r="DY34" s="30">
        <f t="shared" si="71"/>
        <v>0</v>
      </c>
      <c r="DZ34" s="30">
        <f t="shared" si="72"/>
        <v>0</v>
      </c>
      <c r="EA34" s="30">
        <f t="shared" si="72"/>
        <v>0</v>
      </c>
      <c r="EB34" s="31"/>
      <c r="EC34" s="27" t="e">
        <f t="shared" si="73"/>
        <v>#VALUE!</v>
      </c>
      <c r="ED34" s="28">
        <f t="shared" si="74"/>
        <v>0</v>
      </c>
      <c r="EE34" s="27" t="e">
        <f t="shared" si="75"/>
        <v>#VALUE!</v>
      </c>
      <c r="EF34" s="28">
        <f t="shared" si="76"/>
        <v>0</v>
      </c>
      <c r="EG34" s="28">
        <f>IF(OR(T34="",T34=" ",T34="　"),0,IF(D34&gt;=830101,0,IF(DR34=1,1,IF(MATCH(T34,Sheet2!$D$3:$D$12,1)&lt;=6,1,0))))</f>
        <v>0</v>
      </c>
      <c r="EH34" s="28">
        <f>IF(OR(X34="",X34=" ",X34="　"),0,IF(D34&gt;=830101,0,IF(DS34=1,1,IF(MATCH(X34,Sheet2!$D$3:$D$12,1)&lt;=6,1,0))))</f>
        <v>0</v>
      </c>
      <c r="EI34" s="28">
        <f>IF(OR(AB34="",AB34=" ",AB34="　"),0,IF(D34&gt;=830101,0,IF(DT34=1,1,IF(MATCH(AB34,Sheet2!$D$3:$D$12,1)&lt;=6,1,0))))</f>
        <v>0</v>
      </c>
      <c r="EJ34" s="28">
        <f>IF(OR(AF34="",AF34=" ",AF34="　"),0,IF(D34&gt;=830101,0,IF(DU34=1,1,IF(MATCH(AF34,Sheet2!$D$3:$D$12,1)&lt;=6,1,0))))</f>
        <v>0</v>
      </c>
      <c r="EK34" s="29">
        <f t="shared" si="77"/>
        <v>2</v>
      </c>
      <c r="EL34" s="29">
        <f t="shared" si="78"/>
        <v>2</v>
      </c>
      <c r="EM34" s="30">
        <f t="shared" si="79"/>
        <v>0</v>
      </c>
      <c r="EN34" s="30">
        <f t="shared" si="80"/>
        <v>0</v>
      </c>
      <c r="EO34" s="30">
        <f t="shared" si="81"/>
        <v>0</v>
      </c>
      <c r="EP34" s="30">
        <f t="shared" si="81"/>
        <v>0</v>
      </c>
      <c r="EQ34" s="31"/>
      <c r="ER34" s="27" t="e">
        <f t="shared" si="82"/>
        <v>#VALUE!</v>
      </c>
      <c r="ES34" s="28">
        <f t="shared" si="83"/>
        <v>0</v>
      </c>
      <c r="ET34" s="27" t="e">
        <f t="shared" si="84"/>
        <v>#VALUE!</v>
      </c>
      <c r="EU34" s="28">
        <f t="shared" si="85"/>
        <v>0</v>
      </c>
      <c r="EV34" s="28">
        <f>IF(OR(T34="",T34=" ",T34="　"),0,IF(D34&gt;=830701,0,IF(EG34=1,1,IF(MATCH(T34,Sheet2!$D$3:$D$12,1)&lt;=7,1,0))))</f>
        <v>0</v>
      </c>
      <c r="EW34" s="28">
        <f>IF(OR(X34="",X34=" ",X34="　"),0,IF(D34&gt;=830701,0,IF(EH34=1,1,IF(MATCH(X34,Sheet2!$D$3:$D$12,1)&lt;=7,1,0))))</f>
        <v>0</v>
      </c>
      <c r="EX34" s="28">
        <f>IF(OR(AB34="",AB34=" ",AB34="　"),0,IF(D34&gt;=830701,0,IF(EI34=1,1,IF(MATCH(AB34,Sheet2!$D$3:$D$12,1)&lt;=7,1,0))))</f>
        <v>0</v>
      </c>
      <c r="EY34" s="28">
        <f>IF(OR(AF34="",AF34=" ",AF34="　"),0,IF(D34&gt;=830701,0,IF(EJ34=1,1,IF(MATCH(AF34,Sheet2!$D$3:$D$12,1)&lt;=7,1,0))))</f>
        <v>0</v>
      </c>
      <c r="EZ34" s="29">
        <f t="shared" si="86"/>
        <v>2</v>
      </c>
      <c r="FA34" s="29">
        <f t="shared" si="87"/>
        <v>2</v>
      </c>
      <c r="FB34" s="30">
        <f t="shared" si="88"/>
        <v>0</v>
      </c>
      <c r="FC34" s="30">
        <f t="shared" si="89"/>
        <v>0</v>
      </c>
      <c r="FD34" s="30">
        <f t="shared" si="90"/>
        <v>0</v>
      </c>
      <c r="FE34" s="30">
        <f t="shared" si="90"/>
        <v>0</v>
      </c>
      <c r="FF34" s="31"/>
      <c r="FG34" s="27" t="e">
        <f t="shared" si="91"/>
        <v>#VALUE!</v>
      </c>
      <c r="FH34" s="28">
        <f t="shared" si="92"/>
        <v>0</v>
      </c>
      <c r="FI34" s="27" t="e">
        <f t="shared" si="93"/>
        <v>#VALUE!</v>
      </c>
      <c r="FJ34" s="28">
        <f t="shared" si="94"/>
        <v>0</v>
      </c>
      <c r="FK34" s="28">
        <f>IF(OR(T34="",T34=" ",T34="　"),0,IF(D34&gt;=840101,0,IF(EV34=1,1,IF(MATCH(T34,Sheet2!$D$3:$D$12,1)&lt;=8,1,0))))</f>
        <v>0</v>
      </c>
      <c r="FL34" s="28">
        <f>IF(OR(X34="",X34=" ",X34="　"),0,IF(D34&gt;=840101,0,IF(EW34=1,1,IF(MATCH(X34,Sheet2!$D$3:$D$12,1)&lt;=8,1,0))))</f>
        <v>0</v>
      </c>
      <c r="FM34" s="28">
        <f>IF(OR(AB34="",AB34=" ",AB34="　"),0,IF(D34&gt;=840101,0,IF(EX34=1,1,IF(MATCH(AB34,Sheet2!$D$3:$D$12,1)&lt;=8,1,0))))</f>
        <v>0</v>
      </c>
      <c r="FN34" s="28">
        <f>IF(OR(AF34="",AF34=" ",AF34="　"),0,IF(D34&gt;=840101,0,IF(EY34=1,1,IF(MATCH(AF34,Sheet2!$D$3:$D$12,1)&lt;=8,1,0))))</f>
        <v>0</v>
      </c>
      <c r="FO34" s="29">
        <f t="shared" si="95"/>
        <v>1</v>
      </c>
      <c r="FP34" s="29">
        <f t="shared" si="96"/>
        <v>1</v>
      </c>
      <c r="FQ34" s="30">
        <f t="shared" si="97"/>
        <v>0</v>
      </c>
      <c r="FR34" s="30">
        <f t="shared" si="98"/>
        <v>0</v>
      </c>
      <c r="FS34" s="30">
        <f t="shared" si="99"/>
        <v>0</v>
      </c>
      <c r="FT34" s="30">
        <f t="shared" si="99"/>
        <v>0</v>
      </c>
      <c r="FU34" s="31"/>
      <c r="FV34" s="27" t="e">
        <f t="shared" si="100"/>
        <v>#VALUE!</v>
      </c>
      <c r="FW34" s="28">
        <f t="shared" si="101"/>
        <v>0</v>
      </c>
      <c r="FX34" s="27" t="e">
        <f t="shared" si="102"/>
        <v>#VALUE!</v>
      </c>
      <c r="FY34" s="28">
        <f t="shared" si="103"/>
        <v>0</v>
      </c>
      <c r="FZ34" s="28">
        <f>IF(OR(T34="",T34=" ",T34="　"),0,IF(D34&gt;=840701,0,IF(FK34=1,1,IF(MATCH(T34,Sheet2!$D$3:$D$12,1)&lt;=9,1,0))))</f>
        <v>0</v>
      </c>
      <c r="GA34" s="28">
        <f>IF(OR(X34="",X34=" ",X34="　"),0,IF(D34&gt;=840701,0,IF(FL34=1,1,IF(MATCH(X34,Sheet2!$D$3:$D$12,1)&lt;=9,1,0))))</f>
        <v>0</v>
      </c>
      <c r="GB34" s="28">
        <f>IF(OR(AB34="",AB34=" ",AB34="　"),0,IF(D34&gt;=840701,0,IF(FM34=1,1,IF(MATCH(AB34,Sheet2!$D$3:$D$12,1)&lt;=9,1,0))))</f>
        <v>0</v>
      </c>
      <c r="GC34" s="28">
        <f>IF(OR(AF34="",AF34=" ",AF34="　"),0,IF(D34&gt;=840701,0,IF(FN34=1,1,IF(MATCH(AF34,Sheet2!$D$3:$D$12,1)&lt;=9,1,0))))</f>
        <v>0</v>
      </c>
      <c r="GD34" s="29">
        <f t="shared" si="104"/>
        <v>1</v>
      </c>
      <c r="GE34" s="29">
        <f t="shared" si="105"/>
        <v>1</v>
      </c>
      <c r="GF34" s="30">
        <f t="shared" si="106"/>
        <v>0</v>
      </c>
      <c r="GG34" s="30">
        <f t="shared" si="107"/>
        <v>0</v>
      </c>
      <c r="GH34" s="30">
        <f t="shared" si="108"/>
        <v>0</v>
      </c>
      <c r="GI34" s="30">
        <f t="shared" si="108"/>
        <v>0</v>
      </c>
      <c r="GJ34" s="31"/>
      <c r="GK34" s="27" t="e">
        <f t="shared" si="109"/>
        <v>#VALUE!</v>
      </c>
      <c r="GL34" s="28">
        <f t="shared" si="110"/>
        <v>0</v>
      </c>
      <c r="GM34" s="27" t="e">
        <f t="shared" si="111"/>
        <v>#VALUE!</v>
      </c>
      <c r="GN34" s="28">
        <f t="shared" si="112"/>
        <v>0</v>
      </c>
      <c r="GO34" s="28">
        <f>IF(OR(T34="",T34=" ",T34="　"),0,IF(D34&gt;=840701,0,IF(FZ34=1,1,IF(MATCH(T34,Sheet2!$D$3:$D$12,1)&lt;=10,1,0))))</f>
        <v>0</v>
      </c>
      <c r="GP34" s="28">
        <f>IF(OR(X34="",X34=" ",X34="　"),0,IF(D34&gt;=840701,0,IF(GA34=1,1,IF(MATCH(X34,Sheet2!$D$3:$D$12,1)&lt;=10,1,0))))</f>
        <v>0</v>
      </c>
      <c r="GQ34" s="28">
        <f>IF(OR(AB34="",AB34=" ",AB34="　"),0,IF(D34&gt;=840701,0,IF(GB34=1,1,IF(MATCH(AB34,Sheet2!$D$3:$D$12,1)&lt;=10,1,0))))</f>
        <v>0</v>
      </c>
      <c r="GR34" s="28">
        <f>IF(OR(AF34="",AF34=" ",AF34="　"),0,IF(D34&gt;=840701,0,IF(GC34=1,1,IF(MATCH(AF34,Sheet2!$D$3:$D$12,1)&lt;=10,1,0))))</f>
        <v>0</v>
      </c>
      <c r="GS34" s="29">
        <f t="shared" si="113"/>
        <v>0</v>
      </c>
      <c r="GT34" s="29">
        <f t="shared" si="114"/>
        <v>0</v>
      </c>
      <c r="GU34" s="30">
        <f t="shared" si="115"/>
        <v>0</v>
      </c>
      <c r="GV34" s="30">
        <f t="shared" si="116"/>
        <v>0</v>
      </c>
      <c r="GW34" s="30">
        <f t="shared" si="117"/>
        <v>0</v>
      </c>
      <c r="GX34" s="30">
        <f t="shared" si="117"/>
        <v>0</v>
      </c>
      <c r="GY34" s="131"/>
      <c r="GZ34" s="39" t="str">
        <f t="shared" si="118"/>
        <v>1911/00/00</v>
      </c>
      <c r="HA34" s="131" t="e">
        <f t="shared" si="119"/>
        <v>#VALUE!</v>
      </c>
      <c r="HB34" s="131" t="str">
        <f t="shared" si="120"/>
        <v>1911/00/00</v>
      </c>
      <c r="HC34" s="131" t="e">
        <f t="shared" si="121"/>
        <v>#VALUE!</v>
      </c>
      <c r="HD34" s="131" t="str">
        <f t="shared" si="122"/>
        <v>1911/00/00</v>
      </c>
      <c r="HE34" s="131" t="e">
        <f t="shared" si="123"/>
        <v>#VALUE!</v>
      </c>
      <c r="HF34" s="131" t="str">
        <f t="shared" si="124"/>
        <v>2014/01/01</v>
      </c>
      <c r="HH34" s="131">
        <f>IF(OR(C34="",C34=" ",C34="　"),0,IF(D34&gt;780630,0,ROUND(VLOOKUP(F34,Sheet2!$A$1:$B$20,2,FALSE)*E34,0)))</f>
        <v>0</v>
      </c>
      <c r="HI34" s="131">
        <f t="shared" si="125"/>
        <v>0</v>
      </c>
      <c r="HJ34" s="131">
        <f t="shared" si="126"/>
        <v>0</v>
      </c>
      <c r="HL34" s="131" t="str">
        <f t="shared" si="127"/>
        <v/>
      </c>
      <c r="HM34" s="131" t="str">
        <f t="shared" si="128"/>
        <v/>
      </c>
      <c r="HN34" s="131" t="str">
        <f t="shared" si="129"/>
        <v/>
      </c>
      <c r="HO34" s="131" t="str">
        <f t="shared" si="130"/>
        <v/>
      </c>
      <c r="HP34" s="131" t="str">
        <f t="shared" si="131"/>
        <v/>
      </c>
      <c r="HQ34" s="131" t="str">
        <f t="shared" si="131"/>
        <v/>
      </c>
      <c r="HR34" s="131" t="str">
        <f t="shared" si="132"/>
        <v/>
      </c>
    </row>
    <row r="35" spans="1:226" ht="60" customHeight="1">
      <c r="A35" s="125">
        <v>30</v>
      </c>
      <c r="B35" s="32"/>
      <c r="C35" s="33"/>
      <c r="D35" s="34"/>
      <c r="E35" s="55"/>
      <c r="F35" s="46"/>
      <c r="G35" s="48">
        <f>IF(OR(C35="",C35=" ",C35="　"),0,IF(D35&gt;780630,0,ROUND(VLOOKUP(F35,Sheet2!$A$1:$B$20,2,FALSE),0)))</f>
        <v>0</v>
      </c>
      <c r="H35" s="49">
        <f t="shared" si="0"/>
        <v>0</v>
      </c>
      <c r="I35" s="24">
        <f t="shared" si="1"/>
        <v>0</v>
      </c>
      <c r="J35" s="25">
        <f t="shared" si="2"/>
        <v>0</v>
      </c>
      <c r="K35" s="35"/>
      <c r="L35" s="133" t="str">
        <f t="shared" si="133"/>
        <v/>
      </c>
      <c r="M35" s="51" t="str">
        <f t="shared" si="4"/>
        <v/>
      </c>
      <c r="N35" s="56">
        <v>15.5</v>
      </c>
      <c r="O35" s="38"/>
      <c r="P35" s="133" t="str">
        <f t="shared" si="134"/>
        <v/>
      </c>
      <c r="Q35" s="51" t="str">
        <f t="shared" si="6"/>
        <v/>
      </c>
      <c r="R35" s="56">
        <v>15.5</v>
      </c>
      <c r="S35" s="38"/>
      <c r="T35" s="34"/>
      <c r="U35" s="51" t="str">
        <f t="shared" si="7"/>
        <v/>
      </c>
      <c r="V35" s="56">
        <v>15.5</v>
      </c>
      <c r="W35" s="38"/>
      <c r="X35" s="34"/>
      <c r="Y35" s="51" t="str">
        <f t="shared" si="8"/>
        <v/>
      </c>
      <c r="Z35" s="56">
        <v>15.5</v>
      </c>
      <c r="AA35" s="35"/>
      <c r="AB35" s="34"/>
      <c r="AC35" s="51" t="str">
        <f t="shared" si="9"/>
        <v/>
      </c>
      <c r="AD35" s="56">
        <v>15.5</v>
      </c>
      <c r="AE35" s="38"/>
      <c r="AF35" s="34"/>
      <c r="AG35" s="51" t="str">
        <f t="shared" si="10"/>
        <v/>
      </c>
      <c r="AH35" s="56">
        <v>15.5</v>
      </c>
      <c r="AI35" s="37">
        <f t="shared" si="11"/>
        <v>0</v>
      </c>
      <c r="AJ35" s="47">
        <f t="shared" si="12"/>
        <v>0</v>
      </c>
      <c r="AK35" s="26">
        <f t="shared" si="13"/>
        <v>0</v>
      </c>
      <c r="AL35" s="53">
        <f t="shared" si="14"/>
        <v>0</v>
      </c>
      <c r="AM35" s="36"/>
      <c r="AN35" s="54"/>
      <c r="AO35" s="131" t="e">
        <f>VLOOKUP(LEFT(C35,1),Sheet2!$L$3:$M$28,2,FALSE)&amp;MID(C35,2,9)</f>
        <v>#N/A</v>
      </c>
      <c r="AP35" s="131" t="e">
        <f t="shared" si="15"/>
        <v>#N/A</v>
      </c>
      <c r="AQ35" s="131" t="e">
        <f t="shared" si="16"/>
        <v>#N/A</v>
      </c>
      <c r="AR35" s="27">
        <f t="shared" si="17"/>
        <v>0</v>
      </c>
      <c r="AS35" s="28">
        <f t="shared" si="18"/>
        <v>0</v>
      </c>
      <c r="AT35" s="27">
        <f t="shared" si="19"/>
        <v>0</v>
      </c>
      <c r="AU35" s="28">
        <f t="shared" si="20"/>
        <v>0</v>
      </c>
      <c r="AV35" s="28">
        <f t="shared" si="21"/>
        <v>0</v>
      </c>
      <c r="AW35" s="28">
        <f t="shared" si="22"/>
        <v>0</v>
      </c>
      <c r="AX35" s="28">
        <f t="shared" si="23"/>
        <v>0</v>
      </c>
      <c r="AY35" s="28">
        <f t="shared" si="24"/>
        <v>0</v>
      </c>
      <c r="AZ35" s="29" t="str">
        <f t="shared" si="25"/>
        <v/>
      </c>
      <c r="BA35" s="29"/>
      <c r="BB35" s="30">
        <f t="shared" si="26"/>
        <v>0</v>
      </c>
      <c r="BC35" s="30">
        <f t="shared" si="26"/>
        <v>0</v>
      </c>
      <c r="BD35" s="31">
        <f t="shared" si="27"/>
        <v>0</v>
      </c>
      <c r="BE35" s="131"/>
      <c r="BF35" s="27" t="e">
        <f t="shared" si="28"/>
        <v>#VALUE!</v>
      </c>
      <c r="BG35" s="28">
        <f t="shared" si="29"/>
        <v>0</v>
      </c>
      <c r="BH35" s="27" t="e">
        <f t="shared" si="30"/>
        <v>#VALUE!</v>
      </c>
      <c r="BI35" s="28">
        <f t="shared" si="31"/>
        <v>0</v>
      </c>
      <c r="BJ35" s="28">
        <f>IF(OR(T35="",T35=" ",T35="　"),0,IF(D35&gt;=800701,0,IF(MATCH(T35,Sheet2!$D$3:$D$12,1)&lt;=1,1,0)))</f>
        <v>0</v>
      </c>
      <c r="BK35" s="28">
        <f>IF(OR(X35="",X35=" ",X35="　"),0,IF(D35&gt;=800701,0,IF(MATCH(X35,Sheet2!$D$3:$D$12,1)&lt;=1,1,0)))</f>
        <v>0</v>
      </c>
      <c r="BL35" s="28">
        <f>IF(OR(AB35="",AB35=" ",AB35="　"),0,IF(D35&gt;=800701,0,IF(MATCH(AB35,Sheet2!$D$3:$D$12,1)&lt;=1,1,0)))</f>
        <v>0</v>
      </c>
      <c r="BM35" s="28">
        <f>IF(OR(AF35="",AF35=" ",AF35="　"),0,IF(D35&gt;=800701,0,IF(MATCH(AF35,Sheet2!$D$3:$D$12,1)&lt;=1,1,0)))</f>
        <v>0</v>
      </c>
      <c r="BN35" s="29">
        <f t="shared" si="32"/>
        <v>5</v>
      </c>
      <c r="BO35" s="29">
        <f t="shared" si="33"/>
        <v>3</v>
      </c>
      <c r="BP35" s="30">
        <f t="shared" si="34"/>
        <v>0</v>
      </c>
      <c r="BQ35" s="30">
        <f t="shared" si="35"/>
        <v>0</v>
      </c>
      <c r="BR35" s="30">
        <f t="shared" si="36"/>
        <v>0</v>
      </c>
      <c r="BS35" s="30">
        <f t="shared" si="36"/>
        <v>0</v>
      </c>
      <c r="BT35" s="30"/>
      <c r="BU35" s="27" t="e">
        <f t="shared" si="37"/>
        <v>#VALUE!</v>
      </c>
      <c r="BV35" s="28">
        <f t="shared" si="38"/>
        <v>0</v>
      </c>
      <c r="BW35" s="27" t="e">
        <f t="shared" si="39"/>
        <v>#VALUE!</v>
      </c>
      <c r="BX35" s="28">
        <f t="shared" si="40"/>
        <v>0</v>
      </c>
      <c r="BY35" s="28">
        <f>IF(OR(T35="",T35=" ",T35="　"),0,IF(D35&gt;=810101,0,IF(BJ35=1,1,IF(MATCH(T35,Sheet2!$D$3:$D$12,1)&lt;=2,1,0))))</f>
        <v>0</v>
      </c>
      <c r="BZ35" s="28">
        <f>IF(OR(X35="",X35=" ",X35="　"),0,IF(D35&gt;=810101,0,IF(BK35=1,1,IF(MATCH(X35,Sheet2!$D$3:$D$12,1)&lt;=2,1,0))))</f>
        <v>0</v>
      </c>
      <c r="CA35" s="28">
        <f>IF(OR(AB35="",AB35=" ",AB35="　"),0,IF(D35&gt;=810101,0,IF(BL35=1,1,IF(MATCH(AB35,Sheet2!$D$3:$D$12,1)&lt;=2,1,0))))</f>
        <v>0</v>
      </c>
      <c r="CB35" s="28">
        <f>IF(OR(AF35="",AF35=" ",AF35="　"),0,IF(D35&gt;=810101,0,IF(BM35=1,1,IF(MATCH(AF35,Sheet2!$D$3:$D$12,1)&lt;=2,1,0))))</f>
        <v>0</v>
      </c>
      <c r="CC35" s="29">
        <f t="shared" si="41"/>
        <v>4</v>
      </c>
      <c r="CD35" s="29">
        <f t="shared" si="42"/>
        <v>3</v>
      </c>
      <c r="CE35" s="30">
        <f t="shared" si="43"/>
        <v>0</v>
      </c>
      <c r="CF35" s="30">
        <f t="shared" si="44"/>
        <v>0</v>
      </c>
      <c r="CG35" s="30">
        <f t="shared" si="45"/>
        <v>0</v>
      </c>
      <c r="CH35" s="30">
        <f t="shared" si="45"/>
        <v>0</v>
      </c>
      <c r="CI35" s="30"/>
      <c r="CJ35" s="27" t="e">
        <f t="shared" si="46"/>
        <v>#VALUE!</v>
      </c>
      <c r="CK35" s="28">
        <f t="shared" si="47"/>
        <v>0</v>
      </c>
      <c r="CL35" s="27" t="e">
        <f t="shared" si="48"/>
        <v>#VALUE!</v>
      </c>
      <c r="CM35" s="28">
        <f t="shared" si="49"/>
        <v>0</v>
      </c>
      <c r="CN35" s="28">
        <f>IF(OR(T35="",T35=" ",T35="　"),0,IF(D35&gt;=810701,0,IF(BY35=1,1,IF(MATCH(T35,Sheet2!$D$3:$D$12,1)&lt;=3,1,0))))</f>
        <v>0</v>
      </c>
      <c r="CO35" s="28">
        <f>IF(OR(X35="",X35=" ",X35="　"),0,IF(D35&gt;=810701,0,IF(BZ35=1,1,IF(MATCH(X35,Sheet2!$D$3:$D$12,1)&lt;=3,1,0))))</f>
        <v>0</v>
      </c>
      <c r="CP35" s="28">
        <f>IF(OR(AB35="",AB35=" ",AB35="　"),0,IF(D35&gt;=810701,0,IF(CA35=1,1,IF(MATCH(AB35,Sheet2!$D$3:$D$12,1)&lt;=3,1,0))))</f>
        <v>0</v>
      </c>
      <c r="CQ35" s="28">
        <f>IF(OR(AF35="",AF35=" ",AF35="　"),0,IF(D35&gt;=810701,0,IF(CB35=1,1,IF(MATCH(AF35,Sheet2!$D$3:$D$12,1)&lt;=3,1,0))))</f>
        <v>0</v>
      </c>
      <c r="CR35" s="29">
        <f t="shared" si="50"/>
        <v>4</v>
      </c>
      <c r="CS35" s="29">
        <f t="shared" si="51"/>
        <v>3</v>
      </c>
      <c r="CT35" s="30">
        <f t="shared" si="52"/>
        <v>0</v>
      </c>
      <c r="CU35" s="30">
        <f t="shared" si="53"/>
        <v>0</v>
      </c>
      <c r="CV35" s="30">
        <f t="shared" si="54"/>
        <v>0</v>
      </c>
      <c r="CW35" s="30">
        <f t="shared" si="54"/>
        <v>0</v>
      </c>
      <c r="CX35" s="31"/>
      <c r="CY35" s="27" t="e">
        <f t="shared" si="55"/>
        <v>#VALUE!</v>
      </c>
      <c r="CZ35" s="28">
        <f t="shared" si="56"/>
        <v>0</v>
      </c>
      <c r="DA35" s="27" t="e">
        <f t="shared" si="57"/>
        <v>#VALUE!</v>
      </c>
      <c r="DB35" s="28">
        <f t="shared" si="58"/>
        <v>0</v>
      </c>
      <c r="DC35" s="28">
        <f>IF(OR(T35="",T35=" ",T35="　"),0,IF(D35&gt;=820101,0,IF(CN35=1,1,IF(MATCH(T35,Sheet2!$D$3:$D$12,1)&lt;=4,1,0))))</f>
        <v>0</v>
      </c>
      <c r="DD35" s="28">
        <f>IF(OR(X35="",X35=" ",X35="　"),0,IF(D35&gt;=820101,0,IF(CO35=1,1,IF(MATCH(X35,Sheet2!$D$3:$D$12,1)&lt;=4,1,0))))</f>
        <v>0</v>
      </c>
      <c r="DE35" s="28">
        <f>IF(OR(AB35="",AB35=" ",AB35="　"),0,IF(D35&gt;=820101,0,IF(CP35=1,1,IF(MATCH(AB35,Sheet2!$D$3:$D$12,1)&lt;=4,1,0))))</f>
        <v>0</v>
      </c>
      <c r="DF35" s="28">
        <f>IF(OR(AF35="",AF35=" ",AF35="　"),0,IF(D35&gt;=820101,0,IF(CQ35=1,1,IF(MATCH(AF35,Sheet2!$D$3:$D$12,1)&lt;=4,1,0))))</f>
        <v>0</v>
      </c>
      <c r="DG35" s="29">
        <f t="shared" si="59"/>
        <v>3</v>
      </c>
      <c r="DH35" s="29">
        <f t="shared" si="60"/>
        <v>3</v>
      </c>
      <c r="DI35" s="30">
        <f t="shared" si="61"/>
        <v>0</v>
      </c>
      <c r="DJ35" s="30">
        <f t="shared" si="62"/>
        <v>0</v>
      </c>
      <c r="DK35" s="30">
        <f t="shared" si="63"/>
        <v>0</v>
      </c>
      <c r="DL35" s="30">
        <f t="shared" si="63"/>
        <v>0</v>
      </c>
      <c r="DM35" s="31"/>
      <c r="DN35" s="27" t="e">
        <f t="shared" si="64"/>
        <v>#VALUE!</v>
      </c>
      <c r="DO35" s="28">
        <f t="shared" si="65"/>
        <v>0</v>
      </c>
      <c r="DP35" s="27" t="e">
        <f t="shared" si="66"/>
        <v>#VALUE!</v>
      </c>
      <c r="DQ35" s="28">
        <f t="shared" si="67"/>
        <v>0</v>
      </c>
      <c r="DR35" s="28">
        <f>IF(OR(T35="",T35=" ",T35="　"),0,IF(D35&gt;=820701,0,IF(DC35=1,1,IF(MATCH(T35,Sheet2!$D$3:$D$12,1)&lt;=5,1,0))))</f>
        <v>0</v>
      </c>
      <c r="DS35" s="28">
        <f>IF(OR(X35="",X35=" ",X35="　"),0,IF(D35&gt;=820701,0,IF(DD35=1,1,IF(MATCH(X35,Sheet2!$D$3:$D$12,1)&lt;=5,1,0))))</f>
        <v>0</v>
      </c>
      <c r="DT35" s="28">
        <f>IF(OR(AB35="",AB35=" ",AB35="　"),0,IF(D35&gt;=820701,0,IF(DE35=1,1,IF(MATCH(AB35,Sheet2!$D$3:$D$12,1)&lt;=5,1,0))))</f>
        <v>0</v>
      </c>
      <c r="DU35" s="28">
        <f>IF(OR(AF35="",AF35=" ",AF35="　"),0,IF(D35&gt;=820701,0,IF(DF35=1,1,IF(MATCH(AF35,Sheet2!$D$3:$D$12,1)&lt;=5,1,0))))</f>
        <v>0</v>
      </c>
      <c r="DV35" s="29">
        <f t="shared" si="68"/>
        <v>3</v>
      </c>
      <c r="DW35" s="29">
        <f t="shared" si="69"/>
        <v>3</v>
      </c>
      <c r="DX35" s="30">
        <f t="shared" si="70"/>
        <v>0</v>
      </c>
      <c r="DY35" s="30">
        <f t="shared" si="71"/>
        <v>0</v>
      </c>
      <c r="DZ35" s="30">
        <f t="shared" si="72"/>
        <v>0</v>
      </c>
      <c r="EA35" s="30">
        <f t="shared" si="72"/>
        <v>0</v>
      </c>
      <c r="EB35" s="31"/>
      <c r="EC35" s="27" t="e">
        <f t="shared" si="73"/>
        <v>#VALUE!</v>
      </c>
      <c r="ED35" s="28">
        <f t="shared" si="74"/>
        <v>0</v>
      </c>
      <c r="EE35" s="27" t="e">
        <f t="shared" si="75"/>
        <v>#VALUE!</v>
      </c>
      <c r="EF35" s="28">
        <f t="shared" si="76"/>
        <v>0</v>
      </c>
      <c r="EG35" s="28">
        <f>IF(OR(T35="",T35=" ",T35="　"),0,IF(D35&gt;=830101,0,IF(DR35=1,1,IF(MATCH(T35,Sheet2!$D$3:$D$12,1)&lt;=6,1,0))))</f>
        <v>0</v>
      </c>
      <c r="EH35" s="28">
        <f>IF(OR(X35="",X35=" ",X35="　"),0,IF(D35&gt;=830101,0,IF(DS35=1,1,IF(MATCH(X35,Sheet2!$D$3:$D$12,1)&lt;=6,1,0))))</f>
        <v>0</v>
      </c>
      <c r="EI35" s="28">
        <f>IF(OR(AB35="",AB35=" ",AB35="　"),0,IF(D35&gt;=830101,0,IF(DT35=1,1,IF(MATCH(AB35,Sheet2!$D$3:$D$12,1)&lt;=6,1,0))))</f>
        <v>0</v>
      </c>
      <c r="EJ35" s="28">
        <f>IF(OR(AF35="",AF35=" ",AF35="　"),0,IF(D35&gt;=830101,0,IF(DU35=1,1,IF(MATCH(AF35,Sheet2!$D$3:$D$12,1)&lt;=6,1,0))))</f>
        <v>0</v>
      </c>
      <c r="EK35" s="29">
        <f t="shared" si="77"/>
        <v>2</v>
      </c>
      <c r="EL35" s="29">
        <f t="shared" si="78"/>
        <v>2</v>
      </c>
      <c r="EM35" s="30">
        <f t="shared" si="79"/>
        <v>0</v>
      </c>
      <c r="EN35" s="30">
        <f t="shared" si="80"/>
        <v>0</v>
      </c>
      <c r="EO35" s="30">
        <f t="shared" si="81"/>
        <v>0</v>
      </c>
      <c r="EP35" s="30">
        <f t="shared" si="81"/>
        <v>0</v>
      </c>
      <c r="EQ35" s="31"/>
      <c r="ER35" s="27" t="e">
        <f t="shared" si="82"/>
        <v>#VALUE!</v>
      </c>
      <c r="ES35" s="28">
        <f t="shared" si="83"/>
        <v>0</v>
      </c>
      <c r="ET35" s="27" t="e">
        <f t="shared" si="84"/>
        <v>#VALUE!</v>
      </c>
      <c r="EU35" s="28">
        <f t="shared" si="85"/>
        <v>0</v>
      </c>
      <c r="EV35" s="28">
        <f>IF(OR(T35="",T35=" ",T35="　"),0,IF(D35&gt;=830701,0,IF(EG35=1,1,IF(MATCH(T35,Sheet2!$D$3:$D$12,1)&lt;=7,1,0))))</f>
        <v>0</v>
      </c>
      <c r="EW35" s="28">
        <f>IF(OR(X35="",X35=" ",X35="　"),0,IF(D35&gt;=830701,0,IF(EH35=1,1,IF(MATCH(X35,Sheet2!$D$3:$D$12,1)&lt;=7,1,0))))</f>
        <v>0</v>
      </c>
      <c r="EX35" s="28">
        <f>IF(OR(AB35="",AB35=" ",AB35="　"),0,IF(D35&gt;=830701,0,IF(EI35=1,1,IF(MATCH(AB35,Sheet2!$D$3:$D$12,1)&lt;=7,1,0))))</f>
        <v>0</v>
      </c>
      <c r="EY35" s="28">
        <f>IF(OR(AF35="",AF35=" ",AF35="　"),0,IF(D35&gt;=830701,0,IF(EJ35=1,1,IF(MATCH(AF35,Sheet2!$D$3:$D$12,1)&lt;=7,1,0))))</f>
        <v>0</v>
      </c>
      <c r="EZ35" s="29">
        <f t="shared" si="86"/>
        <v>2</v>
      </c>
      <c r="FA35" s="29">
        <f t="shared" si="87"/>
        <v>2</v>
      </c>
      <c r="FB35" s="30">
        <f t="shared" si="88"/>
        <v>0</v>
      </c>
      <c r="FC35" s="30">
        <f t="shared" si="89"/>
        <v>0</v>
      </c>
      <c r="FD35" s="30">
        <f t="shared" si="90"/>
        <v>0</v>
      </c>
      <c r="FE35" s="30">
        <f t="shared" si="90"/>
        <v>0</v>
      </c>
      <c r="FF35" s="31"/>
      <c r="FG35" s="27" t="e">
        <f t="shared" si="91"/>
        <v>#VALUE!</v>
      </c>
      <c r="FH35" s="28">
        <f t="shared" si="92"/>
        <v>0</v>
      </c>
      <c r="FI35" s="27" t="e">
        <f t="shared" si="93"/>
        <v>#VALUE!</v>
      </c>
      <c r="FJ35" s="28">
        <f t="shared" si="94"/>
        <v>0</v>
      </c>
      <c r="FK35" s="28">
        <f>IF(OR(T35="",T35=" ",T35="　"),0,IF(D35&gt;=840101,0,IF(EV35=1,1,IF(MATCH(T35,Sheet2!$D$3:$D$12,1)&lt;=8,1,0))))</f>
        <v>0</v>
      </c>
      <c r="FL35" s="28">
        <f>IF(OR(X35="",X35=" ",X35="　"),0,IF(D35&gt;=840101,0,IF(EW35=1,1,IF(MATCH(X35,Sheet2!$D$3:$D$12,1)&lt;=8,1,0))))</f>
        <v>0</v>
      </c>
      <c r="FM35" s="28">
        <f>IF(OR(AB35="",AB35=" ",AB35="　"),0,IF(D35&gt;=840101,0,IF(EX35=1,1,IF(MATCH(AB35,Sheet2!$D$3:$D$12,1)&lt;=8,1,0))))</f>
        <v>0</v>
      </c>
      <c r="FN35" s="28">
        <f>IF(OR(AF35="",AF35=" ",AF35="　"),0,IF(D35&gt;=840101,0,IF(EY35=1,1,IF(MATCH(AF35,Sheet2!$D$3:$D$12,1)&lt;=8,1,0))))</f>
        <v>0</v>
      </c>
      <c r="FO35" s="29">
        <f t="shared" si="95"/>
        <v>1</v>
      </c>
      <c r="FP35" s="29">
        <f t="shared" si="96"/>
        <v>1</v>
      </c>
      <c r="FQ35" s="30">
        <f t="shared" si="97"/>
        <v>0</v>
      </c>
      <c r="FR35" s="30">
        <f t="shared" si="98"/>
        <v>0</v>
      </c>
      <c r="FS35" s="30">
        <f t="shared" si="99"/>
        <v>0</v>
      </c>
      <c r="FT35" s="30">
        <f t="shared" si="99"/>
        <v>0</v>
      </c>
      <c r="FU35" s="31"/>
      <c r="FV35" s="27" t="e">
        <f t="shared" si="100"/>
        <v>#VALUE!</v>
      </c>
      <c r="FW35" s="28">
        <f t="shared" si="101"/>
        <v>0</v>
      </c>
      <c r="FX35" s="27" t="e">
        <f t="shared" si="102"/>
        <v>#VALUE!</v>
      </c>
      <c r="FY35" s="28">
        <f t="shared" si="103"/>
        <v>0</v>
      </c>
      <c r="FZ35" s="28">
        <f>IF(OR(T35="",T35=" ",T35="　"),0,IF(D35&gt;=840701,0,IF(FK35=1,1,IF(MATCH(T35,Sheet2!$D$3:$D$12,1)&lt;=9,1,0))))</f>
        <v>0</v>
      </c>
      <c r="GA35" s="28">
        <f>IF(OR(X35="",X35=" ",X35="　"),0,IF(D35&gt;=840701,0,IF(FL35=1,1,IF(MATCH(X35,Sheet2!$D$3:$D$12,1)&lt;=9,1,0))))</f>
        <v>0</v>
      </c>
      <c r="GB35" s="28">
        <f>IF(OR(AB35="",AB35=" ",AB35="　"),0,IF(D35&gt;=840701,0,IF(FM35=1,1,IF(MATCH(AB35,Sheet2!$D$3:$D$12,1)&lt;=9,1,0))))</f>
        <v>0</v>
      </c>
      <c r="GC35" s="28">
        <f>IF(OR(AF35="",AF35=" ",AF35="　"),0,IF(D35&gt;=840701,0,IF(FN35=1,1,IF(MATCH(AF35,Sheet2!$D$3:$D$12,1)&lt;=9,1,0))))</f>
        <v>0</v>
      </c>
      <c r="GD35" s="29">
        <f t="shared" si="104"/>
        <v>1</v>
      </c>
      <c r="GE35" s="29">
        <f t="shared" si="105"/>
        <v>1</v>
      </c>
      <c r="GF35" s="30">
        <f t="shared" si="106"/>
        <v>0</v>
      </c>
      <c r="GG35" s="30">
        <f t="shared" si="107"/>
        <v>0</v>
      </c>
      <c r="GH35" s="30">
        <f t="shared" si="108"/>
        <v>0</v>
      </c>
      <c r="GI35" s="30">
        <f t="shared" si="108"/>
        <v>0</v>
      </c>
      <c r="GJ35" s="31"/>
      <c r="GK35" s="27" t="e">
        <f t="shared" si="109"/>
        <v>#VALUE!</v>
      </c>
      <c r="GL35" s="28">
        <f t="shared" si="110"/>
        <v>0</v>
      </c>
      <c r="GM35" s="27" t="e">
        <f t="shared" si="111"/>
        <v>#VALUE!</v>
      </c>
      <c r="GN35" s="28">
        <f t="shared" si="112"/>
        <v>0</v>
      </c>
      <c r="GO35" s="28">
        <f>IF(OR(T35="",T35=" ",T35="　"),0,IF(D35&gt;=840701,0,IF(FZ35=1,1,IF(MATCH(T35,Sheet2!$D$3:$D$12,1)&lt;=10,1,0))))</f>
        <v>0</v>
      </c>
      <c r="GP35" s="28">
        <f>IF(OR(X35="",X35=" ",X35="　"),0,IF(D35&gt;=840701,0,IF(GA35=1,1,IF(MATCH(X35,Sheet2!$D$3:$D$12,1)&lt;=10,1,0))))</f>
        <v>0</v>
      </c>
      <c r="GQ35" s="28">
        <f>IF(OR(AB35="",AB35=" ",AB35="　"),0,IF(D35&gt;=840701,0,IF(GB35=1,1,IF(MATCH(AB35,Sheet2!$D$3:$D$12,1)&lt;=10,1,0))))</f>
        <v>0</v>
      </c>
      <c r="GR35" s="28">
        <f>IF(OR(AF35="",AF35=" ",AF35="　"),0,IF(D35&gt;=840701,0,IF(GC35=1,1,IF(MATCH(AF35,Sheet2!$D$3:$D$12,1)&lt;=10,1,0))))</f>
        <v>0</v>
      </c>
      <c r="GS35" s="29">
        <f t="shared" si="113"/>
        <v>0</v>
      </c>
      <c r="GT35" s="29">
        <f t="shared" si="114"/>
        <v>0</v>
      </c>
      <c r="GU35" s="30">
        <f t="shared" si="115"/>
        <v>0</v>
      </c>
      <c r="GV35" s="30">
        <f t="shared" si="116"/>
        <v>0</v>
      </c>
      <c r="GW35" s="30">
        <f t="shared" si="117"/>
        <v>0</v>
      </c>
      <c r="GX35" s="30">
        <f t="shared" si="117"/>
        <v>0</v>
      </c>
      <c r="GY35" s="131"/>
      <c r="GZ35" s="39" t="str">
        <f t="shared" si="118"/>
        <v>1911/00/00</v>
      </c>
      <c r="HA35" s="131" t="e">
        <f t="shared" si="119"/>
        <v>#VALUE!</v>
      </c>
      <c r="HB35" s="131" t="str">
        <f t="shared" si="120"/>
        <v>1911/00/00</v>
      </c>
      <c r="HC35" s="131" t="e">
        <f t="shared" si="121"/>
        <v>#VALUE!</v>
      </c>
      <c r="HD35" s="131" t="str">
        <f t="shared" si="122"/>
        <v>1911/00/00</v>
      </c>
      <c r="HE35" s="131" t="e">
        <f t="shared" si="123"/>
        <v>#VALUE!</v>
      </c>
      <c r="HF35" s="131" t="str">
        <f t="shared" si="124"/>
        <v>2014/01/01</v>
      </c>
      <c r="HH35" s="131">
        <f>IF(OR(C35="",C35=" ",C35="　"),0,IF(D35&gt;780630,0,ROUND(VLOOKUP(F35,Sheet2!$A$1:$B$20,2,FALSE)*E35,0)))</f>
        <v>0</v>
      </c>
      <c r="HI35" s="131">
        <f t="shared" si="125"/>
        <v>0</v>
      </c>
      <c r="HJ35" s="131">
        <f t="shared" si="126"/>
        <v>0</v>
      </c>
      <c r="HL35" s="131" t="str">
        <f t="shared" si="127"/>
        <v/>
      </c>
      <c r="HM35" s="131" t="str">
        <f t="shared" si="128"/>
        <v/>
      </c>
      <c r="HN35" s="131" t="str">
        <f t="shared" si="129"/>
        <v/>
      </c>
      <c r="HO35" s="131" t="str">
        <f t="shared" si="130"/>
        <v/>
      </c>
      <c r="HP35" s="131" t="str">
        <f t="shared" si="131"/>
        <v/>
      </c>
      <c r="HQ35" s="131" t="str">
        <f t="shared" si="131"/>
        <v/>
      </c>
      <c r="HR35" s="131" t="str">
        <f t="shared" si="132"/>
        <v/>
      </c>
    </row>
    <row r="36" spans="1:226" ht="60" customHeight="1">
      <c r="A36" s="125">
        <v>31</v>
      </c>
      <c r="B36" s="32"/>
      <c r="C36" s="33"/>
      <c r="D36" s="34"/>
      <c r="E36" s="55"/>
      <c r="F36" s="46"/>
      <c r="G36" s="48">
        <f>IF(OR(C36="",C36=" ",C36="　"),0,IF(D36&gt;780630,0,ROUND(VLOOKUP(F36,Sheet2!$A$1:$B$20,2,FALSE),0)))</f>
        <v>0</v>
      </c>
      <c r="H36" s="49">
        <f t="shared" si="0"/>
        <v>0</v>
      </c>
      <c r="I36" s="24">
        <f t="shared" si="1"/>
        <v>0</v>
      </c>
      <c r="J36" s="25">
        <f t="shared" si="2"/>
        <v>0</v>
      </c>
      <c r="K36" s="35"/>
      <c r="L36" s="133" t="str">
        <f t="shared" si="133"/>
        <v/>
      </c>
      <c r="M36" s="51" t="str">
        <f t="shared" si="4"/>
        <v/>
      </c>
      <c r="N36" s="56">
        <v>15.5</v>
      </c>
      <c r="O36" s="38"/>
      <c r="P36" s="133" t="str">
        <f t="shared" si="134"/>
        <v/>
      </c>
      <c r="Q36" s="51" t="str">
        <f t="shared" si="6"/>
        <v/>
      </c>
      <c r="R36" s="56">
        <v>15.5</v>
      </c>
      <c r="S36" s="38"/>
      <c r="T36" s="34"/>
      <c r="U36" s="51" t="str">
        <f t="shared" si="7"/>
        <v/>
      </c>
      <c r="V36" s="56">
        <v>15.5</v>
      </c>
      <c r="W36" s="38"/>
      <c r="X36" s="34"/>
      <c r="Y36" s="51" t="str">
        <f t="shared" si="8"/>
        <v/>
      </c>
      <c r="Z36" s="56">
        <v>15.5</v>
      </c>
      <c r="AA36" s="35"/>
      <c r="AB36" s="34"/>
      <c r="AC36" s="51" t="str">
        <f t="shared" si="9"/>
        <v/>
      </c>
      <c r="AD36" s="56">
        <v>15.5</v>
      </c>
      <c r="AE36" s="38"/>
      <c r="AF36" s="34"/>
      <c r="AG36" s="51" t="str">
        <f t="shared" si="10"/>
        <v/>
      </c>
      <c r="AH36" s="56">
        <v>15.5</v>
      </c>
      <c r="AI36" s="37">
        <f t="shared" si="11"/>
        <v>0</v>
      </c>
      <c r="AJ36" s="47">
        <f t="shared" si="12"/>
        <v>0</v>
      </c>
      <c r="AK36" s="26">
        <f t="shared" si="13"/>
        <v>0</v>
      </c>
      <c r="AL36" s="53">
        <f t="shared" si="14"/>
        <v>0</v>
      </c>
      <c r="AM36" s="36"/>
      <c r="AN36" s="54"/>
      <c r="AO36" s="131" t="e">
        <f>VLOOKUP(LEFT(C36,1),Sheet2!$L$3:$M$28,2,FALSE)&amp;MID(C36,2,9)</f>
        <v>#N/A</v>
      </c>
      <c r="AP36" s="131" t="e">
        <f t="shared" si="15"/>
        <v>#N/A</v>
      </c>
      <c r="AQ36" s="131" t="e">
        <f t="shared" si="16"/>
        <v>#N/A</v>
      </c>
      <c r="AR36" s="27">
        <f t="shared" si="17"/>
        <v>0</v>
      </c>
      <c r="AS36" s="28">
        <f t="shared" si="18"/>
        <v>0</v>
      </c>
      <c r="AT36" s="27">
        <f t="shared" si="19"/>
        <v>0</v>
      </c>
      <c r="AU36" s="28">
        <f t="shared" si="20"/>
        <v>0</v>
      </c>
      <c r="AV36" s="28">
        <f t="shared" si="21"/>
        <v>0</v>
      </c>
      <c r="AW36" s="28">
        <f t="shared" si="22"/>
        <v>0</v>
      </c>
      <c r="AX36" s="28">
        <f t="shared" si="23"/>
        <v>0</v>
      </c>
      <c r="AY36" s="28">
        <f t="shared" si="24"/>
        <v>0</v>
      </c>
      <c r="AZ36" s="29" t="str">
        <f t="shared" si="25"/>
        <v/>
      </c>
      <c r="BA36" s="29"/>
      <c r="BB36" s="30">
        <f t="shared" si="26"/>
        <v>0</v>
      </c>
      <c r="BC36" s="30">
        <f t="shared" si="26"/>
        <v>0</v>
      </c>
      <c r="BD36" s="31">
        <f t="shared" si="27"/>
        <v>0</v>
      </c>
      <c r="BE36" s="131"/>
      <c r="BF36" s="27" t="e">
        <f t="shared" si="28"/>
        <v>#VALUE!</v>
      </c>
      <c r="BG36" s="28">
        <f t="shared" si="29"/>
        <v>0</v>
      </c>
      <c r="BH36" s="27" t="e">
        <f t="shared" si="30"/>
        <v>#VALUE!</v>
      </c>
      <c r="BI36" s="28">
        <f t="shared" si="31"/>
        <v>0</v>
      </c>
      <c r="BJ36" s="28">
        <f>IF(OR(T36="",T36=" ",T36="　"),0,IF(D36&gt;=800701,0,IF(MATCH(T36,Sheet2!$D$3:$D$12,1)&lt;=1,1,0)))</f>
        <v>0</v>
      </c>
      <c r="BK36" s="28">
        <f>IF(OR(X36="",X36=" ",X36="　"),0,IF(D36&gt;=800701,0,IF(MATCH(X36,Sheet2!$D$3:$D$12,1)&lt;=1,1,0)))</f>
        <v>0</v>
      </c>
      <c r="BL36" s="28">
        <f>IF(OR(AB36="",AB36=" ",AB36="　"),0,IF(D36&gt;=800701,0,IF(MATCH(AB36,Sheet2!$D$3:$D$12,1)&lt;=1,1,0)))</f>
        <v>0</v>
      </c>
      <c r="BM36" s="28">
        <f>IF(OR(AF36="",AF36=" ",AF36="　"),0,IF(D36&gt;=800701,0,IF(MATCH(AF36,Sheet2!$D$3:$D$12,1)&lt;=1,1,0)))</f>
        <v>0</v>
      </c>
      <c r="BN36" s="29">
        <f t="shared" si="32"/>
        <v>5</v>
      </c>
      <c r="BO36" s="29">
        <f t="shared" si="33"/>
        <v>3</v>
      </c>
      <c r="BP36" s="30">
        <f t="shared" si="34"/>
        <v>0</v>
      </c>
      <c r="BQ36" s="30">
        <f t="shared" si="35"/>
        <v>0</v>
      </c>
      <c r="BR36" s="30">
        <f t="shared" si="36"/>
        <v>0</v>
      </c>
      <c r="BS36" s="30">
        <f t="shared" si="36"/>
        <v>0</v>
      </c>
      <c r="BT36" s="30"/>
      <c r="BU36" s="27" t="e">
        <f t="shared" si="37"/>
        <v>#VALUE!</v>
      </c>
      <c r="BV36" s="28">
        <f t="shared" si="38"/>
        <v>0</v>
      </c>
      <c r="BW36" s="27" t="e">
        <f t="shared" si="39"/>
        <v>#VALUE!</v>
      </c>
      <c r="BX36" s="28">
        <f t="shared" si="40"/>
        <v>0</v>
      </c>
      <c r="BY36" s="28">
        <f>IF(OR(T36="",T36=" ",T36="　"),0,IF(D36&gt;=810101,0,IF(BJ36=1,1,IF(MATCH(T36,Sheet2!$D$3:$D$12,1)&lt;=2,1,0))))</f>
        <v>0</v>
      </c>
      <c r="BZ36" s="28">
        <f>IF(OR(X36="",X36=" ",X36="　"),0,IF(D36&gt;=810101,0,IF(BK36=1,1,IF(MATCH(X36,Sheet2!$D$3:$D$12,1)&lt;=2,1,0))))</f>
        <v>0</v>
      </c>
      <c r="CA36" s="28">
        <f>IF(OR(AB36="",AB36=" ",AB36="　"),0,IF(D36&gt;=810101,0,IF(BL36=1,1,IF(MATCH(AB36,Sheet2!$D$3:$D$12,1)&lt;=2,1,0))))</f>
        <v>0</v>
      </c>
      <c r="CB36" s="28">
        <f>IF(OR(AF36="",AF36=" ",AF36="　"),0,IF(D36&gt;=810101,0,IF(BM36=1,1,IF(MATCH(AF36,Sheet2!$D$3:$D$12,1)&lt;=2,1,0))))</f>
        <v>0</v>
      </c>
      <c r="CC36" s="29">
        <f t="shared" si="41"/>
        <v>4</v>
      </c>
      <c r="CD36" s="29">
        <f t="shared" si="42"/>
        <v>3</v>
      </c>
      <c r="CE36" s="30">
        <f t="shared" si="43"/>
        <v>0</v>
      </c>
      <c r="CF36" s="30">
        <f t="shared" si="44"/>
        <v>0</v>
      </c>
      <c r="CG36" s="30">
        <f t="shared" si="45"/>
        <v>0</v>
      </c>
      <c r="CH36" s="30">
        <f t="shared" si="45"/>
        <v>0</v>
      </c>
      <c r="CI36" s="30"/>
      <c r="CJ36" s="27" t="e">
        <f t="shared" si="46"/>
        <v>#VALUE!</v>
      </c>
      <c r="CK36" s="28">
        <f t="shared" si="47"/>
        <v>0</v>
      </c>
      <c r="CL36" s="27" t="e">
        <f t="shared" si="48"/>
        <v>#VALUE!</v>
      </c>
      <c r="CM36" s="28">
        <f t="shared" si="49"/>
        <v>0</v>
      </c>
      <c r="CN36" s="28">
        <f>IF(OR(T36="",T36=" ",T36="　"),0,IF(D36&gt;=810701,0,IF(BY36=1,1,IF(MATCH(T36,Sheet2!$D$3:$D$12,1)&lt;=3,1,0))))</f>
        <v>0</v>
      </c>
      <c r="CO36" s="28">
        <f>IF(OR(X36="",X36=" ",X36="　"),0,IF(D36&gt;=810701,0,IF(BZ36=1,1,IF(MATCH(X36,Sheet2!$D$3:$D$12,1)&lt;=3,1,0))))</f>
        <v>0</v>
      </c>
      <c r="CP36" s="28">
        <f>IF(OR(AB36="",AB36=" ",AB36="　"),0,IF(D36&gt;=810701,0,IF(CA36=1,1,IF(MATCH(AB36,Sheet2!$D$3:$D$12,1)&lt;=3,1,0))))</f>
        <v>0</v>
      </c>
      <c r="CQ36" s="28">
        <f>IF(OR(AF36="",AF36=" ",AF36="　"),0,IF(D36&gt;=810701,0,IF(CB36=1,1,IF(MATCH(AF36,Sheet2!$D$3:$D$12,1)&lt;=3,1,0))))</f>
        <v>0</v>
      </c>
      <c r="CR36" s="29">
        <f t="shared" si="50"/>
        <v>4</v>
      </c>
      <c r="CS36" s="29">
        <f t="shared" si="51"/>
        <v>3</v>
      </c>
      <c r="CT36" s="30">
        <f t="shared" si="52"/>
        <v>0</v>
      </c>
      <c r="CU36" s="30">
        <f t="shared" si="53"/>
        <v>0</v>
      </c>
      <c r="CV36" s="30">
        <f t="shared" si="54"/>
        <v>0</v>
      </c>
      <c r="CW36" s="30">
        <f t="shared" si="54"/>
        <v>0</v>
      </c>
      <c r="CX36" s="31"/>
      <c r="CY36" s="27" t="e">
        <f t="shared" si="55"/>
        <v>#VALUE!</v>
      </c>
      <c r="CZ36" s="28">
        <f t="shared" si="56"/>
        <v>0</v>
      </c>
      <c r="DA36" s="27" t="e">
        <f t="shared" si="57"/>
        <v>#VALUE!</v>
      </c>
      <c r="DB36" s="28">
        <f t="shared" si="58"/>
        <v>0</v>
      </c>
      <c r="DC36" s="28">
        <f>IF(OR(T36="",T36=" ",T36="　"),0,IF(D36&gt;=820101,0,IF(CN36=1,1,IF(MATCH(T36,Sheet2!$D$3:$D$12,1)&lt;=4,1,0))))</f>
        <v>0</v>
      </c>
      <c r="DD36" s="28">
        <f>IF(OR(X36="",X36=" ",X36="　"),0,IF(D36&gt;=820101,0,IF(CO36=1,1,IF(MATCH(X36,Sheet2!$D$3:$D$12,1)&lt;=4,1,0))))</f>
        <v>0</v>
      </c>
      <c r="DE36" s="28">
        <f>IF(OR(AB36="",AB36=" ",AB36="　"),0,IF(D36&gt;=820101,0,IF(CP36=1,1,IF(MATCH(AB36,Sheet2!$D$3:$D$12,1)&lt;=4,1,0))))</f>
        <v>0</v>
      </c>
      <c r="DF36" s="28">
        <f>IF(OR(AF36="",AF36=" ",AF36="　"),0,IF(D36&gt;=820101,0,IF(CQ36=1,1,IF(MATCH(AF36,Sheet2!$D$3:$D$12,1)&lt;=4,1,0))))</f>
        <v>0</v>
      </c>
      <c r="DG36" s="29">
        <f t="shared" si="59"/>
        <v>3</v>
      </c>
      <c r="DH36" s="29">
        <f t="shared" si="60"/>
        <v>3</v>
      </c>
      <c r="DI36" s="30">
        <f t="shared" si="61"/>
        <v>0</v>
      </c>
      <c r="DJ36" s="30">
        <f t="shared" si="62"/>
        <v>0</v>
      </c>
      <c r="DK36" s="30">
        <f t="shared" si="63"/>
        <v>0</v>
      </c>
      <c r="DL36" s="30">
        <f t="shared" si="63"/>
        <v>0</v>
      </c>
      <c r="DM36" s="31"/>
      <c r="DN36" s="27" t="e">
        <f t="shared" si="64"/>
        <v>#VALUE!</v>
      </c>
      <c r="DO36" s="28">
        <f t="shared" si="65"/>
        <v>0</v>
      </c>
      <c r="DP36" s="27" t="e">
        <f t="shared" si="66"/>
        <v>#VALUE!</v>
      </c>
      <c r="DQ36" s="28">
        <f t="shared" si="67"/>
        <v>0</v>
      </c>
      <c r="DR36" s="28">
        <f>IF(OR(T36="",T36=" ",T36="　"),0,IF(D36&gt;=820701,0,IF(DC36=1,1,IF(MATCH(T36,Sheet2!$D$3:$D$12,1)&lt;=5,1,0))))</f>
        <v>0</v>
      </c>
      <c r="DS36" s="28">
        <f>IF(OR(X36="",X36=" ",X36="　"),0,IF(D36&gt;=820701,0,IF(DD36=1,1,IF(MATCH(X36,Sheet2!$D$3:$D$12,1)&lt;=5,1,0))))</f>
        <v>0</v>
      </c>
      <c r="DT36" s="28">
        <f>IF(OR(AB36="",AB36=" ",AB36="　"),0,IF(D36&gt;=820701,0,IF(DE36=1,1,IF(MATCH(AB36,Sheet2!$D$3:$D$12,1)&lt;=5,1,0))))</f>
        <v>0</v>
      </c>
      <c r="DU36" s="28">
        <f>IF(OR(AF36="",AF36=" ",AF36="　"),0,IF(D36&gt;=820701,0,IF(DF36=1,1,IF(MATCH(AF36,Sheet2!$D$3:$D$12,1)&lt;=5,1,0))))</f>
        <v>0</v>
      </c>
      <c r="DV36" s="29">
        <f t="shared" si="68"/>
        <v>3</v>
      </c>
      <c r="DW36" s="29">
        <f t="shared" si="69"/>
        <v>3</v>
      </c>
      <c r="DX36" s="30">
        <f t="shared" si="70"/>
        <v>0</v>
      </c>
      <c r="DY36" s="30">
        <f t="shared" si="71"/>
        <v>0</v>
      </c>
      <c r="DZ36" s="30">
        <f t="shared" si="72"/>
        <v>0</v>
      </c>
      <c r="EA36" s="30">
        <f t="shared" si="72"/>
        <v>0</v>
      </c>
      <c r="EB36" s="31"/>
      <c r="EC36" s="27" t="e">
        <f t="shared" si="73"/>
        <v>#VALUE!</v>
      </c>
      <c r="ED36" s="28">
        <f t="shared" si="74"/>
        <v>0</v>
      </c>
      <c r="EE36" s="27" t="e">
        <f t="shared" si="75"/>
        <v>#VALUE!</v>
      </c>
      <c r="EF36" s="28">
        <f t="shared" si="76"/>
        <v>0</v>
      </c>
      <c r="EG36" s="28">
        <f>IF(OR(T36="",T36=" ",T36="　"),0,IF(D36&gt;=830101,0,IF(DR36=1,1,IF(MATCH(T36,Sheet2!$D$3:$D$12,1)&lt;=6,1,0))))</f>
        <v>0</v>
      </c>
      <c r="EH36" s="28">
        <f>IF(OR(X36="",X36=" ",X36="　"),0,IF(D36&gt;=830101,0,IF(DS36=1,1,IF(MATCH(X36,Sheet2!$D$3:$D$12,1)&lt;=6,1,0))))</f>
        <v>0</v>
      </c>
      <c r="EI36" s="28">
        <f>IF(OR(AB36="",AB36=" ",AB36="　"),0,IF(D36&gt;=830101,0,IF(DT36=1,1,IF(MATCH(AB36,Sheet2!$D$3:$D$12,1)&lt;=6,1,0))))</f>
        <v>0</v>
      </c>
      <c r="EJ36" s="28">
        <f>IF(OR(AF36="",AF36=" ",AF36="　"),0,IF(D36&gt;=830101,0,IF(DU36=1,1,IF(MATCH(AF36,Sheet2!$D$3:$D$12,1)&lt;=6,1,0))))</f>
        <v>0</v>
      </c>
      <c r="EK36" s="29">
        <f t="shared" si="77"/>
        <v>2</v>
      </c>
      <c r="EL36" s="29">
        <f t="shared" si="78"/>
        <v>2</v>
      </c>
      <c r="EM36" s="30">
        <f t="shared" si="79"/>
        <v>0</v>
      </c>
      <c r="EN36" s="30">
        <f t="shared" si="80"/>
        <v>0</v>
      </c>
      <c r="EO36" s="30">
        <f t="shared" si="81"/>
        <v>0</v>
      </c>
      <c r="EP36" s="30">
        <f t="shared" si="81"/>
        <v>0</v>
      </c>
      <c r="EQ36" s="31"/>
      <c r="ER36" s="27" t="e">
        <f t="shared" si="82"/>
        <v>#VALUE!</v>
      </c>
      <c r="ES36" s="28">
        <f t="shared" si="83"/>
        <v>0</v>
      </c>
      <c r="ET36" s="27" t="e">
        <f t="shared" si="84"/>
        <v>#VALUE!</v>
      </c>
      <c r="EU36" s="28">
        <f t="shared" si="85"/>
        <v>0</v>
      </c>
      <c r="EV36" s="28">
        <f>IF(OR(T36="",T36=" ",T36="　"),0,IF(D36&gt;=830701,0,IF(EG36=1,1,IF(MATCH(T36,Sheet2!$D$3:$D$12,1)&lt;=7,1,0))))</f>
        <v>0</v>
      </c>
      <c r="EW36" s="28">
        <f>IF(OR(X36="",X36=" ",X36="　"),0,IF(D36&gt;=830701,0,IF(EH36=1,1,IF(MATCH(X36,Sheet2!$D$3:$D$12,1)&lt;=7,1,0))))</f>
        <v>0</v>
      </c>
      <c r="EX36" s="28">
        <f>IF(OR(AB36="",AB36=" ",AB36="　"),0,IF(D36&gt;=830701,0,IF(EI36=1,1,IF(MATCH(AB36,Sheet2!$D$3:$D$12,1)&lt;=7,1,0))))</f>
        <v>0</v>
      </c>
      <c r="EY36" s="28">
        <f>IF(OR(AF36="",AF36=" ",AF36="　"),0,IF(D36&gt;=830701,0,IF(EJ36=1,1,IF(MATCH(AF36,Sheet2!$D$3:$D$12,1)&lt;=7,1,0))))</f>
        <v>0</v>
      </c>
      <c r="EZ36" s="29">
        <f t="shared" si="86"/>
        <v>2</v>
      </c>
      <c r="FA36" s="29">
        <f t="shared" si="87"/>
        <v>2</v>
      </c>
      <c r="FB36" s="30">
        <f t="shared" si="88"/>
        <v>0</v>
      </c>
      <c r="FC36" s="30">
        <f t="shared" si="89"/>
        <v>0</v>
      </c>
      <c r="FD36" s="30">
        <f t="shared" si="90"/>
        <v>0</v>
      </c>
      <c r="FE36" s="30">
        <f t="shared" si="90"/>
        <v>0</v>
      </c>
      <c r="FF36" s="31"/>
      <c r="FG36" s="27" t="e">
        <f t="shared" si="91"/>
        <v>#VALUE!</v>
      </c>
      <c r="FH36" s="28">
        <f t="shared" si="92"/>
        <v>0</v>
      </c>
      <c r="FI36" s="27" t="e">
        <f t="shared" si="93"/>
        <v>#VALUE!</v>
      </c>
      <c r="FJ36" s="28">
        <f t="shared" si="94"/>
        <v>0</v>
      </c>
      <c r="FK36" s="28">
        <f>IF(OR(T36="",T36=" ",T36="　"),0,IF(D36&gt;=840101,0,IF(EV36=1,1,IF(MATCH(T36,Sheet2!$D$3:$D$12,1)&lt;=8,1,0))))</f>
        <v>0</v>
      </c>
      <c r="FL36" s="28">
        <f>IF(OR(X36="",X36=" ",X36="　"),0,IF(D36&gt;=840101,0,IF(EW36=1,1,IF(MATCH(X36,Sheet2!$D$3:$D$12,1)&lt;=8,1,0))))</f>
        <v>0</v>
      </c>
      <c r="FM36" s="28">
        <f>IF(OR(AB36="",AB36=" ",AB36="　"),0,IF(D36&gt;=840101,0,IF(EX36=1,1,IF(MATCH(AB36,Sheet2!$D$3:$D$12,1)&lt;=8,1,0))))</f>
        <v>0</v>
      </c>
      <c r="FN36" s="28">
        <f>IF(OR(AF36="",AF36=" ",AF36="　"),0,IF(D36&gt;=840101,0,IF(EY36=1,1,IF(MATCH(AF36,Sheet2!$D$3:$D$12,1)&lt;=8,1,0))))</f>
        <v>0</v>
      </c>
      <c r="FO36" s="29">
        <f t="shared" si="95"/>
        <v>1</v>
      </c>
      <c r="FP36" s="29">
        <f t="shared" si="96"/>
        <v>1</v>
      </c>
      <c r="FQ36" s="30">
        <f t="shared" si="97"/>
        <v>0</v>
      </c>
      <c r="FR36" s="30">
        <f t="shared" si="98"/>
        <v>0</v>
      </c>
      <c r="FS36" s="30">
        <f t="shared" si="99"/>
        <v>0</v>
      </c>
      <c r="FT36" s="30">
        <f t="shared" si="99"/>
        <v>0</v>
      </c>
      <c r="FU36" s="31"/>
      <c r="FV36" s="27" t="e">
        <f t="shared" si="100"/>
        <v>#VALUE!</v>
      </c>
      <c r="FW36" s="28">
        <f t="shared" si="101"/>
        <v>0</v>
      </c>
      <c r="FX36" s="27" t="e">
        <f t="shared" si="102"/>
        <v>#VALUE!</v>
      </c>
      <c r="FY36" s="28">
        <f t="shared" si="103"/>
        <v>0</v>
      </c>
      <c r="FZ36" s="28">
        <f>IF(OR(T36="",T36=" ",T36="　"),0,IF(D36&gt;=840701,0,IF(FK36=1,1,IF(MATCH(T36,Sheet2!$D$3:$D$12,1)&lt;=9,1,0))))</f>
        <v>0</v>
      </c>
      <c r="GA36" s="28">
        <f>IF(OR(X36="",X36=" ",X36="　"),0,IF(D36&gt;=840701,0,IF(FL36=1,1,IF(MATCH(X36,Sheet2!$D$3:$D$12,1)&lt;=9,1,0))))</f>
        <v>0</v>
      </c>
      <c r="GB36" s="28">
        <f>IF(OR(AB36="",AB36=" ",AB36="　"),0,IF(D36&gt;=840701,0,IF(FM36=1,1,IF(MATCH(AB36,Sheet2!$D$3:$D$12,1)&lt;=9,1,0))))</f>
        <v>0</v>
      </c>
      <c r="GC36" s="28">
        <f>IF(OR(AF36="",AF36=" ",AF36="　"),0,IF(D36&gt;=840701,0,IF(FN36=1,1,IF(MATCH(AF36,Sheet2!$D$3:$D$12,1)&lt;=9,1,0))))</f>
        <v>0</v>
      </c>
      <c r="GD36" s="29">
        <f t="shared" si="104"/>
        <v>1</v>
      </c>
      <c r="GE36" s="29">
        <f t="shared" si="105"/>
        <v>1</v>
      </c>
      <c r="GF36" s="30">
        <f t="shared" si="106"/>
        <v>0</v>
      </c>
      <c r="GG36" s="30">
        <f t="shared" si="107"/>
        <v>0</v>
      </c>
      <c r="GH36" s="30">
        <f t="shared" si="108"/>
        <v>0</v>
      </c>
      <c r="GI36" s="30">
        <f t="shared" si="108"/>
        <v>0</v>
      </c>
      <c r="GJ36" s="31"/>
      <c r="GK36" s="27" t="e">
        <f t="shared" si="109"/>
        <v>#VALUE!</v>
      </c>
      <c r="GL36" s="28">
        <f t="shared" si="110"/>
        <v>0</v>
      </c>
      <c r="GM36" s="27" t="e">
        <f t="shared" si="111"/>
        <v>#VALUE!</v>
      </c>
      <c r="GN36" s="28">
        <f t="shared" si="112"/>
        <v>0</v>
      </c>
      <c r="GO36" s="28">
        <f>IF(OR(T36="",T36=" ",T36="　"),0,IF(D36&gt;=840701,0,IF(FZ36=1,1,IF(MATCH(T36,Sheet2!$D$3:$D$12,1)&lt;=10,1,0))))</f>
        <v>0</v>
      </c>
      <c r="GP36" s="28">
        <f>IF(OR(X36="",X36=" ",X36="　"),0,IF(D36&gt;=840701,0,IF(GA36=1,1,IF(MATCH(X36,Sheet2!$D$3:$D$12,1)&lt;=10,1,0))))</f>
        <v>0</v>
      </c>
      <c r="GQ36" s="28">
        <f>IF(OR(AB36="",AB36=" ",AB36="　"),0,IF(D36&gt;=840701,0,IF(GB36=1,1,IF(MATCH(AB36,Sheet2!$D$3:$D$12,1)&lt;=10,1,0))))</f>
        <v>0</v>
      </c>
      <c r="GR36" s="28">
        <f>IF(OR(AF36="",AF36=" ",AF36="　"),0,IF(D36&gt;=840701,0,IF(GC36=1,1,IF(MATCH(AF36,Sheet2!$D$3:$D$12,1)&lt;=10,1,0))))</f>
        <v>0</v>
      </c>
      <c r="GS36" s="29">
        <f t="shared" si="113"/>
        <v>0</v>
      </c>
      <c r="GT36" s="29">
        <f t="shared" si="114"/>
        <v>0</v>
      </c>
      <c r="GU36" s="30">
        <f t="shared" si="115"/>
        <v>0</v>
      </c>
      <c r="GV36" s="30">
        <f t="shared" si="116"/>
        <v>0</v>
      </c>
      <c r="GW36" s="30">
        <f t="shared" si="117"/>
        <v>0</v>
      </c>
      <c r="GX36" s="30">
        <f t="shared" si="117"/>
        <v>0</v>
      </c>
      <c r="GY36" s="131"/>
      <c r="GZ36" s="39" t="str">
        <f t="shared" si="118"/>
        <v>1911/00/00</v>
      </c>
      <c r="HA36" s="131" t="e">
        <f t="shared" si="119"/>
        <v>#VALUE!</v>
      </c>
      <c r="HB36" s="131" t="str">
        <f t="shared" si="120"/>
        <v>1911/00/00</v>
      </c>
      <c r="HC36" s="131" t="e">
        <f t="shared" si="121"/>
        <v>#VALUE!</v>
      </c>
      <c r="HD36" s="131" t="str">
        <f t="shared" si="122"/>
        <v>1911/00/00</v>
      </c>
      <c r="HE36" s="131" t="e">
        <f t="shared" si="123"/>
        <v>#VALUE!</v>
      </c>
      <c r="HF36" s="131" t="str">
        <f t="shared" si="124"/>
        <v>2014/01/01</v>
      </c>
      <c r="HH36" s="131">
        <f>IF(OR(C36="",C36=" ",C36="　"),0,IF(D36&gt;780630,0,ROUND(VLOOKUP(F36,Sheet2!$A$1:$B$20,2,FALSE)*E36,0)))</f>
        <v>0</v>
      </c>
      <c r="HI36" s="131">
        <f t="shared" si="125"/>
        <v>0</v>
      </c>
      <c r="HJ36" s="131">
        <f t="shared" si="126"/>
        <v>0</v>
      </c>
      <c r="HL36" s="131" t="str">
        <f t="shared" si="127"/>
        <v/>
      </c>
      <c r="HM36" s="131" t="str">
        <f t="shared" si="128"/>
        <v/>
      </c>
      <c r="HN36" s="131" t="str">
        <f t="shared" si="129"/>
        <v/>
      </c>
      <c r="HO36" s="131" t="str">
        <f t="shared" si="130"/>
        <v/>
      </c>
      <c r="HP36" s="131" t="str">
        <f t="shared" si="131"/>
        <v/>
      </c>
      <c r="HQ36" s="131" t="str">
        <f t="shared" si="131"/>
        <v/>
      </c>
      <c r="HR36" s="131" t="str">
        <f t="shared" si="132"/>
        <v/>
      </c>
    </row>
    <row r="37" spans="1:226" ht="60" customHeight="1">
      <c r="A37" s="125">
        <v>32</v>
      </c>
      <c r="B37" s="32"/>
      <c r="C37" s="33"/>
      <c r="D37" s="34"/>
      <c r="E37" s="55"/>
      <c r="F37" s="46"/>
      <c r="G37" s="48">
        <f>IF(OR(C37="",C37=" ",C37="　"),0,IF(D37&gt;780630,0,ROUND(VLOOKUP(F37,Sheet2!$A$1:$B$20,2,FALSE),0)))</f>
        <v>0</v>
      </c>
      <c r="H37" s="49">
        <f t="shared" si="0"/>
        <v>0</v>
      </c>
      <c r="I37" s="24">
        <f t="shared" si="1"/>
        <v>0</v>
      </c>
      <c r="J37" s="25">
        <f t="shared" si="2"/>
        <v>0</v>
      </c>
      <c r="K37" s="35"/>
      <c r="L37" s="133" t="str">
        <f t="shared" si="133"/>
        <v/>
      </c>
      <c r="M37" s="51" t="str">
        <f t="shared" si="4"/>
        <v/>
      </c>
      <c r="N37" s="56">
        <v>15.5</v>
      </c>
      <c r="O37" s="38"/>
      <c r="P37" s="133" t="str">
        <f t="shared" si="134"/>
        <v/>
      </c>
      <c r="Q37" s="51" t="str">
        <f t="shared" si="6"/>
        <v/>
      </c>
      <c r="R37" s="56">
        <v>15.5</v>
      </c>
      <c r="S37" s="38"/>
      <c r="T37" s="34"/>
      <c r="U37" s="51" t="str">
        <f t="shared" si="7"/>
        <v/>
      </c>
      <c r="V37" s="56">
        <v>15.5</v>
      </c>
      <c r="W37" s="38"/>
      <c r="X37" s="34"/>
      <c r="Y37" s="51" t="str">
        <f t="shared" si="8"/>
        <v/>
      </c>
      <c r="Z37" s="56">
        <v>15.5</v>
      </c>
      <c r="AA37" s="35"/>
      <c r="AB37" s="34"/>
      <c r="AC37" s="51" t="str">
        <f t="shared" si="9"/>
        <v/>
      </c>
      <c r="AD37" s="56">
        <v>15.5</v>
      </c>
      <c r="AE37" s="38"/>
      <c r="AF37" s="34"/>
      <c r="AG37" s="51" t="str">
        <f t="shared" si="10"/>
        <v/>
      </c>
      <c r="AH37" s="56">
        <v>15.5</v>
      </c>
      <c r="AI37" s="37">
        <f t="shared" si="11"/>
        <v>0</v>
      </c>
      <c r="AJ37" s="47">
        <f t="shared" si="12"/>
        <v>0</v>
      </c>
      <c r="AK37" s="26">
        <f t="shared" si="13"/>
        <v>0</v>
      </c>
      <c r="AL37" s="53">
        <f t="shared" si="14"/>
        <v>0</v>
      </c>
      <c r="AM37" s="36"/>
      <c r="AN37" s="54"/>
      <c r="AO37" s="131" t="e">
        <f>VLOOKUP(LEFT(C37,1),Sheet2!$L$3:$M$28,2,FALSE)&amp;MID(C37,2,9)</f>
        <v>#N/A</v>
      </c>
      <c r="AP37" s="131" t="e">
        <f t="shared" si="15"/>
        <v>#N/A</v>
      </c>
      <c r="AQ37" s="131" t="e">
        <f t="shared" si="16"/>
        <v>#N/A</v>
      </c>
      <c r="AR37" s="27">
        <f t="shared" si="17"/>
        <v>0</v>
      </c>
      <c r="AS37" s="28">
        <f t="shared" si="18"/>
        <v>0</v>
      </c>
      <c r="AT37" s="27">
        <f t="shared" si="19"/>
        <v>0</v>
      </c>
      <c r="AU37" s="28">
        <f t="shared" si="20"/>
        <v>0</v>
      </c>
      <c r="AV37" s="28">
        <f t="shared" si="21"/>
        <v>0</v>
      </c>
      <c r="AW37" s="28">
        <f t="shared" si="22"/>
        <v>0</v>
      </c>
      <c r="AX37" s="28">
        <f t="shared" si="23"/>
        <v>0</v>
      </c>
      <c r="AY37" s="28">
        <f t="shared" si="24"/>
        <v>0</v>
      </c>
      <c r="AZ37" s="29" t="str">
        <f t="shared" si="25"/>
        <v/>
      </c>
      <c r="BA37" s="29"/>
      <c r="BB37" s="30">
        <f t="shared" si="26"/>
        <v>0</v>
      </c>
      <c r="BC37" s="30">
        <f t="shared" si="26"/>
        <v>0</v>
      </c>
      <c r="BD37" s="31">
        <f t="shared" si="27"/>
        <v>0</v>
      </c>
      <c r="BE37" s="131"/>
      <c r="BF37" s="27" t="e">
        <f t="shared" si="28"/>
        <v>#VALUE!</v>
      </c>
      <c r="BG37" s="28">
        <f t="shared" si="29"/>
        <v>0</v>
      </c>
      <c r="BH37" s="27" t="e">
        <f t="shared" si="30"/>
        <v>#VALUE!</v>
      </c>
      <c r="BI37" s="28">
        <f t="shared" si="31"/>
        <v>0</v>
      </c>
      <c r="BJ37" s="28">
        <f>IF(OR(T37="",T37=" ",T37="　"),0,IF(D37&gt;=800701,0,IF(MATCH(T37,Sheet2!$D$3:$D$12,1)&lt;=1,1,0)))</f>
        <v>0</v>
      </c>
      <c r="BK37" s="28">
        <f>IF(OR(X37="",X37=" ",X37="　"),0,IF(D37&gt;=800701,0,IF(MATCH(X37,Sheet2!$D$3:$D$12,1)&lt;=1,1,0)))</f>
        <v>0</v>
      </c>
      <c r="BL37" s="28">
        <f>IF(OR(AB37="",AB37=" ",AB37="　"),0,IF(D37&gt;=800701,0,IF(MATCH(AB37,Sheet2!$D$3:$D$12,1)&lt;=1,1,0)))</f>
        <v>0</v>
      </c>
      <c r="BM37" s="28">
        <f>IF(OR(AF37="",AF37=" ",AF37="　"),0,IF(D37&gt;=800701,0,IF(MATCH(AF37,Sheet2!$D$3:$D$12,1)&lt;=1,1,0)))</f>
        <v>0</v>
      </c>
      <c r="BN37" s="29">
        <f t="shared" si="32"/>
        <v>5</v>
      </c>
      <c r="BO37" s="29">
        <f t="shared" si="33"/>
        <v>3</v>
      </c>
      <c r="BP37" s="30">
        <f t="shared" si="34"/>
        <v>0</v>
      </c>
      <c r="BQ37" s="30">
        <f t="shared" si="35"/>
        <v>0</v>
      </c>
      <c r="BR37" s="30">
        <f t="shared" si="36"/>
        <v>0</v>
      </c>
      <c r="BS37" s="30">
        <f t="shared" si="36"/>
        <v>0</v>
      </c>
      <c r="BT37" s="30"/>
      <c r="BU37" s="27" t="e">
        <f t="shared" si="37"/>
        <v>#VALUE!</v>
      </c>
      <c r="BV37" s="28">
        <f t="shared" si="38"/>
        <v>0</v>
      </c>
      <c r="BW37" s="27" t="e">
        <f t="shared" si="39"/>
        <v>#VALUE!</v>
      </c>
      <c r="BX37" s="28">
        <f t="shared" si="40"/>
        <v>0</v>
      </c>
      <c r="BY37" s="28">
        <f>IF(OR(T37="",T37=" ",T37="　"),0,IF(D37&gt;=810101,0,IF(BJ37=1,1,IF(MATCH(T37,Sheet2!$D$3:$D$12,1)&lt;=2,1,0))))</f>
        <v>0</v>
      </c>
      <c r="BZ37" s="28">
        <f>IF(OR(X37="",X37=" ",X37="　"),0,IF(D37&gt;=810101,0,IF(BK37=1,1,IF(MATCH(X37,Sheet2!$D$3:$D$12,1)&lt;=2,1,0))))</f>
        <v>0</v>
      </c>
      <c r="CA37" s="28">
        <f>IF(OR(AB37="",AB37=" ",AB37="　"),0,IF(D37&gt;=810101,0,IF(BL37=1,1,IF(MATCH(AB37,Sheet2!$D$3:$D$12,1)&lt;=2,1,0))))</f>
        <v>0</v>
      </c>
      <c r="CB37" s="28">
        <f>IF(OR(AF37="",AF37=" ",AF37="　"),0,IF(D37&gt;=810101,0,IF(BM37=1,1,IF(MATCH(AF37,Sheet2!$D$3:$D$12,1)&lt;=2,1,0))))</f>
        <v>0</v>
      </c>
      <c r="CC37" s="29">
        <f t="shared" si="41"/>
        <v>4</v>
      </c>
      <c r="CD37" s="29">
        <f t="shared" si="42"/>
        <v>3</v>
      </c>
      <c r="CE37" s="30">
        <f t="shared" si="43"/>
        <v>0</v>
      </c>
      <c r="CF37" s="30">
        <f t="shared" si="44"/>
        <v>0</v>
      </c>
      <c r="CG37" s="30">
        <f t="shared" si="45"/>
        <v>0</v>
      </c>
      <c r="CH37" s="30">
        <f t="shared" si="45"/>
        <v>0</v>
      </c>
      <c r="CI37" s="30"/>
      <c r="CJ37" s="27" t="e">
        <f t="shared" si="46"/>
        <v>#VALUE!</v>
      </c>
      <c r="CK37" s="28">
        <f t="shared" si="47"/>
        <v>0</v>
      </c>
      <c r="CL37" s="27" t="e">
        <f t="shared" si="48"/>
        <v>#VALUE!</v>
      </c>
      <c r="CM37" s="28">
        <f t="shared" si="49"/>
        <v>0</v>
      </c>
      <c r="CN37" s="28">
        <f>IF(OR(T37="",T37=" ",T37="　"),0,IF(D37&gt;=810701,0,IF(BY37=1,1,IF(MATCH(T37,Sheet2!$D$3:$D$12,1)&lt;=3,1,0))))</f>
        <v>0</v>
      </c>
      <c r="CO37" s="28">
        <f>IF(OR(X37="",X37=" ",X37="　"),0,IF(D37&gt;=810701,0,IF(BZ37=1,1,IF(MATCH(X37,Sheet2!$D$3:$D$12,1)&lt;=3,1,0))))</f>
        <v>0</v>
      </c>
      <c r="CP37" s="28">
        <f>IF(OR(AB37="",AB37=" ",AB37="　"),0,IF(D37&gt;=810701,0,IF(CA37=1,1,IF(MATCH(AB37,Sheet2!$D$3:$D$12,1)&lt;=3,1,0))))</f>
        <v>0</v>
      </c>
      <c r="CQ37" s="28">
        <f>IF(OR(AF37="",AF37=" ",AF37="　"),0,IF(D37&gt;=810701,0,IF(CB37=1,1,IF(MATCH(AF37,Sheet2!$D$3:$D$12,1)&lt;=3,1,0))))</f>
        <v>0</v>
      </c>
      <c r="CR37" s="29">
        <f t="shared" si="50"/>
        <v>4</v>
      </c>
      <c r="CS37" s="29">
        <f t="shared" si="51"/>
        <v>3</v>
      </c>
      <c r="CT37" s="30">
        <f t="shared" si="52"/>
        <v>0</v>
      </c>
      <c r="CU37" s="30">
        <f t="shared" si="53"/>
        <v>0</v>
      </c>
      <c r="CV37" s="30">
        <f t="shared" si="54"/>
        <v>0</v>
      </c>
      <c r="CW37" s="30">
        <f t="shared" si="54"/>
        <v>0</v>
      </c>
      <c r="CX37" s="31"/>
      <c r="CY37" s="27" t="e">
        <f t="shared" si="55"/>
        <v>#VALUE!</v>
      </c>
      <c r="CZ37" s="28">
        <f t="shared" si="56"/>
        <v>0</v>
      </c>
      <c r="DA37" s="27" t="e">
        <f t="shared" si="57"/>
        <v>#VALUE!</v>
      </c>
      <c r="DB37" s="28">
        <f t="shared" si="58"/>
        <v>0</v>
      </c>
      <c r="DC37" s="28">
        <f>IF(OR(T37="",T37=" ",T37="　"),0,IF(D37&gt;=820101,0,IF(CN37=1,1,IF(MATCH(T37,Sheet2!$D$3:$D$12,1)&lt;=4,1,0))))</f>
        <v>0</v>
      </c>
      <c r="DD37" s="28">
        <f>IF(OR(X37="",X37=" ",X37="　"),0,IF(D37&gt;=820101,0,IF(CO37=1,1,IF(MATCH(X37,Sheet2!$D$3:$D$12,1)&lt;=4,1,0))))</f>
        <v>0</v>
      </c>
      <c r="DE37" s="28">
        <f>IF(OR(AB37="",AB37=" ",AB37="　"),0,IF(D37&gt;=820101,0,IF(CP37=1,1,IF(MATCH(AB37,Sheet2!$D$3:$D$12,1)&lt;=4,1,0))))</f>
        <v>0</v>
      </c>
      <c r="DF37" s="28">
        <f>IF(OR(AF37="",AF37=" ",AF37="　"),0,IF(D37&gt;=820101,0,IF(CQ37=1,1,IF(MATCH(AF37,Sheet2!$D$3:$D$12,1)&lt;=4,1,0))))</f>
        <v>0</v>
      </c>
      <c r="DG37" s="29">
        <f t="shared" si="59"/>
        <v>3</v>
      </c>
      <c r="DH37" s="29">
        <f t="shared" si="60"/>
        <v>3</v>
      </c>
      <c r="DI37" s="30">
        <f t="shared" si="61"/>
        <v>0</v>
      </c>
      <c r="DJ37" s="30">
        <f t="shared" si="62"/>
        <v>0</v>
      </c>
      <c r="DK37" s="30">
        <f t="shared" si="63"/>
        <v>0</v>
      </c>
      <c r="DL37" s="30">
        <f t="shared" si="63"/>
        <v>0</v>
      </c>
      <c r="DM37" s="31"/>
      <c r="DN37" s="27" t="e">
        <f t="shared" si="64"/>
        <v>#VALUE!</v>
      </c>
      <c r="DO37" s="28">
        <f t="shared" si="65"/>
        <v>0</v>
      </c>
      <c r="DP37" s="27" t="e">
        <f t="shared" si="66"/>
        <v>#VALUE!</v>
      </c>
      <c r="DQ37" s="28">
        <f t="shared" si="67"/>
        <v>0</v>
      </c>
      <c r="DR37" s="28">
        <f>IF(OR(T37="",T37=" ",T37="　"),0,IF(D37&gt;=820701,0,IF(DC37=1,1,IF(MATCH(T37,Sheet2!$D$3:$D$12,1)&lt;=5,1,0))))</f>
        <v>0</v>
      </c>
      <c r="DS37" s="28">
        <f>IF(OR(X37="",X37=" ",X37="　"),0,IF(D37&gt;=820701,0,IF(DD37=1,1,IF(MATCH(X37,Sheet2!$D$3:$D$12,1)&lt;=5,1,0))))</f>
        <v>0</v>
      </c>
      <c r="DT37" s="28">
        <f>IF(OR(AB37="",AB37=" ",AB37="　"),0,IF(D37&gt;=820701,0,IF(DE37=1,1,IF(MATCH(AB37,Sheet2!$D$3:$D$12,1)&lt;=5,1,0))))</f>
        <v>0</v>
      </c>
      <c r="DU37" s="28">
        <f>IF(OR(AF37="",AF37=" ",AF37="　"),0,IF(D37&gt;=820701,0,IF(DF37=1,1,IF(MATCH(AF37,Sheet2!$D$3:$D$12,1)&lt;=5,1,0))))</f>
        <v>0</v>
      </c>
      <c r="DV37" s="29">
        <f t="shared" si="68"/>
        <v>3</v>
      </c>
      <c r="DW37" s="29">
        <f t="shared" si="69"/>
        <v>3</v>
      </c>
      <c r="DX37" s="30">
        <f t="shared" si="70"/>
        <v>0</v>
      </c>
      <c r="DY37" s="30">
        <f t="shared" si="71"/>
        <v>0</v>
      </c>
      <c r="DZ37" s="30">
        <f t="shared" si="72"/>
        <v>0</v>
      </c>
      <c r="EA37" s="30">
        <f t="shared" si="72"/>
        <v>0</v>
      </c>
      <c r="EB37" s="31"/>
      <c r="EC37" s="27" t="e">
        <f t="shared" si="73"/>
        <v>#VALUE!</v>
      </c>
      <c r="ED37" s="28">
        <f t="shared" si="74"/>
        <v>0</v>
      </c>
      <c r="EE37" s="27" t="e">
        <f t="shared" si="75"/>
        <v>#VALUE!</v>
      </c>
      <c r="EF37" s="28">
        <f t="shared" si="76"/>
        <v>0</v>
      </c>
      <c r="EG37" s="28">
        <f>IF(OR(T37="",T37=" ",T37="　"),0,IF(D37&gt;=830101,0,IF(DR37=1,1,IF(MATCH(T37,Sheet2!$D$3:$D$12,1)&lt;=6,1,0))))</f>
        <v>0</v>
      </c>
      <c r="EH37" s="28">
        <f>IF(OR(X37="",X37=" ",X37="　"),0,IF(D37&gt;=830101,0,IF(DS37=1,1,IF(MATCH(X37,Sheet2!$D$3:$D$12,1)&lt;=6,1,0))))</f>
        <v>0</v>
      </c>
      <c r="EI37" s="28">
        <f>IF(OR(AB37="",AB37=" ",AB37="　"),0,IF(D37&gt;=830101,0,IF(DT37=1,1,IF(MATCH(AB37,Sheet2!$D$3:$D$12,1)&lt;=6,1,0))))</f>
        <v>0</v>
      </c>
      <c r="EJ37" s="28">
        <f>IF(OR(AF37="",AF37=" ",AF37="　"),0,IF(D37&gt;=830101,0,IF(DU37=1,1,IF(MATCH(AF37,Sheet2!$D$3:$D$12,1)&lt;=6,1,0))))</f>
        <v>0</v>
      </c>
      <c r="EK37" s="29">
        <f t="shared" si="77"/>
        <v>2</v>
      </c>
      <c r="EL37" s="29">
        <f t="shared" si="78"/>
        <v>2</v>
      </c>
      <c r="EM37" s="30">
        <f t="shared" si="79"/>
        <v>0</v>
      </c>
      <c r="EN37" s="30">
        <f t="shared" si="80"/>
        <v>0</v>
      </c>
      <c r="EO37" s="30">
        <f t="shared" si="81"/>
        <v>0</v>
      </c>
      <c r="EP37" s="30">
        <f t="shared" si="81"/>
        <v>0</v>
      </c>
      <c r="EQ37" s="31"/>
      <c r="ER37" s="27" t="e">
        <f t="shared" si="82"/>
        <v>#VALUE!</v>
      </c>
      <c r="ES37" s="28">
        <f t="shared" si="83"/>
        <v>0</v>
      </c>
      <c r="ET37" s="27" t="e">
        <f t="shared" si="84"/>
        <v>#VALUE!</v>
      </c>
      <c r="EU37" s="28">
        <f t="shared" si="85"/>
        <v>0</v>
      </c>
      <c r="EV37" s="28">
        <f>IF(OR(T37="",T37=" ",T37="　"),0,IF(D37&gt;=830701,0,IF(EG37=1,1,IF(MATCH(T37,Sheet2!$D$3:$D$12,1)&lt;=7,1,0))))</f>
        <v>0</v>
      </c>
      <c r="EW37" s="28">
        <f>IF(OR(X37="",X37=" ",X37="　"),0,IF(D37&gt;=830701,0,IF(EH37=1,1,IF(MATCH(X37,Sheet2!$D$3:$D$12,1)&lt;=7,1,0))))</f>
        <v>0</v>
      </c>
      <c r="EX37" s="28">
        <f>IF(OR(AB37="",AB37=" ",AB37="　"),0,IF(D37&gt;=830701,0,IF(EI37=1,1,IF(MATCH(AB37,Sheet2!$D$3:$D$12,1)&lt;=7,1,0))))</f>
        <v>0</v>
      </c>
      <c r="EY37" s="28">
        <f>IF(OR(AF37="",AF37=" ",AF37="　"),0,IF(D37&gt;=830701,0,IF(EJ37=1,1,IF(MATCH(AF37,Sheet2!$D$3:$D$12,1)&lt;=7,1,0))))</f>
        <v>0</v>
      </c>
      <c r="EZ37" s="29">
        <f t="shared" si="86"/>
        <v>2</v>
      </c>
      <c r="FA37" s="29">
        <f t="shared" si="87"/>
        <v>2</v>
      </c>
      <c r="FB37" s="30">
        <f t="shared" si="88"/>
        <v>0</v>
      </c>
      <c r="FC37" s="30">
        <f t="shared" si="89"/>
        <v>0</v>
      </c>
      <c r="FD37" s="30">
        <f t="shared" si="90"/>
        <v>0</v>
      </c>
      <c r="FE37" s="30">
        <f t="shared" si="90"/>
        <v>0</v>
      </c>
      <c r="FF37" s="31"/>
      <c r="FG37" s="27" t="e">
        <f t="shared" si="91"/>
        <v>#VALUE!</v>
      </c>
      <c r="FH37" s="28">
        <f t="shared" si="92"/>
        <v>0</v>
      </c>
      <c r="FI37" s="27" t="e">
        <f t="shared" si="93"/>
        <v>#VALUE!</v>
      </c>
      <c r="FJ37" s="28">
        <f t="shared" si="94"/>
        <v>0</v>
      </c>
      <c r="FK37" s="28">
        <f>IF(OR(T37="",T37=" ",T37="　"),0,IF(D37&gt;=840101,0,IF(EV37=1,1,IF(MATCH(T37,Sheet2!$D$3:$D$12,1)&lt;=8,1,0))))</f>
        <v>0</v>
      </c>
      <c r="FL37" s="28">
        <f>IF(OR(X37="",X37=" ",X37="　"),0,IF(D37&gt;=840101,0,IF(EW37=1,1,IF(MATCH(X37,Sheet2!$D$3:$D$12,1)&lt;=8,1,0))))</f>
        <v>0</v>
      </c>
      <c r="FM37" s="28">
        <f>IF(OR(AB37="",AB37=" ",AB37="　"),0,IF(D37&gt;=840101,0,IF(EX37=1,1,IF(MATCH(AB37,Sheet2!$D$3:$D$12,1)&lt;=8,1,0))))</f>
        <v>0</v>
      </c>
      <c r="FN37" s="28">
        <f>IF(OR(AF37="",AF37=" ",AF37="　"),0,IF(D37&gt;=840101,0,IF(EY37=1,1,IF(MATCH(AF37,Sheet2!$D$3:$D$12,1)&lt;=8,1,0))))</f>
        <v>0</v>
      </c>
      <c r="FO37" s="29">
        <f t="shared" si="95"/>
        <v>1</v>
      </c>
      <c r="FP37" s="29">
        <f t="shared" si="96"/>
        <v>1</v>
      </c>
      <c r="FQ37" s="30">
        <f t="shared" si="97"/>
        <v>0</v>
      </c>
      <c r="FR37" s="30">
        <f t="shared" si="98"/>
        <v>0</v>
      </c>
      <c r="FS37" s="30">
        <f t="shared" si="99"/>
        <v>0</v>
      </c>
      <c r="FT37" s="30">
        <f t="shared" si="99"/>
        <v>0</v>
      </c>
      <c r="FU37" s="31"/>
      <c r="FV37" s="27" t="e">
        <f t="shared" si="100"/>
        <v>#VALUE!</v>
      </c>
      <c r="FW37" s="28">
        <f t="shared" si="101"/>
        <v>0</v>
      </c>
      <c r="FX37" s="27" t="e">
        <f t="shared" si="102"/>
        <v>#VALUE!</v>
      </c>
      <c r="FY37" s="28">
        <f t="shared" si="103"/>
        <v>0</v>
      </c>
      <c r="FZ37" s="28">
        <f>IF(OR(T37="",T37=" ",T37="　"),0,IF(D37&gt;=840701,0,IF(FK37=1,1,IF(MATCH(T37,Sheet2!$D$3:$D$12,1)&lt;=9,1,0))))</f>
        <v>0</v>
      </c>
      <c r="GA37" s="28">
        <f>IF(OR(X37="",X37=" ",X37="　"),0,IF(D37&gt;=840701,0,IF(FL37=1,1,IF(MATCH(X37,Sheet2!$D$3:$D$12,1)&lt;=9,1,0))))</f>
        <v>0</v>
      </c>
      <c r="GB37" s="28">
        <f>IF(OR(AB37="",AB37=" ",AB37="　"),0,IF(D37&gt;=840701,0,IF(FM37=1,1,IF(MATCH(AB37,Sheet2!$D$3:$D$12,1)&lt;=9,1,0))))</f>
        <v>0</v>
      </c>
      <c r="GC37" s="28">
        <f>IF(OR(AF37="",AF37=" ",AF37="　"),0,IF(D37&gt;=840701,0,IF(FN37=1,1,IF(MATCH(AF37,Sheet2!$D$3:$D$12,1)&lt;=9,1,0))))</f>
        <v>0</v>
      </c>
      <c r="GD37" s="29">
        <f t="shared" si="104"/>
        <v>1</v>
      </c>
      <c r="GE37" s="29">
        <f t="shared" si="105"/>
        <v>1</v>
      </c>
      <c r="GF37" s="30">
        <f t="shared" si="106"/>
        <v>0</v>
      </c>
      <c r="GG37" s="30">
        <f t="shared" si="107"/>
        <v>0</v>
      </c>
      <c r="GH37" s="30">
        <f t="shared" si="108"/>
        <v>0</v>
      </c>
      <c r="GI37" s="30">
        <f t="shared" si="108"/>
        <v>0</v>
      </c>
      <c r="GJ37" s="31"/>
      <c r="GK37" s="27" t="e">
        <f t="shared" si="109"/>
        <v>#VALUE!</v>
      </c>
      <c r="GL37" s="28">
        <f t="shared" si="110"/>
        <v>0</v>
      </c>
      <c r="GM37" s="27" t="e">
        <f t="shared" si="111"/>
        <v>#VALUE!</v>
      </c>
      <c r="GN37" s="28">
        <f t="shared" si="112"/>
        <v>0</v>
      </c>
      <c r="GO37" s="28">
        <f>IF(OR(T37="",T37=" ",T37="　"),0,IF(D37&gt;=840701,0,IF(FZ37=1,1,IF(MATCH(T37,Sheet2!$D$3:$D$12,1)&lt;=10,1,0))))</f>
        <v>0</v>
      </c>
      <c r="GP37" s="28">
        <f>IF(OR(X37="",X37=" ",X37="　"),0,IF(D37&gt;=840701,0,IF(GA37=1,1,IF(MATCH(X37,Sheet2!$D$3:$D$12,1)&lt;=10,1,0))))</f>
        <v>0</v>
      </c>
      <c r="GQ37" s="28">
        <f>IF(OR(AB37="",AB37=" ",AB37="　"),0,IF(D37&gt;=840701,0,IF(GB37=1,1,IF(MATCH(AB37,Sheet2!$D$3:$D$12,1)&lt;=10,1,0))))</f>
        <v>0</v>
      </c>
      <c r="GR37" s="28">
        <f>IF(OR(AF37="",AF37=" ",AF37="　"),0,IF(D37&gt;=840701,0,IF(GC37=1,1,IF(MATCH(AF37,Sheet2!$D$3:$D$12,1)&lt;=10,1,0))))</f>
        <v>0</v>
      </c>
      <c r="GS37" s="29">
        <f t="shared" si="113"/>
        <v>0</v>
      </c>
      <c r="GT37" s="29">
        <f t="shared" si="114"/>
        <v>0</v>
      </c>
      <c r="GU37" s="30">
        <f t="shared" si="115"/>
        <v>0</v>
      </c>
      <c r="GV37" s="30">
        <f t="shared" si="116"/>
        <v>0</v>
      </c>
      <c r="GW37" s="30">
        <f t="shared" si="117"/>
        <v>0</v>
      </c>
      <c r="GX37" s="30">
        <f t="shared" si="117"/>
        <v>0</v>
      </c>
      <c r="GY37" s="131"/>
      <c r="GZ37" s="39" t="str">
        <f t="shared" si="118"/>
        <v>1911/00/00</v>
      </c>
      <c r="HA37" s="131" t="e">
        <f t="shared" si="119"/>
        <v>#VALUE!</v>
      </c>
      <c r="HB37" s="131" t="str">
        <f t="shared" si="120"/>
        <v>1911/00/00</v>
      </c>
      <c r="HC37" s="131" t="e">
        <f t="shared" si="121"/>
        <v>#VALUE!</v>
      </c>
      <c r="HD37" s="131" t="str">
        <f t="shared" si="122"/>
        <v>1911/00/00</v>
      </c>
      <c r="HE37" s="131" t="e">
        <f t="shared" si="123"/>
        <v>#VALUE!</v>
      </c>
      <c r="HF37" s="131" t="str">
        <f t="shared" si="124"/>
        <v>2014/01/01</v>
      </c>
      <c r="HH37" s="131">
        <f>IF(OR(C37="",C37=" ",C37="　"),0,IF(D37&gt;780630,0,ROUND(VLOOKUP(F37,Sheet2!$A$1:$B$20,2,FALSE)*E37,0)))</f>
        <v>0</v>
      </c>
      <c r="HI37" s="131">
        <f t="shared" si="125"/>
        <v>0</v>
      </c>
      <c r="HJ37" s="131">
        <f t="shared" si="126"/>
        <v>0</v>
      </c>
      <c r="HL37" s="131" t="str">
        <f t="shared" si="127"/>
        <v/>
      </c>
      <c r="HM37" s="131" t="str">
        <f t="shared" si="128"/>
        <v/>
      </c>
      <c r="HN37" s="131" t="str">
        <f t="shared" si="129"/>
        <v/>
      </c>
      <c r="HO37" s="131" t="str">
        <f t="shared" si="130"/>
        <v/>
      </c>
      <c r="HP37" s="131" t="str">
        <f t="shared" si="131"/>
        <v/>
      </c>
      <c r="HQ37" s="131" t="str">
        <f t="shared" si="131"/>
        <v/>
      </c>
      <c r="HR37" s="131" t="str">
        <f t="shared" si="132"/>
        <v/>
      </c>
    </row>
    <row r="38" spans="1:226" ht="60" customHeight="1">
      <c r="A38" s="125">
        <v>33</v>
      </c>
      <c r="B38" s="32"/>
      <c r="C38" s="33"/>
      <c r="D38" s="34"/>
      <c r="E38" s="55"/>
      <c r="F38" s="46"/>
      <c r="G38" s="48">
        <f>IF(OR(C38="",C38=" ",C38="　"),0,IF(D38&gt;780630,0,ROUND(VLOOKUP(F38,Sheet2!$A$1:$B$20,2,FALSE),0)))</f>
        <v>0</v>
      </c>
      <c r="H38" s="49">
        <f t="shared" si="0"/>
        <v>0</v>
      </c>
      <c r="I38" s="24">
        <f t="shared" si="1"/>
        <v>0</v>
      </c>
      <c r="J38" s="25">
        <f t="shared" si="2"/>
        <v>0</v>
      </c>
      <c r="K38" s="35"/>
      <c r="L38" s="133" t="str">
        <f t="shared" si="133"/>
        <v/>
      </c>
      <c r="M38" s="51" t="str">
        <f t="shared" si="4"/>
        <v/>
      </c>
      <c r="N38" s="56">
        <v>15.5</v>
      </c>
      <c r="O38" s="38"/>
      <c r="P38" s="133" t="str">
        <f t="shared" si="134"/>
        <v/>
      </c>
      <c r="Q38" s="51" t="str">
        <f t="shared" si="6"/>
        <v/>
      </c>
      <c r="R38" s="56">
        <v>15.5</v>
      </c>
      <c r="S38" s="38"/>
      <c r="T38" s="34"/>
      <c r="U38" s="51" t="str">
        <f t="shared" si="7"/>
        <v/>
      </c>
      <c r="V38" s="56">
        <v>15.5</v>
      </c>
      <c r="W38" s="38"/>
      <c r="X38" s="34"/>
      <c r="Y38" s="51" t="str">
        <f t="shared" si="8"/>
        <v/>
      </c>
      <c r="Z38" s="56">
        <v>15.5</v>
      </c>
      <c r="AA38" s="35"/>
      <c r="AB38" s="34"/>
      <c r="AC38" s="51" t="str">
        <f t="shared" si="9"/>
        <v/>
      </c>
      <c r="AD38" s="56">
        <v>15.5</v>
      </c>
      <c r="AE38" s="38"/>
      <c r="AF38" s="34"/>
      <c r="AG38" s="51" t="str">
        <f t="shared" si="10"/>
        <v/>
      </c>
      <c r="AH38" s="56">
        <v>15.5</v>
      </c>
      <c r="AI38" s="37">
        <f t="shared" si="11"/>
        <v>0</v>
      </c>
      <c r="AJ38" s="47">
        <f t="shared" si="12"/>
        <v>0</v>
      </c>
      <c r="AK38" s="26">
        <f t="shared" si="13"/>
        <v>0</v>
      </c>
      <c r="AL38" s="53">
        <f t="shared" si="14"/>
        <v>0</v>
      </c>
      <c r="AM38" s="36"/>
      <c r="AN38" s="54"/>
      <c r="AO38" s="131" t="e">
        <f>VLOOKUP(LEFT(C38,1),Sheet2!$L$3:$M$28,2,FALSE)&amp;MID(C38,2,9)</f>
        <v>#N/A</v>
      </c>
      <c r="AP38" s="131" t="e">
        <f t="shared" si="15"/>
        <v>#N/A</v>
      </c>
      <c r="AQ38" s="131" t="e">
        <f t="shared" si="16"/>
        <v>#N/A</v>
      </c>
      <c r="AR38" s="27">
        <f t="shared" si="17"/>
        <v>0</v>
      </c>
      <c r="AS38" s="28">
        <f t="shared" si="18"/>
        <v>0</v>
      </c>
      <c r="AT38" s="27">
        <f t="shared" si="19"/>
        <v>0</v>
      </c>
      <c r="AU38" s="28">
        <f t="shared" si="20"/>
        <v>0</v>
      </c>
      <c r="AV38" s="28">
        <f t="shared" si="21"/>
        <v>0</v>
      </c>
      <c r="AW38" s="28">
        <f t="shared" si="22"/>
        <v>0</v>
      </c>
      <c r="AX38" s="28">
        <f t="shared" si="23"/>
        <v>0</v>
      </c>
      <c r="AY38" s="28">
        <f t="shared" si="24"/>
        <v>0</v>
      </c>
      <c r="AZ38" s="29" t="str">
        <f t="shared" si="25"/>
        <v/>
      </c>
      <c r="BA38" s="29"/>
      <c r="BB38" s="30">
        <f t="shared" ref="BB38:BC59" si="135">GW38</f>
        <v>0</v>
      </c>
      <c r="BC38" s="30">
        <f t="shared" si="135"/>
        <v>0</v>
      </c>
      <c r="BD38" s="31">
        <f t="shared" si="27"/>
        <v>0</v>
      </c>
      <c r="BE38" s="131"/>
      <c r="BF38" s="27" t="e">
        <f t="shared" si="28"/>
        <v>#VALUE!</v>
      </c>
      <c r="BG38" s="28">
        <f t="shared" si="29"/>
        <v>0</v>
      </c>
      <c r="BH38" s="27" t="e">
        <f t="shared" si="30"/>
        <v>#VALUE!</v>
      </c>
      <c r="BI38" s="28">
        <f t="shared" si="31"/>
        <v>0</v>
      </c>
      <c r="BJ38" s="28">
        <f>IF(OR(T38="",T38=" ",T38="　"),0,IF(D38&gt;=800701,0,IF(MATCH(T38,Sheet2!$D$3:$D$12,1)&lt;=1,1,0)))</f>
        <v>0</v>
      </c>
      <c r="BK38" s="28">
        <f>IF(OR(X38="",X38=" ",X38="　"),0,IF(D38&gt;=800701,0,IF(MATCH(X38,Sheet2!$D$3:$D$12,1)&lt;=1,1,0)))</f>
        <v>0</v>
      </c>
      <c r="BL38" s="28">
        <f>IF(OR(AB38="",AB38=" ",AB38="　"),0,IF(D38&gt;=800701,0,IF(MATCH(AB38,Sheet2!$D$3:$D$12,1)&lt;=1,1,0)))</f>
        <v>0</v>
      </c>
      <c r="BM38" s="28">
        <f>IF(OR(AF38="",AF38=" ",AF38="　"),0,IF(D38&gt;=800701,0,IF(MATCH(AF38,Sheet2!$D$3:$D$12,1)&lt;=1,1,0)))</f>
        <v>0</v>
      </c>
      <c r="BN38" s="29">
        <f t="shared" si="32"/>
        <v>5</v>
      </c>
      <c r="BO38" s="29">
        <f t="shared" si="33"/>
        <v>3</v>
      </c>
      <c r="BP38" s="30">
        <f t="shared" si="34"/>
        <v>0</v>
      </c>
      <c r="BQ38" s="30">
        <f t="shared" si="35"/>
        <v>0</v>
      </c>
      <c r="BR38" s="30">
        <f t="shared" ref="BR38:BS59" si="136">IF(BP38&gt;BN38,3,BP38)</f>
        <v>0</v>
      </c>
      <c r="BS38" s="30">
        <f t="shared" si="136"/>
        <v>0</v>
      </c>
      <c r="BT38" s="30"/>
      <c r="BU38" s="27" t="e">
        <f t="shared" si="37"/>
        <v>#VALUE!</v>
      </c>
      <c r="BV38" s="28">
        <f t="shared" si="38"/>
        <v>0</v>
      </c>
      <c r="BW38" s="27" t="e">
        <f t="shared" si="39"/>
        <v>#VALUE!</v>
      </c>
      <c r="BX38" s="28">
        <f t="shared" si="40"/>
        <v>0</v>
      </c>
      <c r="BY38" s="28">
        <f>IF(OR(T38="",T38=" ",T38="　"),0,IF(D38&gt;=810101,0,IF(BJ38=1,1,IF(MATCH(T38,Sheet2!$D$3:$D$12,1)&lt;=2,1,0))))</f>
        <v>0</v>
      </c>
      <c r="BZ38" s="28">
        <f>IF(OR(X38="",X38=" ",X38="　"),0,IF(D38&gt;=810101,0,IF(BK38=1,1,IF(MATCH(X38,Sheet2!$D$3:$D$12,1)&lt;=2,1,0))))</f>
        <v>0</v>
      </c>
      <c r="CA38" s="28">
        <f>IF(OR(AB38="",AB38=" ",AB38="　"),0,IF(D38&gt;=810101,0,IF(BL38=1,1,IF(MATCH(AB38,Sheet2!$D$3:$D$12,1)&lt;=2,1,0))))</f>
        <v>0</v>
      </c>
      <c r="CB38" s="28">
        <f>IF(OR(AF38="",AF38=" ",AF38="　"),0,IF(D38&gt;=810101,0,IF(BM38=1,1,IF(MATCH(AF38,Sheet2!$D$3:$D$12,1)&lt;=2,1,0))))</f>
        <v>0</v>
      </c>
      <c r="CC38" s="29">
        <f t="shared" si="41"/>
        <v>4</v>
      </c>
      <c r="CD38" s="29">
        <f t="shared" si="42"/>
        <v>3</v>
      </c>
      <c r="CE38" s="30">
        <f t="shared" si="43"/>
        <v>0</v>
      </c>
      <c r="CF38" s="30">
        <f t="shared" si="44"/>
        <v>0</v>
      </c>
      <c r="CG38" s="30">
        <f t="shared" ref="CG38:CH59" si="137">IF(BR38&gt;=CC38,BR38,IF(CE38&gt;CC38,3,CE38))</f>
        <v>0</v>
      </c>
      <c r="CH38" s="30">
        <f t="shared" si="137"/>
        <v>0</v>
      </c>
      <c r="CI38" s="30"/>
      <c r="CJ38" s="27" t="e">
        <f t="shared" si="46"/>
        <v>#VALUE!</v>
      </c>
      <c r="CK38" s="28">
        <f t="shared" si="47"/>
        <v>0</v>
      </c>
      <c r="CL38" s="27" t="e">
        <f t="shared" si="48"/>
        <v>#VALUE!</v>
      </c>
      <c r="CM38" s="28">
        <f t="shared" si="49"/>
        <v>0</v>
      </c>
      <c r="CN38" s="28">
        <f>IF(OR(T38="",T38=" ",T38="　"),0,IF(D38&gt;=810701,0,IF(BY38=1,1,IF(MATCH(T38,Sheet2!$D$3:$D$12,1)&lt;=3,1,0))))</f>
        <v>0</v>
      </c>
      <c r="CO38" s="28">
        <f>IF(OR(X38="",X38=" ",X38="　"),0,IF(D38&gt;=810701,0,IF(BZ38=1,1,IF(MATCH(X38,Sheet2!$D$3:$D$12,1)&lt;=3,1,0))))</f>
        <v>0</v>
      </c>
      <c r="CP38" s="28">
        <f>IF(OR(AB38="",AB38=" ",AB38="　"),0,IF(D38&gt;=810701,0,IF(CA38=1,1,IF(MATCH(AB38,Sheet2!$D$3:$D$12,1)&lt;=3,1,0))))</f>
        <v>0</v>
      </c>
      <c r="CQ38" s="28">
        <f>IF(OR(AF38="",AF38=" ",AF38="　"),0,IF(D38&gt;=810701,0,IF(CB38=1,1,IF(MATCH(AF38,Sheet2!$D$3:$D$12,1)&lt;=3,1,0))))</f>
        <v>0</v>
      </c>
      <c r="CR38" s="29">
        <f t="shared" si="50"/>
        <v>4</v>
      </c>
      <c r="CS38" s="29">
        <f t="shared" si="51"/>
        <v>3</v>
      </c>
      <c r="CT38" s="30">
        <f t="shared" si="52"/>
        <v>0</v>
      </c>
      <c r="CU38" s="30">
        <f t="shared" si="53"/>
        <v>0</v>
      </c>
      <c r="CV38" s="30">
        <f t="shared" ref="CV38:CW59" si="138">IF(CG38&gt;=CR38,CG38,IF(CT38&gt;CR38,3,CT38))</f>
        <v>0</v>
      </c>
      <c r="CW38" s="30">
        <f t="shared" si="138"/>
        <v>0</v>
      </c>
      <c r="CX38" s="31"/>
      <c r="CY38" s="27" t="e">
        <f t="shared" si="55"/>
        <v>#VALUE!</v>
      </c>
      <c r="CZ38" s="28">
        <f t="shared" si="56"/>
        <v>0</v>
      </c>
      <c r="DA38" s="27" t="e">
        <f t="shared" si="57"/>
        <v>#VALUE!</v>
      </c>
      <c r="DB38" s="28">
        <f t="shared" si="58"/>
        <v>0</v>
      </c>
      <c r="DC38" s="28">
        <f>IF(OR(T38="",T38=" ",T38="　"),0,IF(D38&gt;=820101,0,IF(CN38=1,1,IF(MATCH(T38,Sheet2!$D$3:$D$12,1)&lt;=4,1,0))))</f>
        <v>0</v>
      </c>
      <c r="DD38" s="28">
        <f>IF(OR(X38="",X38=" ",X38="　"),0,IF(D38&gt;=820101,0,IF(CO38=1,1,IF(MATCH(X38,Sheet2!$D$3:$D$12,1)&lt;=4,1,0))))</f>
        <v>0</v>
      </c>
      <c r="DE38" s="28">
        <f>IF(OR(AB38="",AB38=" ",AB38="　"),0,IF(D38&gt;=820101,0,IF(CP38=1,1,IF(MATCH(AB38,Sheet2!$D$3:$D$12,1)&lt;=4,1,0))))</f>
        <v>0</v>
      </c>
      <c r="DF38" s="28">
        <f>IF(OR(AF38="",AF38=" ",AF38="　"),0,IF(D38&gt;=820101,0,IF(CQ38=1,1,IF(MATCH(AF38,Sheet2!$D$3:$D$12,1)&lt;=4,1,0))))</f>
        <v>0</v>
      </c>
      <c r="DG38" s="29">
        <f t="shared" si="59"/>
        <v>3</v>
      </c>
      <c r="DH38" s="29">
        <f t="shared" si="60"/>
        <v>3</v>
      </c>
      <c r="DI38" s="30">
        <f t="shared" si="61"/>
        <v>0</v>
      </c>
      <c r="DJ38" s="30">
        <f t="shared" si="62"/>
        <v>0</v>
      </c>
      <c r="DK38" s="30">
        <f t="shared" ref="DK38:DL59" si="139">IF(CV38&gt;=DG38,CV38,IF(DI38&gt;DG38,3,DI38))</f>
        <v>0</v>
      </c>
      <c r="DL38" s="30">
        <f t="shared" si="139"/>
        <v>0</v>
      </c>
      <c r="DM38" s="31"/>
      <c r="DN38" s="27" t="e">
        <f t="shared" si="64"/>
        <v>#VALUE!</v>
      </c>
      <c r="DO38" s="28">
        <f t="shared" si="65"/>
        <v>0</v>
      </c>
      <c r="DP38" s="27" t="e">
        <f t="shared" si="66"/>
        <v>#VALUE!</v>
      </c>
      <c r="DQ38" s="28">
        <f t="shared" si="67"/>
        <v>0</v>
      </c>
      <c r="DR38" s="28">
        <f>IF(OR(T38="",T38=" ",T38="　"),0,IF(D38&gt;=820701,0,IF(DC38=1,1,IF(MATCH(T38,Sheet2!$D$3:$D$12,1)&lt;=5,1,0))))</f>
        <v>0</v>
      </c>
      <c r="DS38" s="28">
        <f>IF(OR(X38="",X38=" ",X38="　"),0,IF(D38&gt;=820701,0,IF(DD38=1,1,IF(MATCH(X38,Sheet2!$D$3:$D$12,1)&lt;=5,1,0))))</f>
        <v>0</v>
      </c>
      <c r="DT38" s="28">
        <f>IF(OR(AB38="",AB38=" ",AB38="　"),0,IF(D38&gt;=820701,0,IF(DE38=1,1,IF(MATCH(AB38,Sheet2!$D$3:$D$12,1)&lt;=5,1,0))))</f>
        <v>0</v>
      </c>
      <c r="DU38" s="28">
        <f>IF(OR(AF38="",AF38=" ",AF38="　"),0,IF(D38&gt;=820701,0,IF(DF38=1,1,IF(MATCH(AF38,Sheet2!$D$3:$D$12,1)&lt;=5,1,0))))</f>
        <v>0</v>
      </c>
      <c r="DV38" s="29">
        <f t="shared" si="68"/>
        <v>3</v>
      </c>
      <c r="DW38" s="29">
        <f t="shared" si="69"/>
        <v>3</v>
      </c>
      <c r="DX38" s="30">
        <f t="shared" si="70"/>
        <v>0</v>
      </c>
      <c r="DY38" s="30">
        <f t="shared" si="71"/>
        <v>0</v>
      </c>
      <c r="DZ38" s="30">
        <f t="shared" ref="DZ38:EA59" si="140">IF(DK38&gt;=DV38,DK38,IF(DX38&gt;DV38,3,DX38))</f>
        <v>0</v>
      </c>
      <c r="EA38" s="30">
        <f t="shared" si="140"/>
        <v>0</v>
      </c>
      <c r="EB38" s="31"/>
      <c r="EC38" s="27" t="e">
        <f t="shared" si="73"/>
        <v>#VALUE!</v>
      </c>
      <c r="ED38" s="28">
        <f t="shared" si="74"/>
        <v>0</v>
      </c>
      <c r="EE38" s="27" t="e">
        <f t="shared" si="75"/>
        <v>#VALUE!</v>
      </c>
      <c r="EF38" s="28">
        <f t="shared" si="76"/>
        <v>0</v>
      </c>
      <c r="EG38" s="28">
        <f>IF(OR(T38="",T38=" ",T38="　"),0,IF(D38&gt;=830101,0,IF(DR38=1,1,IF(MATCH(T38,Sheet2!$D$3:$D$12,1)&lt;=6,1,0))))</f>
        <v>0</v>
      </c>
      <c r="EH38" s="28">
        <f>IF(OR(X38="",X38=" ",X38="　"),0,IF(D38&gt;=830101,0,IF(DS38=1,1,IF(MATCH(X38,Sheet2!$D$3:$D$12,1)&lt;=6,1,0))))</f>
        <v>0</v>
      </c>
      <c r="EI38" s="28">
        <f>IF(OR(AB38="",AB38=" ",AB38="　"),0,IF(D38&gt;=830101,0,IF(DT38=1,1,IF(MATCH(AB38,Sheet2!$D$3:$D$12,1)&lt;=6,1,0))))</f>
        <v>0</v>
      </c>
      <c r="EJ38" s="28">
        <f>IF(OR(AF38="",AF38=" ",AF38="　"),0,IF(D38&gt;=830101,0,IF(DU38=1,1,IF(MATCH(AF38,Sheet2!$D$3:$D$12,1)&lt;=6,1,0))))</f>
        <v>0</v>
      </c>
      <c r="EK38" s="29">
        <f t="shared" si="77"/>
        <v>2</v>
      </c>
      <c r="EL38" s="29">
        <f t="shared" si="78"/>
        <v>2</v>
      </c>
      <c r="EM38" s="30">
        <f t="shared" si="79"/>
        <v>0</v>
      </c>
      <c r="EN38" s="30">
        <f t="shared" si="80"/>
        <v>0</v>
      </c>
      <c r="EO38" s="30">
        <f t="shared" ref="EO38:EP59" si="141">IF(DZ38&gt;=EK38,DZ38,IF(EM38&gt;EK38,2,EM38))</f>
        <v>0</v>
      </c>
      <c r="EP38" s="30">
        <f t="shared" si="141"/>
        <v>0</v>
      </c>
      <c r="EQ38" s="31"/>
      <c r="ER38" s="27" t="e">
        <f t="shared" si="82"/>
        <v>#VALUE!</v>
      </c>
      <c r="ES38" s="28">
        <f t="shared" si="83"/>
        <v>0</v>
      </c>
      <c r="ET38" s="27" t="e">
        <f t="shared" si="84"/>
        <v>#VALUE!</v>
      </c>
      <c r="EU38" s="28">
        <f t="shared" si="85"/>
        <v>0</v>
      </c>
      <c r="EV38" s="28">
        <f>IF(OR(T38="",T38=" ",T38="　"),0,IF(D38&gt;=830701,0,IF(EG38=1,1,IF(MATCH(T38,Sheet2!$D$3:$D$12,1)&lt;=7,1,0))))</f>
        <v>0</v>
      </c>
      <c r="EW38" s="28">
        <f>IF(OR(X38="",X38=" ",X38="　"),0,IF(D38&gt;=830701,0,IF(EH38=1,1,IF(MATCH(X38,Sheet2!$D$3:$D$12,1)&lt;=7,1,0))))</f>
        <v>0</v>
      </c>
      <c r="EX38" s="28">
        <f>IF(OR(AB38="",AB38=" ",AB38="　"),0,IF(D38&gt;=830701,0,IF(EI38=1,1,IF(MATCH(AB38,Sheet2!$D$3:$D$12,1)&lt;=7,1,0))))</f>
        <v>0</v>
      </c>
      <c r="EY38" s="28">
        <f>IF(OR(AF38="",AF38=" ",AF38="　"),0,IF(D38&gt;=830701,0,IF(EJ38=1,1,IF(MATCH(AF38,Sheet2!$D$3:$D$12,1)&lt;=7,1,0))))</f>
        <v>0</v>
      </c>
      <c r="EZ38" s="29">
        <f t="shared" si="86"/>
        <v>2</v>
      </c>
      <c r="FA38" s="29">
        <f t="shared" si="87"/>
        <v>2</v>
      </c>
      <c r="FB38" s="30">
        <f t="shared" si="88"/>
        <v>0</v>
      </c>
      <c r="FC38" s="30">
        <f t="shared" si="89"/>
        <v>0</v>
      </c>
      <c r="FD38" s="30">
        <f t="shared" ref="FD38:FE59" si="142">IF(EO38&gt;=EZ38,EO38,IF(FB38&gt;EZ38,2,FB38))</f>
        <v>0</v>
      </c>
      <c r="FE38" s="30">
        <f t="shared" si="142"/>
        <v>0</v>
      </c>
      <c r="FF38" s="31"/>
      <c r="FG38" s="27" t="e">
        <f t="shared" si="91"/>
        <v>#VALUE!</v>
      </c>
      <c r="FH38" s="28">
        <f t="shared" si="92"/>
        <v>0</v>
      </c>
      <c r="FI38" s="27" t="e">
        <f t="shared" si="93"/>
        <v>#VALUE!</v>
      </c>
      <c r="FJ38" s="28">
        <f t="shared" si="94"/>
        <v>0</v>
      </c>
      <c r="FK38" s="28">
        <f>IF(OR(T38="",T38=" ",T38="　"),0,IF(D38&gt;=840101,0,IF(EV38=1,1,IF(MATCH(T38,Sheet2!$D$3:$D$12,1)&lt;=8,1,0))))</f>
        <v>0</v>
      </c>
      <c r="FL38" s="28">
        <f>IF(OR(X38="",X38=" ",X38="　"),0,IF(D38&gt;=840101,0,IF(EW38=1,1,IF(MATCH(X38,Sheet2!$D$3:$D$12,1)&lt;=8,1,0))))</f>
        <v>0</v>
      </c>
      <c r="FM38" s="28">
        <f>IF(OR(AB38="",AB38=" ",AB38="　"),0,IF(D38&gt;=840101,0,IF(EX38=1,1,IF(MATCH(AB38,Sheet2!$D$3:$D$12,1)&lt;=8,1,0))))</f>
        <v>0</v>
      </c>
      <c r="FN38" s="28">
        <f>IF(OR(AF38="",AF38=" ",AF38="　"),0,IF(D38&gt;=840101,0,IF(EY38=1,1,IF(MATCH(AF38,Sheet2!$D$3:$D$12,1)&lt;=8,1,0))))</f>
        <v>0</v>
      </c>
      <c r="FO38" s="29">
        <f t="shared" si="95"/>
        <v>1</v>
      </c>
      <c r="FP38" s="29">
        <f t="shared" si="96"/>
        <v>1</v>
      </c>
      <c r="FQ38" s="30">
        <f t="shared" si="97"/>
        <v>0</v>
      </c>
      <c r="FR38" s="30">
        <f t="shared" si="98"/>
        <v>0</v>
      </c>
      <c r="FS38" s="30">
        <f t="shared" ref="FS38:FT59" si="143">IF(FD38&gt;=FO38,FD38,IF(FQ38&gt;FO38,1,FQ38))</f>
        <v>0</v>
      </c>
      <c r="FT38" s="30">
        <f t="shared" si="143"/>
        <v>0</v>
      </c>
      <c r="FU38" s="31"/>
      <c r="FV38" s="27" t="e">
        <f t="shared" si="100"/>
        <v>#VALUE!</v>
      </c>
      <c r="FW38" s="28">
        <f t="shared" si="101"/>
        <v>0</v>
      </c>
      <c r="FX38" s="27" t="e">
        <f t="shared" si="102"/>
        <v>#VALUE!</v>
      </c>
      <c r="FY38" s="28">
        <f t="shared" si="103"/>
        <v>0</v>
      </c>
      <c r="FZ38" s="28">
        <f>IF(OR(T38="",T38=" ",T38="　"),0,IF(D38&gt;=840701,0,IF(FK38=1,1,IF(MATCH(T38,Sheet2!$D$3:$D$12,1)&lt;=9,1,0))))</f>
        <v>0</v>
      </c>
      <c r="GA38" s="28">
        <f>IF(OR(X38="",X38=" ",X38="　"),0,IF(D38&gt;=840701,0,IF(FL38=1,1,IF(MATCH(X38,Sheet2!$D$3:$D$12,1)&lt;=9,1,0))))</f>
        <v>0</v>
      </c>
      <c r="GB38" s="28">
        <f>IF(OR(AB38="",AB38=" ",AB38="　"),0,IF(D38&gt;=840701,0,IF(FM38=1,1,IF(MATCH(AB38,Sheet2!$D$3:$D$12,1)&lt;=9,1,0))))</f>
        <v>0</v>
      </c>
      <c r="GC38" s="28">
        <f>IF(OR(AF38="",AF38=" ",AF38="　"),0,IF(D38&gt;=840701,0,IF(FN38=1,1,IF(MATCH(AF38,Sheet2!$D$3:$D$12,1)&lt;=9,1,0))))</f>
        <v>0</v>
      </c>
      <c r="GD38" s="29">
        <f t="shared" si="104"/>
        <v>1</v>
      </c>
      <c r="GE38" s="29">
        <f t="shared" si="105"/>
        <v>1</v>
      </c>
      <c r="GF38" s="30">
        <f t="shared" si="106"/>
        <v>0</v>
      </c>
      <c r="GG38" s="30">
        <f t="shared" si="107"/>
        <v>0</v>
      </c>
      <c r="GH38" s="30">
        <f t="shared" ref="GH38:GI59" si="144">IF(FS38&gt;=GD38,FS38,IF(GF38&gt;GD38,1,GF38))</f>
        <v>0</v>
      </c>
      <c r="GI38" s="30">
        <f t="shared" si="144"/>
        <v>0</v>
      </c>
      <c r="GJ38" s="31"/>
      <c r="GK38" s="27" t="e">
        <f t="shared" si="109"/>
        <v>#VALUE!</v>
      </c>
      <c r="GL38" s="28">
        <f t="shared" si="110"/>
        <v>0</v>
      </c>
      <c r="GM38" s="27" t="e">
        <f t="shared" si="111"/>
        <v>#VALUE!</v>
      </c>
      <c r="GN38" s="28">
        <f t="shared" si="112"/>
        <v>0</v>
      </c>
      <c r="GO38" s="28">
        <f>IF(OR(T38="",T38=" ",T38="　"),0,IF(D38&gt;=840701,0,IF(FZ38=1,1,IF(MATCH(T38,Sheet2!$D$3:$D$12,1)&lt;=10,1,0))))</f>
        <v>0</v>
      </c>
      <c r="GP38" s="28">
        <f>IF(OR(X38="",X38=" ",X38="　"),0,IF(D38&gt;=840701,0,IF(GA38=1,1,IF(MATCH(X38,Sheet2!$D$3:$D$12,1)&lt;=10,1,0))))</f>
        <v>0</v>
      </c>
      <c r="GQ38" s="28">
        <f>IF(OR(AB38="",AB38=" ",AB38="　"),0,IF(D38&gt;=840701,0,IF(GB38=1,1,IF(MATCH(AB38,Sheet2!$D$3:$D$12,1)&lt;=10,1,0))))</f>
        <v>0</v>
      </c>
      <c r="GR38" s="28">
        <f>IF(OR(AF38="",AF38=" ",AF38="　"),0,IF(D38&gt;=840701,0,IF(GC38=1,1,IF(MATCH(AF38,Sheet2!$D$3:$D$12,1)&lt;=10,1,0))))</f>
        <v>0</v>
      </c>
      <c r="GS38" s="29">
        <f t="shared" si="113"/>
        <v>0</v>
      </c>
      <c r="GT38" s="29">
        <f t="shared" si="114"/>
        <v>0</v>
      </c>
      <c r="GU38" s="30">
        <f t="shared" si="115"/>
        <v>0</v>
      </c>
      <c r="GV38" s="30">
        <f t="shared" si="116"/>
        <v>0</v>
      </c>
      <c r="GW38" s="30">
        <f t="shared" ref="GW38:GX59" si="145">IF(GH38&gt;=GS38,GH38,IF(GU38&gt;GS38,0,GU38))</f>
        <v>0</v>
      </c>
      <c r="GX38" s="30">
        <f t="shared" si="145"/>
        <v>0</v>
      </c>
      <c r="GY38" s="131"/>
      <c r="GZ38" s="39" t="str">
        <f t="shared" si="118"/>
        <v>1911/00/00</v>
      </c>
      <c r="HA38" s="131" t="e">
        <f t="shared" si="119"/>
        <v>#VALUE!</v>
      </c>
      <c r="HB38" s="131" t="str">
        <f t="shared" si="120"/>
        <v>1911/00/00</v>
      </c>
      <c r="HC38" s="131" t="e">
        <f t="shared" si="121"/>
        <v>#VALUE!</v>
      </c>
      <c r="HD38" s="131" t="str">
        <f t="shared" si="122"/>
        <v>1911/00/00</v>
      </c>
      <c r="HE38" s="131" t="e">
        <f t="shared" si="123"/>
        <v>#VALUE!</v>
      </c>
      <c r="HF38" s="131" t="str">
        <f t="shared" si="124"/>
        <v>2014/01/01</v>
      </c>
      <c r="HH38" s="131">
        <f>IF(OR(C38="",C38=" ",C38="　"),0,IF(D38&gt;780630,0,ROUND(VLOOKUP(F38,Sheet2!$A$1:$B$20,2,FALSE)*E38,0)))</f>
        <v>0</v>
      </c>
      <c r="HI38" s="131">
        <f t="shared" si="125"/>
        <v>0</v>
      </c>
      <c r="HJ38" s="131">
        <f t="shared" si="126"/>
        <v>0</v>
      </c>
      <c r="HL38" s="131" t="str">
        <f t="shared" si="127"/>
        <v/>
      </c>
      <c r="HM38" s="131" t="str">
        <f t="shared" si="128"/>
        <v/>
      </c>
      <c r="HN38" s="131" t="str">
        <f t="shared" si="129"/>
        <v/>
      </c>
      <c r="HO38" s="131" t="str">
        <f t="shared" si="130"/>
        <v/>
      </c>
      <c r="HP38" s="131" t="str">
        <f t="shared" si="131"/>
        <v/>
      </c>
      <c r="HQ38" s="131" t="str">
        <f t="shared" si="131"/>
        <v/>
      </c>
      <c r="HR38" s="131" t="str">
        <f t="shared" si="132"/>
        <v/>
      </c>
    </row>
    <row r="39" spans="1:226" ht="60" customHeight="1">
      <c r="A39" s="125">
        <v>34</v>
      </c>
      <c r="B39" s="32"/>
      <c r="C39" s="33"/>
      <c r="D39" s="34"/>
      <c r="E39" s="55"/>
      <c r="F39" s="46"/>
      <c r="G39" s="48">
        <f>IF(OR(C39="",C39=" ",C39="　"),0,IF(D39&gt;780630,0,ROUND(VLOOKUP(F39,Sheet2!$A$1:$B$20,2,FALSE),0)))</f>
        <v>0</v>
      </c>
      <c r="H39" s="49">
        <f t="shared" si="0"/>
        <v>0</v>
      </c>
      <c r="I39" s="24">
        <f t="shared" si="1"/>
        <v>0</v>
      </c>
      <c r="J39" s="25">
        <f t="shared" si="2"/>
        <v>0</v>
      </c>
      <c r="K39" s="35"/>
      <c r="L39" s="133" t="str">
        <f t="shared" si="133"/>
        <v/>
      </c>
      <c r="M39" s="51" t="str">
        <f t="shared" si="4"/>
        <v/>
      </c>
      <c r="N39" s="56">
        <v>15.5</v>
      </c>
      <c r="O39" s="38"/>
      <c r="P39" s="133" t="str">
        <f t="shared" si="134"/>
        <v/>
      </c>
      <c r="Q39" s="51" t="str">
        <f t="shared" si="6"/>
        <v/>
      </c>
      <c r="R39" s="56">
        <v>15.5</v>
      </c>
      <c r="S39" s="38"/>
      <c r="T39" s="34"/>
      <c r="U39" s="51" t="str">
        <f t="shared" si="7"/>
        <v/>
      </c>
      <c r="V39" s="56">
        <v>15.5</v>
      </c>
      <c r="W39" s="38"/>
      <c r="X39" s="34"/>
      <c r="Y39" s="51" t="str">
        <f t="shared" si="8"/>
        <v/>
      </c>
      <c r="Z39" s="56">
        <v>15.5</v>
      </c>
      <c r="AA39" s="35"/>
      <c r="AB39" s="34"/>
      <c r="AC39" s="51" t="str">
        <f t="shared" si="9"/>
        <v/>
      </c>
      <c r="AD39" s="56">
        <v>15.5</v>
      </c>
      <c r="AE39" s="38"/>
      <c r="AF39" s="34"/>
      <c r="AG39" s="51" t="str">
        <f t="shared" si="10"/>
        <v/>
      </c>
      <c r="AH39" s="56">
        <v>15.5</v>
      </c>
      <c r="AI39" s="37">
        <f t="shared" si="11"/>
        <v>0</v>
      </c>
      <c r="AJ39" s="47">
        <f t="shared" si="12"/>
        <v>0</v>
      </c>
      <c r="AK39" s="26">
        <f t="shared" si="13"/>
        <v>0</v>
      </c>
      <c r="AL39" s="53">
        <f t="shared" si="14"/>
        <v>0</v>
      </c>
      <c r="AM39" s="36"/>
      <c r="AN39" s="54"/>
      <c r="AO39" s="131" t="e">
        <f>VLOOKUP(LEFT(C39,1),Sheet2!$L$3:$M$28,2,FALSE)&amp;MID(C39,2,9)</f>
        <v>#N/A</v>
      </c>
      <c r="AP39" s="131" t="e">
        <f t="shared" si="15"/>
        <v>#N/A</v>
      </c>
      <c r="AQ39" s="131" t="e">
        <f t="shared" si="16"/>
        <v>#N/A</v>
      </c>
      <c r="AR39" s="27">
        <f t="shared" si="17"/>
        <v>0</v>
      </c>
      <c r="AS39" s="28">
        <f t="shared" si="18"/>
        <v>0</v>
      </c>
      <c r="AT39" s="27">
        <f t="shared" si="19"/>
        <v>0</v>
      </c>
      <c r="AU39" s="28">
        <f t="shared" si="20"/>
        <v>0</v>
      </c>
      <c r="AV39" s="28">
        <f t="shared" si="21"/>
        <v>0</v>
      </c>
      <c r="AW39" s="28">
        <f t="shared" si="22"/>
        <v>0</v>
      </c>
      <c r="AX39" s="28">
        <f t="shared" si="23"/>
        <v>0</v>
      </c>
      <c r="AY39" s="28">
        <f t="shared" si="24"/>
        <v>0</v>
      </c>
      <c r="AZ39" s="29" t="str">
        <f t="shared" si="25"/>
        <v/>
      </c>
      <c r="BA39" s="29"/>
      <c r="BB39" s="30">
        <f t="shared" si="135"/>
        <v>0</v>
      </c>
      <c r="BC39" s="30">
        <f t="shared" si="135"/>
        <v>0</v>
      </c>
      <c r="BD39" s="31">
        <f t="shared" si="27"/>
        <v>0</v>
      </c>
      <c r="BE39" s="131"/>
      <c r="BF39" s="27" t="e">
        <f t="shared" si="28"/>
        <v>#VALUE!</v>
      </c>
      <c r="BG39" s="28">
        <f t="shared" si="29"/>
        <v>0</v>
      </c>
      <c r="BH39" s="27" t="e">
        <f t="shared" si="30"/>
        <v>#VALUE!</v>
      </c>
      <c r="BI39" s="28">
        <f t="shared" si="31"/>
        <v>0</v>
      </c>
      <c r="BJ39" s="28">
        <f>IF(OR(T39="",T39=" ",T39="　"),0,IF(D39&gt;=800701,0,IF(MATCH(T39,Sheet2!$D$3:$D$12,1)&lt;=1,1,0)))</f>
        <v>0</v>
      </c>
      <c r="BK39" s="28">
        <f>IF(OR(X39="",X39=" ",X39="　"),0,IF(D39&gt;=800701,0,IF(MATCH(X39,Sheet2!$D$3:$D$12,1)&lt;=1,1,0)))</f>
        <v>0</v>
      </c>
      <c r="BL39" s="28">
        <f>IF(OR(AB39="",AB39=" ",AB39="　"),0,IF(D39&gt;=800701,0,IF(MATCH(AB39,Sheet2!$D$3:$D$12,1)&lt;=1,1,0)))</f>
        <v>0</v>
      </c>
      <c r="BM39" s="28">
        <f>IF(OR(AF39="",AF39=" ",AF39="　"),0,IF(D39&gt;=800701,0,IF(MATCH(AF39,Sheet2!$D$3:$D$12,1)&lt;=1,1,0)))</f>
        <v>0</v>
      </c>
      <c r="BN39" s="29">
        <f t="shared" si="32"/>
        <v>5</v>
      </c>
      <c r="BO39" s="29">
        <f t="shared" si="33"/>
        <v>3</v>
      </c>
      <c r="BP39" s="30">
        <f t="shared" si="34"/>
        <v>0</v>
      </c>
      <c r="BQ39" s="30">
        <f t="shared" si="35"/>
        <v>0</v>
      </c>
      <c r="BR39" s="30">
        <f t="shared" si="136"/>
        <v>0</v>
      </c>
      <c r="BS39" s="30">
        <f t="shared" si="136"/>
        <v>0</v>
      </c>
      <c r="BT39" s="30"/>
      <c r="BU39" s="27" t="e">
        <f t="shared" si="37"/>
        <v>#VALUE!</v>
      </c>
      <c r="BV39" s="28">
        <f t="shared" si="38"/>
        <v>0</v>
      </c>
      <c r="BW39" s="27" t="e">
        <f t="shared" si="39"/>
        <v>#VALUE!</v>
      </c>
      <c r="BX39" s="28">
        <f t="shared" si="40"/>
        <v>0</v>
      </c>
      <c r="BY39" s="28">
        <f>IF(OR(T39="",T39=" ",T39="　"),0,IF(D39&gt;=810101,0,IF(BJ39=1,1,IF(MATCH(T39,Sheet2!$D$3:$D$12,1)&lt;=2,1,0))))</f>
        <v>0</v>
      </c>
      <c r="BZ39" s="28">
        <f>IF(OR(X39="",X39=" ",X39="　"),0,IF(D39&gt;=810101,0,IF(BK39=1,1,IF(MATCH(X39,Sheet2!$D$3:$D$12,1)&lt;=2,1,0))))</f>
        <v>0</v>
      </c>
      <c r="CA39" s="28">
        <f>IF(OR(AB39="",AB39=" ",AB39="　"),0,IF(D39&gt;=810101,0,IF(BL39=1,1,IF(MATCH(AB39,Sheet2!$D$3:$D$12,1)&lt;=2,1,0))))</f>
        <v>0</v>
      </c>
      <c r="CB39" s="28">
        <f>IF(OR(AF39="",AF39=" ",AF39="　"),0,IF(D39&gt;=810101,0,IF(BM39=1,1,IF(MATCH(AF39,Sheet2!$D$3:$D$12,1)&lt;=2,1,0))))</f>
        <v>0</v>
      </c>
      <c r="CC39" s="29">
        <f t="shared" si="41"/>
        <v>4</v>
      </c>
      <c r="CD39" s="29">
        <f t="shared" si="42"/>
        <v>3</v>
      </c>
      <c r="CE39" s="30">
        <f t="shared" si="43"/>
        <v>0</v>
      </c>
      <c r="CF39" s="30">
        <f t="shared" si="44"/>
        <v>0</v>
      </c>
      <c r="CG39" s="30">
        <f t="shared" si="137"/>
        <v>0</v>
      </c>
      <c r="CH39" s="30">
        <f t="shared" si="137"/>
        <v>0</v>
      </c>
      <c r="CI39" s="30"/>
      <c r="CJ39" s="27" t="e">
        <f t="shared" si="46"/>
        <v>#VALUE!</v>
      </c>
      <c r="CK39" s="28">
        <f t="shared" si="47"/>
        <v>0</v>
      </c>
      <c r="CL39" s="27" t="e">
        <f t="shared" si="48"/>
        <v>#VALUE!</v>
      </c>
      <c r="CM39" s="28">
        <f t="shared" si="49"/>
        <v>0</v>
      </c>
      <c r="CN39" s="28">
        <f>IF(OR(T39="",T39=" ",T39="　"),0,IF(D39&gt;=810701,0,IF(BY39=1,1,IF(MATCH(T39,Sheet2!$D$3:$D$12,1)&lt;=3,1,0))))</f>
        <v>0</v>
      </c>
      <c r="CO39" s="28">
        <f>IF(OR(X39="",X39=" ",X39="　"),0,IF(D39&gt;=810701,0,IF(BZ39=1,1,IF(MATCH(X39,Sheet2!$D$3:$D$12,1)&lt;=3,1,0))))</f>
        <v>0</v>
      </c>
      <c r="CP39" s="28">
        <f>IF(OR(AB39="",AB39=" ",AB39="　"),0,IF(D39&gt;=810701,0,IF(CA39=1,1,IF(MATCH(AB39,Sheet2!$D$3:$D$12,1)&lt;=3,1,0))))</f>
        <v>0</v>
      </c>
      <c r="CQ39" s="28">
        <f>IF(OR(AF39="",AF39=" ",AF39="　"),0,IF(D39&gt;=810701,0,IF(CB39=1,1,IF(MATCH(AF39,Sheet2!$D$3:$D$12,1)&lt;=3,1,0))))</f>
        <v>0</v>
      </c>
      <c r="CR39" s="29">
        <f t="shared" si="50"/>
        <v>4</v>
      </c>
      <c r="CS39" s="29">
        <f t="shared" si="51"/>
        <v>3</v>
      </c>
      <c r="CT39" s="30">
        <f t="shared" si="52"/>
        <v>0</v>
      </c>
      <c r="CU39" s="30">
        <f t="shared" si="53"/>
        <v>0</v>
      </c>
      <c r="CV39" s="30">
        <f t="shared" si="138"/>
        <v>0</v>
      </c>
      <c r="CW39" s="30">
        <f t="shared" si="138"/>
        <v>0</v>
      </c>
      <c r="CX39" s="31"/>
      <c r="CY39" s="27" t="e">
        <f t="shared" si="55"/>
        <v>#VALUE!</v>
      </c>
      <c r="CZ39" s="28">
        <f t="shared" si="56"/>
        <v>0</v>
      </c>
      <c r="DA39" s="27" t="e">
        <f t="shared" si="57"/>
        <v>#VALUE!</v>
      </c>
      <c r="DB39" s="28">
        <f t="shared" si="58"/>
        <v>0</v>
      </c>
      <c r="DC39" s="28">
        <f>IF(OR(T39="",T39=" ",T39="　"),0,IF(D39&gt;=820101,0,IF(CN39=1,1,IF(MATCH(T39,Sheet2!$D$3:$D$12,1)&lt;=4,1,0))))</f>
        <v>0</v>
      </c>
      <c r="DD39" s="28">
        <f>IF(OR(X39="",X39=" ",X39="　"),0,IF(D39&gt;=820101,0,IF(CO39=1,1,IF(MATCH(X39,Sheet2!$D$3:$D$12,1)&lt;=4,1,0))))</f>
        <v>0</v>
      </c>
      <c r="DE39" s="28">
        <f>IF(OR(AB39="",AB39=" ",AB39="　"),0,IF(D39&gt;=820101,0,IF(CP39=1,1,IF(MATCH(AB39,Sheet2!$D$3:$D$12,1)&lt;=4,1,0))))</f>
        <v>0</v>
      </c>
      <c r="DF39" s="28">
        <f>IF(OR(AF39="",AF39=" ",AF39="　"),0,IF(D39&gt;=820101,0,IF(CQ39=1,1,IF(MATCH(AF39,Sheet2!$D$3:$D$12,1)&lt;=4,1,0))))</f>
        <v>0</v>
      </c>
      <c r="DG39" s="29">
        <f t="shared" si="59"/>
        <v>3</v>
      </c>
      <c r="DH39" s="29">
        <f t="shared" si="60"/>
        <v>3</v>
      </c>
      <c r="DI39" s="30">
        <f t="shared" si="61"/>
        <v>0</v>
      </c>
      <c r="DJ39" s="30">
        <f t="shared" si="62"/>
        <v>0</v>
      </c>
      <c r="DK39" s="30">
        <f t="shared" si="139"/>
        <v>0</v>
      </c>
      <c r="DL39" s="30">
        <f t="shared" si="139"/>
        <v>0</v>
      </c>
      <c r="DM39" s="31"/>
      <c r="DN39" s="27" t="e">
        <f t="shared" si="64"/>
        <v>#VALUE!</v>
      </c>
      <c r="DO39" s="28">
        <f t="shared" si="65"/>
        <v>0</v>
      </c>
      <c r="DP39" s="27" t="e">
        <f t="shared" si="66"/>
        <v>#VALUE!</v>
      </c>
      <c r="DQ39" s="28">
        <f t="shared" si="67"/>
        <v>0</v>
      </c>
      <c r="DR39" s="28">
        <f>IF(OR(T39="",T39=" ",T39="　"),0,IF(D39&gt;=820701,0,IF(DC39=1,1,IF(MATCH(T39,Sheet2!$D$3:$D$12,1)&lt;=5,1,0))))</f>
        <v>0</v>
      </c>
      <c r="DS39" s="28">
        <f>IF(OR(X39="",X39=" ",X39="　"),0,IF(D39&gt;=820701,0,IF(DD39=1,1,IF(MATCH(X39,Sheet2!$D$3:$D$12,1)&lt;=5,1,0))))</f>
        <v>0</v>
      </c>
      <c r="DT39" s="28">
        <f>IF(OR(AB39="",AB39=" ",AB39="　"),0,IF(D39&gt;=820701,0,IF(DE39=1,1,IF(MATCH(AB39,Sheet2!$D$3:$D$12,1)&lt;=5,1,0))))</f>
        <v>0</v>
      </c>
      <c r="DU39" s="28">
        <f>IF(OR(AF39="",AF39=" ",AF39="　"),0,IF(D39&gt;=820701,0,IF(DF39=1,1,IF(MATCH(AF39,Sheet2!$D$3:$D$12,1)&lt;=5,1,0))))</f>
        <v>0</v>
      </c>
      <c r="DV39" s="29">
        <f t="shared" si="68"/>
        <v>3</v>
      </c>
      <c r="DW39" s="29">
        <f t="shared" si="69"/>
        <v>3</v>
      </c>
      <c r="DX39" s="30">
        <f t="shared" si="70"/>
        <v>0</v>
      </c>
      <c r="DY39" s="30">
        <f t="shared" si="71"/>
        <v>0</v>
      </c>
      <c r="DZ39" s="30">
        <f t="shared" si="140"/>
        <v>0</v>
      </c>
      <c r="EA39" s="30">
        <f t="shared" si="140"/>
        <v>0</v>
      </c>
      <c r="EB39" s="31"/>
      <c r="EC39" s="27" t="e">
        <f t="shared" si="73"/>
        <v>#VALUE!</v>
      </c>
      <c r="ED39" s="28">
        <f t="shared" si="74"/>
        <v>0</v>
      </c>
      <c r="EE39" s="27" t="e">
        <f t="shared" si="75"/>
        <v>#VALUE!</v>
      </c>
      <c r="EF39" s="28">
        <f t="shared" si="76"/>
        <v>0</v>
      </c>
      <c r="EG39" s="28">
        <f>IF(OR(T39="",T39=" ",T39="　"),0,IF(D39&gt;=830101,0,IF(DR39=1,1,IF(MATCH(T39,Sheet2!$D$3:$D$12,1)&lt;=6,1,0))))</f>
        <v>0</v>
      </c>
      <c r="EH39" s="28">
        <f>IF(OR(X39="",X39=" ",X39="　"),0,IF(D39&gt;=830101,0,IF(DS39=1,1,IF(MATCH(X39,Sheet2!$D$3:$D$12,1)&lt;=6,1,0))))</f>
        <v>0</v>
      </c>
      <c r="EI39" s="28">
        <f>IF(OR(AB39="",AB39=" ",AB39="　"),0,IF(D39&gt;=830101,0,IF(DT39=1,1,IF(MATCH(AB39,Sheet2!$D$3:$D$12,1)&lt;=6,1,0))))</f>
        <v>0</v>
      </c>
      <c r="EJ39" s="28">
        <f>IF(OR(AF39="",AF39=" ",AF39="　"),0,IF(D39&gt;=830101,0,IF(DU39=1,1,IF(MATCH(AF39,Sheet2!$D$3:$D$12,1)&lt;=6,1,0))))</f>
        <v>0</v>
      </c>
      <c r="EK39" s="29">
        <f t="shared" si="77"/>
        <v>2</v>
      </c>
      <c r="EL39" s="29">
        <f t="shared" si="78"/>
        <v>2</v>
      </c>
      <c r="EM39" s="30">
        <f t="shared" si="79"/>
        <v>0</v>
      </c>
      <c r="EN39" s="30">
        <f t="shared" si="80"/>
        <v>0</v>
      </c>
      <c r="EO39" s="30">
        <f t="shared" si="141"/>
        <v>0</v>
      </c>
      <c r="EP39" s="30">
        <f t="shared" si="141"/>
        <v>0</v>
      </c>
      <c r="EQ39" s="31"/>
      <c r="ER39" s="27" t="e">
        <f t="shared" si="82"/>
        <v>#VALUE!</v>
      </c>
      <c r="ES39" s="28">
        <f t="shared" si="83"/>
        <v>0</v>
      </c>
      <c r="ET39" s="27" t="e">
        <f t="shared" si="84"/>
        <v>#VALUE!</v>
      </c>
      <c r="EU39" s="28">
        <f t="shared" si="85"/>
        <v>0</v>
      </c>
      <c r="EV39" s="28">
        <f>IF(OR(T39="",T39=" ",T39="　"),0,IF(D39&gt;=830701,0,IF(EG39=1,1,IF(MATCH(T39,Sheet2!$D$3:$D$12,1)&lt;=7,1,0))))</f>
        <v>0</v>
      </c>
      <c r="EW39" s="28">
        <f>IF(OR(X39="",X39=" ",X39="　"),0,IF(D39&gt;=830701,0,IF(EH39=1,1,IF(MATCH(X39,Sheet2!$D$3:$D$12,1)&lt;=7,1,0))))</f>
        <v>0</v>
      </c>
      <c r="EX39" s="28">
        <f>IF(OR(AB39="",AB39=" ",AB39="　"),0,IF(D39&gt;=830701,0,IF(EI39=1,1,IF(MATCH(AB39,Sheet2!$D$3:$D$12,1)&lt;=7,1,0))))</f>
        <v>0</v>
      </c>
      <c r="EY39" s="28">
        <f>IF(OR(AF39="",AF39=" ",AF39="　"),0,IF(D39&gt;=830701,0,IF(EJ39=1,1,IF(MATCH(AF39,Sheet2!$D$3:$D$12,1)&lt;=7,1,0))))</f>
        <v>0</v>
      </c>
      <c r="EZ39" s="29">
        <f t="shared" si="86"/>
        <v>2</v>
      </c>
      <c r="FA39" s="29">
        <f t="shared" si="87"/>
        <v>2</v>
      </c>
      <c r="FB39" s="30">
        <f t="shared" si="88"/>
        <v>0</v>
      </c>
      <c r="FC39" s="30">
        <f t="shared" si="89"/>
        <v>0</v>
      </c>
      <c r="FD39" s="30">
        <f t="shared" si="142"/>
        <v>0</v>
      </c>
      <c r="FE39" s="30">
        <f t="shared" si="142"/>
        <v>0</v>
      </c>
      <c r="FF39" s="31"/>
      <c r="FG39" s="27" t="e">
        <f t="shared" si="91"/>
        <v>#VALUE!</v>
      </c>
      <c r="FH39" s="28">
        <f t="shared" si="92"/>
        <v>0</v>
      </c>
      <c r="FI39" s="27" t="e">
        <f t="shared" si="93"/>
        <v>#VALUE!</v>
      </c>
      <c r="FJ39" s="28">
        <f t="shared" si="94"/>
        <v>0</v>
      </c>
      <c r="FK39" s="28">
        <f>IF(OR(T39="",T39=" ",T39="　"),0,IF(D39&gt;=840101,0,IF(EV39=1,1,IF(MATCH(T39,Sheet2!$D$3:$D$12,1)&lt;=8,1,0))))</f>
        <v>0</v>
      </c>
      <c r="FL39" s="28">
        <f>IF(OR(X39="",X39=" ",X39="　"),0,IF(D39&gt;=840101,0,IF(EW39=1,1,IF(MATCH(X39,Sheet2!$D$3:$D$12,1)&lt;=8,1,0))))</f>
        <v>0</v>
      </c>
      <c r="FM39" s="28">
        <f>IF(OR(AB39="",AB39=" ",AB39="　"),0,IF(D39&gt;=840101,0,IF(EX39=1,1,IF(MATCH(AB39,Sheet2!$D$3:$D$12,1)&lt;=8,1,0))))</f>
        <v>0</v>
      </c>
      <c r="FN39" s="28">
        <f>IF(OR(AF39="",AF39=" ",AF39="　"),0,IF(D39&gt;=840101,0,IF(EY39=1,1,IF(MATCH(AF39,Sheet2!$D$3:$D$12,1)&lt;=8,1,0))))</f>
        <v>0</v>
      </c>
      <c r="FO39" s="29">
        <f t="shared" si="95"/>
        <v>1</v>
      </c>
      <c r="FP39" s="29">
        <f t="shared" si="96"/>
        <v>1</v>
      </c>
      <c r="FQ39" s="30">
        <f t="shared" si="97"/>
        <v>0</v>
      </c>
      <c r="FR39" s="30">
        <f t="shared" si="98"/>
        <v>0</v>
      </c>
      <c r="FS39" s="30">
        <f t="shared" si="143"/>
        <v>0</v>
      </c>
      <c r="FT39" s="30">
        <f t="shared" si="143"/>
        <v>0</v>
      </c>
      <c r="FU39" s="31"/>
      <c r="FV39" s="27" t="e">
        <f t="shared" si="100"/>
        <v>#VALUE!</v>
      </c>
      <c r="FW39" s="28">
        <f t="shared" si="101"/>
        <v>0</v>
      </c>
      <c r="FX39" s="27" t="e">
        <f t="shared" si="102"/>
        <v>#VALUE!</v>
      </c>
      <c r="FY39" s="28">
        <f t="shared" si="103"/>
        <v>0</v>
      </c>
      <c r="FZ39" s="28">
        <f>IF(OR(T39="",T39=" ",T39="　"),0,IF(D39&gt;=840701,0,IF(FK39=1,1,IF(MATCH(T39,Sheet2!$D$3:$D$12,1)&lt;=9,1,0))))</f>
        <v>0</v>
      </c>
      <c r="GA39" s="28">
        <f>IF(OR(X39="",X39=" ",X39="　"),0,IF(D39&gt;=840701,0,IF(FL39=1,1,IF(MATCH(X39,Sheet2!$D$3:$D$12,1)&lt;=9,1,0))))</f>
        <v>0</v>
      </c>
      <c r="GB39" s="28">
        <f>IF(OR(AB39="",AB39=" ",AB39="　"),0,IF(D39&gt;=840701,0,IF(FM39=1,1,IF(MATCH(AB39,Sheet2!$D$3:$D$12,1)&lt;=9,1,0))))</f>
        <v>0</v>
      </c>
      <c r="GC39" s="28">
        <f>IF(OR(AF39="",AF39=" ",AF39="　"),0,IF(D39&gt;=840701,0,IF(FN39=1,1,IF(MATCH(AF39,Sheet2!$D$3:$D$12,1)&lt;=9,1,0))))</f>
        <v>0</v>
      </c>
      <c r="GD39" s="29">
        <f t="shared" si="104"/>
        <v>1</v>
      </c>
      <c r="GE39" s="29">
        <f t="shared" si="105"/>
        <v>1</v>
      </c>
      <c r="GF39" s="30">
        <f t="shared" si="106"/>
        <v>0</v>
      </c>
      <c r="GG39" s="30">
        <f t="shared" si="107"/>
        <v>0</v>
      </c>
      <c r="GH39" s="30">
        <f t="shared" si="144"/>
        <v>0</v>
      </c>
      <c r="GI39" s="30">
        <f t="shared" si="144"/>
        <v>0</v>
      </c>
      <c r="GJ39" s="31"/>
      <c r="GK39" s="27" t="e">
        <f t="shared" si="109"/>
        <v>#VALUE!</v>
      </c>
      <c r="GL39" s="28">
        <f t="shared" si="110"/>
        <v>0</v>
      </c>
      <c r="GM39" s="27" t="e">
        <f t="shared" si="111"/>
        <v>#VALUE!</v>
      </c>
      <c r="GN39" s="28">
        <f t="shared" si="112"/>
        <v>0</v>
      </c>
      <c r="GO39" s="28">
        <f>IF(OR(T39="",T39=" ",T39="　"),0,IF(D39&gt;=840701,0,IF(FZ39=1,1,IF(MATCH(T39,Sheet2!$D$3:$D$12,1)&lt;=10,1,0))))</f>
        <v>0</v>
      </c>
      <c r="GP39" s="28">
        <f>IF(OR(X39="",X39=" ",X39="　"),0,IF(D39&gt;=840701,0,IF(GA39=1,1,IF(MATCH(X39,Sheet2!$D$3:$D$12,1)&lt;=10,1,0))))</f>
        <v>0</v>
      </c>
      <c r="GQ39" s="28">
        <f>IF(OR(AB39="",AB39=" ",AB39="　"),0,IF(D39&gt;=840701,0,IF(GB39=1,1,IF(MATCH(AB39,Sheet2!$D$3:$D$12,1)&lt;=10,1,0))))</f>
        <v>0</v>
      </c>
      <c r="GR39" s="28">
        <f>IF(OR(AF39="",AF39=" ",AF39="　"),0,IF(D39&gt;=840701,0,IF(GC39=1,1,IF(MATCH(AF39,Sheet2!$D$3:$D$12,1)&lt;=10,1,0))))</f>
        <v>0</v>
      </c>
      <c r="GS39" s="29">
        <f t="shared" si="113"/>
        <v>0</v>
      </c>
      <c r="GT39" s="29">
        <f t="shared" si="114"/>
        <v>0</v>
      </c>
      <c r="GU39" s="30">
        <f t="shared" si="115"/>
        <v>0</v>
      </c>
      <c r="GV39" s="30">
        <f t="shared" si="116"/>
        <v>0</v>
      </c>
      <c r="GW39" s="30">
        <f t="shared" si="145"/>
        <v>0</v>
      </c>
      <c r="GX39" s="30">
        <f t="shared" si="145"/>
        <v>0</v>
      </c>
      <c r="GY39" s="131"/>
      <c r="GZ39" s="39" t="str">
        <f t="shared" si="118"/>
        <v>1911/00/00</v>
      </c>
      <c r="HA39" s="131" t="e">
        <f t="shared" si="119"/>
        <v>#VALUE!</v>
      </c>
      <c r="HB39" s="131" t="str">
        <f t="shared" si="120"/>
        <v>1911/00/00</v>
      </c>
      <c r="HC39" s="131" t="e">
        <f t="shared" si="121"/>
        <v>#VALUE!</v>
      </c>
      <c r="HD39" s="131" t="str">
        <f t="shared" si="122"/>
        <v>1911/00/00</v>
      </c>
      <c r="HE39" s="131" t="e">
        <f t="shared" si="123"/>
        <v>#VALUE!</v>
      </c>
      <c r="HF39" s="131" t="str">
        <f t="shared" si="124"/>
        <v>2014/01/01</v>
      </c>
      <c r="HH39" s="131">
        <f>IF(OR(C39="",C39=" ",C39="　"),0,IF(D39&gt;780630,0,ROUND(VLOOKUP(F39,Sheet2!$A$1:$B$20,2,FALSE)*E39,0)))</f>
        <v>0</v>
      </c>
      <c r="HI39" s="131">
        <f t="shared" si="125"/>
        <v>0</v>
      </c>
      <c r="HJ39" s="131">
        <f t="shared" si="126"/>
        <v>0</v>
      </c>
      <c r="HL39" s="131" t="str">
        <f t="shared" si="127"/>
        <v/>
      </c>
      <c r="HM39" s="131" t="str">
        <f t="shared" si="128"/>
        <v/>
      </c>
      <c r="HN39" s="131" t="str">
        <f t="shared" si="129"/>
        <v/>
      </c>
      <c r="HO39" s="131" t="str">
        <f t="shared" si="130"/>
        <v/>
      </c>
      <c r="HP39" s="131" t="str">
        <f t="shared" si="131"/>
        <v/>
      </c>
      <c r="HQ39" s="131" t="str">
        <f t="shared" si="131"/>
        <v/>
      </c>
      <c r="HR39" s="131" t="str">
        <f t="shared" si="132"/>
        <v/>
      </c>
    </row>
    <row r="40" spans="1:226" ht="60" customHeight="1">
      <c r="A40" s="125">
        <v>35</v>
      </c>
      <c r="B40" s="32"/>
      <c r="C40" s="33"/>
      <c r="D40" s="34"/>
      <c r="E40" s="55"/>
      <c r="F40" s="46"/>
      <c r="G40" s="48">
        <f>IF(OR(C40="",C40=" ",C40="　"),0,IF(D40&gt;780630,0,ROUND(VLOOKUP(F40,Sheet2!$A$1:$B$20,2,FALSE),0)))</f>
        <v>0</v>
      </c>
      <c r="H40" s="49">
        <f t="shared" si="0"/>
        <v>0</v>
      </c>
      <c r="I40" s="24">
        <f t="shared" si="1"/>
        <v>0</v>
      </c>
      <c r="J40" s="25">
        <f t="shared" si="2"/>
        <v>0</v>
      </c>
      <c r="K40" s="35"/>
      <c r="L40" s="133" t="str">
        <f t="shared" si="133"/>
        <v/>
      </c>
      <c r="M40" s="51" t="str">
        <f t="shared" si="4"/>
        <v/>
      </c>
      <c r="N40" s="56">
        <v>15.5</v>
      </c>
      <c r="O40" s="38"/>
      <c r="P40" s="133" t="str">
        <f t="shared" si="134"/>
        <v/>
      </c>
      <c r="Q40" s="51" t="str">
        <f t="shared" si="6"/>
        <v/>
      </c>
      <c r="R40" s="56">
        <v>15.5</v>
      </c>
      <c r="S40" s="38"/>
      <c r="T40" s="34"/>
      <c r="U40" s="51" t="str">
        <f t="shared" si="7"/>
        <v/>
      </c>
      <c r="V40" s="56">
        <v>15.5</v>
      </c>
      <c r="W40" s="38"/>
      <c r="X40" s="34"/>
      <c r="Y40" s="51" t="str">
        <f t="shared" si="8"/>
        <v/>
      </c>
      <c r="Z40" s="56">
        <v>15.5</v>
      </c>
      <c r="AA40" s="35"/>
      <c r="AB40" s="34"/>
      <c r="AC40" s="51" t="str">
        <f t="shared" si="9"/>
        <v/>
      </c>
      <c r="AD40" s="56">
        <v>15.5</v>
      </c>
      <c r="AE40" s="38"/>
      <c r="AF40" s="34"/>
      <c r="AG40" s="51" t="str">
        <f t="shared" si="10"/>
        <v/>
      </c>
      <c r="AH40" s="56">
        <v>15.5</v>
      </c>
      <c r="AI40" s="37">
        <f t="shared" si="11"/>
        <v>0</v>
      </c>
      <c r="AJ40" s="47">
        <f t="shared" si="12"/>
        <v>0</v>
      </c>
      <c r="AK40" s="26">
        <f t="shared" si="13"/>
        <v>0</v>
      </c>
      <c r="AL40" s="53">
        <f t="shared" si="14"/>
        <v>0</v>
      </c>
      <c r="AM40" s="36"/>
      <c r="AN40" s="54"/>
      <c r="AO40" s="131" t="e">
        <f>VLOOKUP(LEFT(C40,1),Sheet2!$L$3:$M$28,2,FALSE)&amp;MID(C40,2,9)</f>
        <v>#N/A</v>
      </c>
      <c r="AP40" s="131" t="e">
        <f t="shared" si="15"/>
        <v>#N/A</v>
      </c>
      <c r="AQ40" s="131" t="e">
        <f t="shared" si="16"/>
        <v>#N/A</v>
      </c>
      <c r="AR40" s="27">
        <f t="shared" si="17"/>
        <v>0</v>
      </c>
      <c r="AS40" s="28">
        <f t="shared" si="18"/>
        <v>0</v>
      </c>
      <c r="AT40" s="27">
        <f t="shared" si="19"/>
        <v>0</v>
      </c>
      <c r="AU40" s="28">
        <f t="shared" si="20"/>
        <v>0</v>
      </c>
      <c r="AV40" s="28">
        <f t="shared" si="21"/>
        <v>0</v>
      </c>
      <c r="AW40" s="28">
        <f t="shared" si="22"/>
        <v>0</v>
      </c>
      <c r="AX40" s="28">
        <f t="shared" si="23"/>
        <v>0</v>
      </c>
      <c r="AY40" s="28">
        <f t="shared" si="24"/>
        <v>0</v>
      </c>
      <c r="AZ40" s="29" t="str">
        <f t="shared" si="25"/>
        <v/>
      </c>
      <c r="BA40" s="29"/>
      <c r="BB40" s="30">
        <f t="shared" si="135"/>
        <v>0</v>
      </c>
      <c r="BC40" s="30">
        <f t="shared" si="135"/>
        <v>0</v>
      </c>
      <c r="BD40" s="31">
        <f t="shared" si="27"/>
        <v>0</v>
      </c>
      <c r="BE40" s="131"/>
      <c r="BF40" s="27" t="e">
        <f t="shared" si="28"/>
        <v>#VALUE!</v>
      </c>
      <c r="BG40" s="28">
        <f t="shared" si="29"/>
        <v>0</v>
      </c>
      <c r="BH40" s="27" t="e">
        <f t="shared" si="30"/>
        <v>#VALUE!</v>
      </c>
      <c r="BI40" s="28">
        <f t="shared" si="31"/>
        <v>0</v>
      </c>
      <c r="BJ40" s="28">
        <f>IF(OR(T40="",T40=" ",T40="　"),0,IF(D40&gt;=800701,0,IF(MATCH(T40,Sheet2!$D$3:$D$12,1)&lt;=1,1,0)))</f>
        <v>0</v>
      </c>
      <c r="BK40" s="28">
        <f>IF(OR(X40="",X40=" ",X40="　"),0,IF(D40&gt;=800701,0,IF(MATCH(X40,Sheet2!$D$3:$D$12,1)&lt;=1,1,0)))</f>
        <v>0</v>
      </c>
      <c r="BL40" s="28">
        <f>IF(OR(AB40="",AB40=" ",AB40="　"),0,IF(D40&gt;=800701,0,IF(MATCH(AB40,Sheet2!$D$3:$D$12,1)&lt;=1,1,0)))</f>
        <v>0</v>
      </c>
      <c r="BM40" s="28">
        <f>IF(OR(AF40="",AF40=" ",AF40="　"),0,IF(D40&gt;=800701,0,IF(MATCH(AF40,Sheet2!$D$3:$D$12,1)&lt;=1,1,0)))</f>
        <v>0</v>
      </c>
      <c r="BN40" s="29">
        <f t="shared" si="32"/>
        <v>5</v>
      </c>
      <c r="BO40" s="29">
        <f t="shared" si="33"/>
        <v>3</v>
      </c>
      <c r="BP40" s="30">
        <f t="shared" si="34"/>
        <v>0</v>
      </c>
      <c r="BQ40" s="30">
        <f t="shared" si="35"/>
        <v>0</v>
      </c>
      <c r="BR40" s="30">
        <f t="shared" si="136"/>
        <v>0</v>
      </c>
      <c r="BS40" s="30">
        <f t="shared" si="136"/>
        <v>0</v>
      </c>
      <c r="BT40" s="30"/>
      <c r="BU40" s="27" t="e">
        <f t="shared" si="37"/>
        <v>#VALUE!</v>
      </c>
      <c r="BV40" s="28">
        <f t="shared" si="38"/>
        <v>0</v>
      </c>
      <c r="BW40" s="27" t="e">
        <f t="shared" si="39"/>
        <v>#VALUE!</v>
      </c>
      <c r="BX40" s="28">
        <f t="shared" si="40"/>
        <v>0</v>
      </c>
      <c r="BY40" s="28">
        <f>IF(OR(T40="",T40=" ",T40="　"),0,IF(D40&gt;=810101,0,IF(BJ40=1,1,IF(MATCH(T40,Sheet2!$D$3:$D$12,1)&lt;=2,1,0))))</f>
        <v>0</v>
      </c>
      <c r="BZ40" s="28">
        <f>IF(OR(X40="",X40=" ",X40="　"),0,IF(D40&gt;=810101,0,IF(BK40=1,1,IF(MATCH(X40,Sheet2!$D$3:$D$12,1)&lt;=2,1,0))))</f>
        <v>0</v>
      </c>
      <c r="CA40" s="28">
        <f>IF(OR(AB40="",AB40=" ",AB40="　"),0,IF(D40&gt;=810101,0,IF(BL40=1,1,IF(MATCH(AB40,Sheet2!$D$3:$D$12,1)&lt;=2,1,0))))</f>
        <v>0</v>
      </c>
      <c r="CB40" s="28">
        <f>IF(OR(AF40="",AF40=" ",AF40="　"),0,IF(D40&gt;=810101,0,IF(BM40=1,1,IF(MATCH(AF40,Sheet2!$D$3:$D$12,1)&lt;=2,1,0))))</f>
        <v>0</v>
      </c>
      <c r="CC40" s="29">
        <f t="shared" si="41"/>
        <v>4</v>
      </c>
      <c r="CD40" s="29">
        <f t="shared" si="42"/>
        <v>3</v>
      </c>
      <c r="CE40" s="30">
        <f t="shared" si="43"/>
        <v>0</v>
      </c>
      <c r="CF40" s="30">
        <f t="shared" si="44"/>
        <v>0</v>
      </c>
      <c r="CG40" s="30">
        <f t="shared" si="137"/>
        <v>0</v>
      </c>
      <c r="CH40" s="30">
        <f t="shared" si="137"/>
        <v>0</v>
      </c>
      <c r="CI40" s="30"/>
      <c r="CJ40" s="27" t="e">
        <f t="shared" si="46"/>
        <v>#VALUE!</v>
      </c>
      <c r="CK40" s="28">
        <f t="shared" si="47"/>
        <v>0</v>
      </c>
      <c r="CL40" s="27" t="e">
        <f t="shared" si="48"/>
        <v>#VALUE!</v>
      </c>
      <c r="CM40" s="28">
        <f t="shared" si="49"/>
        <v>0</v>
      </c>
      <c r="CN40" s="28">
        <f>IF(OR(T40="",T40=" ",T40="　"),0,IF(D40&gt;=810701,0,IF(BY40=1,1,IF(MATCH(T40,Sheet2!$D$3:$D$12,1)&lt;=3,1,0))))</f>
        <v>0</v>
      </c>
      <c r="CO40" s="28">
        <f>IF(OR(X40="",X40=" ",X40="　"),0,IF(D40&gt;=810701,0,IF(BZ40=1,1,IF(MATCH(X40,Sheet2!$D$3:$D$12,1)&lt;=3,1,0))))</f>
        <v>0</v>
      </c>
      <c r="CP40" s="28">
        <f>IF(OR(AB40="",AB40=" ",AB40="　"),0,IF(D40&gt;=810701,0,IF(CA40=1,1,IF(MATCH(AB40,Sheet2!$D$3:$D$12,1)&lt;=3,1,0))))</f>
        <v>0</v>
      </c>
      <c r="CQ40" s="28">
        <f>IF(OR(AF40="",AF40=" ",AF40="　"),0,IF(D40&gt;=810701,0,IF(CB40=1,1,IF(MATCH(AF40,Sheet2!$D$3:$D$12,1)&lt;=3,1,0))))</f>
        <v>0</v>
      </c>
      <c r="CR40" s="29">
        <f t="shared" si="50"/>
        <v>4</v>
      </c>
      <c r="CS40" s="29">
        <f t="shared" si="51"/>
        <v>3</v>
      </c>
      <c r="CT40" s="30">
        <f t="shared" si="52"/>
        <v>0</v>
      </c>
      <c r="CU40" s="30">
        <f t="shared" si="53"/>
        <v>0</v>
      </c>
      <c r="CV40" s="30">
        <f t="shared" si="138"/>
        <v>0</v>
      </c>
      <c r="CW40" s="30">
        <f t="shared" si="138"/>
        <v>0</v>
      </c>
      <c r="CX40" s="31"/>
      <c r="CY40" s="27" t="e">
        <f t="shared" si="55"/>
        <v>#VALUE!</v>
      </c>
      <c r="CZ40" s="28">
        <f t="shared" si="56"/>
        <v>0</v>
      </c>
      <c r="DA40" s="27" t="e">
        <f t="shared" si="57"/>
        <v>#VALUE!</v>
      </c>
      <c r="DB40" s="28">
        <f t="shared" si="58"/>
        <v>0</v>
      </c>
      <c r="DC40" s="28">
        <f>IF(OR(T40="",T40=" ",T40="　"),0,IF(D40&gt;=820101,0,IF(CN40=1,1,IF(MATCH(T40,Sheet2!$D$3:$D$12,1)&lt;=4,1,0))))</f>
        <v>0</v>
      </c>
      <c r="DD40" s="28">
        <f>IF(OR(X40="",X40=" ",X40="　"),0,IF(D40&gt;=820101,0,IF(CO40=1,1,IF(MATCH(X40,Sheet2!$D$3:$D$12,1)&lt;=4,1,0))))</f>
        <v>0</v>
      </c>
      <c r="DE40" s="28">
        <f>IF(OR(AB40="",AB40=" ",AB40="　"),0,IF(D40&gt;=820101,0,IF(CP40=1,1,IF(MATCH(AB40,Sheet2!$D$3:$D$12,1)&lt;=4,1,0))))</f>
        <v>0</v>
      </c>
      <c r="DF40" s="28">
        <f>IF(OR(AF40="",AF40=" ",AF40="　"),0,IF(D40&gt;=820101,0,IF(CQ40=1,1,IF(MATCH(AF40,Sheet2!$D$3:$D$12,1)&lt;=4,1,0))))</f>
        <v>0</v>
      </c>
      <c r="DG40" s="29">
        <f t="shared" si="59"/>
        <v>3</v>
      </c>
      <c r="DH40" s="29">
        <f t="shared" si="60"/>
        <v>3</v>
      </c>
      <c r="DI40" s="30">
        <f t="shared" si="61"/>
        <v>0</v>
      </c>
      <c r="DJ40" s="30">
        <f t="shared" si="62"/>
        <v>0</v>
      </c>
      <c r="DK40" s="30">
        <f t="shared" si="139"/>
        <v>0</v>
      </c>
      <c r="DL40" s="30">
        <f t="shared" si="139"/>
        <v>0</v>
      </c>
      <c r="DM40" s="31"/>
      <c r="DN40" s="27" t="e">
        <f t="shared" si="64"/>
        <v>#VALUE!</v>
      </c>
      <c r="DO40" s="28">
        <f t="shared" si="65"/>
        <v>0</v>
      </c>
      <c r="DP40" s="27" t="e">
        <f t="shared" si="66"/>
        <v>#VALUE!</v>
      </c>
      <c r="DQ40" s="28">
        <f t="shared" si="67"/>
        <v>0</v>
      </c>
      <c r="DR40" s="28">
        <f>IF(OR(T40="",T40=" ",T40="　"),0,IF(D40&gt;=820701,0,IF(DC40=1,1,IF(MATCH(T40,Sheet2!$D$3:$D$12,1)&lt;=5,1,0))))</f>
        <v>0</v>
      </c>
      <c r="DS40" s="28">
        <f>IF(OR(X40="",X40=" ",X40="　"),0,IF(D40&gt;=820701,0,IF(DD40=1,1,IF(MATCH(X40,Sheet2!$D$3:$D$12,1)&lt;=5,1,0))))</f>
        <v>0</v>
      </c>
      <c r="DT40" s="28">
        <f>IF(OR(AB40="",AB40=" ",AB40="　"),0,IF(D40&gt;=820701,0,IF(DE40=1,1,IF(MATCH(AB40,Sheet2!$D$3:$D$12,1)&lt;=5,1,0))))</f>
        <v>0</v>
      </c>
      <c r="DU40" s="28">
        <f>IF(OR(AF40="",AF40=" ",AF40="　"),0,IF(D40&gt;=820701,0,IF(DF40=1,1,IF(MATCH(AF40,Sheet2!$D$3:$D$12,1)&lt;=5,1,0))))</f>
        <v>0</v>
      </c>
      <c r="DV40" s="29">
        <f t="shared" si="68"/>
        <v>3</v>
      </c>
      <c r="DW40" s="29">
        <f t="shared" si="69"/>
        <v>3</v>
      </c>
      <c r="DX40" s="30">
        <f t="shared" si="70"/>
        <v>0</v>
      </c>
      <c r="DY40" s="30">
        <f t="shared" si="71"/>
        <v>0</v>
      </c>
      <c r="DZ40" s="30">
        <f t="shared" si="140"/>
        <v>0</v>
      </c>
      <c r="EA40" s="30">
        <f t="shared" si="140"/>
        <v>0</v>
      </c>
      <c r="EB40" s="31"/>
      <c r="EC40" s="27" t="e">
        <f t="shared" si="73"/>
        <v>#VALUE!</v>
      </c>
      <c r="ED40" s="28">
        <f t="shared" si="74"/>
        <v>0</v>
      </c>
      <c r="EE40" s="27" t="e">
        <f t="shared" si="75"/>
        <v>#VALUE!</v>
      </c>
      <c r="EF40" s="28">
        <f t="shared" si="76"/>
        <v>0</v>
      </c>
      <c r="EG40" s="28">
        <f>IF(OR(T40="",T40=" ",T40="　"),0,IF(D40&gt;=830101,0,IF(DR40=1,1,IF(MATCH(T40,Sheet2!$D$3:$D$12,1)&lt;=6,1,0))))</f>
        <v>0</v>
      </c>
      <c r="EH40" s="28">
        <f>IF(OR(X40="",X40=" ",X40="　"),0,IF(D40&gt;=830101,0,IF(DS40=1,1,IF(MATCH(X40,Sheet2!$D$3:$D$12,1)&lt;=6,1,0))))</f>
        <v>0</v>
      </c>
      <c r="EI40" s="28">
        <f>IF(OR(AB40="",AB40=" ",AB40="　"),0,IF(D40&gt;=830101,0,IF(DT40=1,1,IF(MATCH(AB40,Sheet2!$D$3:$D$12,1)&lt;=6,1,0))))</f>
        <v>0</v>
      </c>
      <c r="EJ40" s="28">
        <f>IF(OR(AF40="",AF40=" ",AF40="　"),0,IF(D40&gt;=830101,0,IF(DU40=1,1,IF(MATCH(AF40,Sheet2!$D$3:$D$12,1)&lt;=6,1,0))))</f>
        <v>0</v>
      </c>
      <c r="EK40" s="29">
        <f t="shared" si="77"/>
        <v>2</v>
      </c>
      <c r="EL40" s="29">
        <f t="shared" si="78"/>
        <v>2</v>
      </c>
      <c r="EM40" s="30">
        <f t="shared" si="79"/>
        <v>0</v>
      </c>
      <c r="EN40" s="30">
        <f t="shared" si="80"/>
        <v>0</v>
      </c>
      <c r="EO40" s="30">
        <f t="shared" si="141"/>
        <v>0</v>
      </c>
      <c r="EP40" s="30">
        <f t="shared" si="141"/>
        <v>0</v>
      </c>
      <c r="EQ40" s="31"/>
      <c r="ER40" s="27" t="e">
        <f t="shared" si="82"/>
        <v>#VALUE!</v>
      </c>
      <c r="ES40" s="28">
        <f t="shared" si="83"/>
        <v>0</v>
      </c>
      <c r="ET40" s="27" t="e">
        <f t="shared" si="84"/>
        <v>#VALUE!</v>
      </c>
      <c r="EU40" s="28">
        <f t="shared" si="85"/>
        <v>0</v>
      </c>
      <c r="EV40" s="28">
        <f>IF(OR(T40="",T40=" ",T40="　"),0,IF(D40&gt;=830701,0,IF(EG40=1,1,IF(MATCH(T40,Sheet2!$D$3:$D$12,1)&lt;=7,1,0))))</f>
        <v>0</v>
      </c>
      <c r="EW40" s="28">
        <f>IF(OR(X40="",X40=" ",X40="　"),0,IF(D40&gt;=830701,0,IF(EH40=1,1,IF(MATCH(X40,Sheet2!$D$3:$D$12,1)&lt;=7,1,0))))</f>
        <v>0</v>
      </c>
      <c r="EX40" s="28">
        <f>IF(OR(AB40="",AB40=" ",AB40="　"),0,IF(D40&gt;=830701,0,IF(EI40=1,1,IF(MATCH(AB40,Sheet2!$D$3:$D$12,1)&lt;=7,1,0))))</f>
        <v>0</v>
      </c>
      <c r="EY40" s="28">
        <f>IF(OR(AF40="",AF40=" ",AF40="　"),0,IF(D40&gt;=830701,0,IF(EJ40=1,1,IF(MATCH(AF40,Sheet2!$D$3:$D$12,1)&lt;=7,1,0))))</f>
        <v>0</v>
      </c>
      <c r="EZ40" s="29">
        <f t="shared" si="86"/>
        <v>2</v>
      </c>
      <c r="FA40" s="29">
        <f t="shared" si="87"/>
        <v>2</v>
      </c>
      <c r="FB40" s="30">
        <f t="shared" si="88"/>
        <v>0</v>
      </c>
      <c r="FC40" s="30">
        <f t="shared" si="89"/>
        <v>0</v>
      </c>
      <c r="FD40" s="30">
        <f t="shared" si="142"/>
        <v>0</v>
      </c>
      <c r="FE40" s="30">
        <f t="shared" si="142"/>
        <v>0</v>
      </c>
      <c r="FF40" s="31"/>
      <c r="FG40" s="27" t="e">
        <f t="shared" si="91"/>
        <v>#VALUE!</v>
      </c>
      <c r="FH40" s="28">
        <f t="shared" si="92"/>
        <v>0</v>
      </c>
      <c r="FI40" s="27" t="e">
        <f t="shared" si="93"/>
        <v>#VALUE!</v>
      </c>
      <c r="FJ40" s="28">
        <f t="shared" si="94"/>
        <v>0</v>
      </c>
      <c r="FK40" s="28">
        <f>IF(OR(T40="",T40=" ",T40="　"),0,IF(D40&gt;=840101,0,IF(EV40=1,1,IF(MATCH(T40,Sheet2!$D$3:$D$12,1)&lt;=8,1,0))))</f>
        <v>0</v>
      </c>
      <c r="FL40" s="28">
        <f>IF(OR(X40="",X40=" ",X40="　"),0,IF(D40&gt;=840101,0,IF(EW40=1,1,IF(MATCH(X40,Sheet2!$D$3:$D$12,1)&lt;=8,1,0))))</f>
        <v>0</v>
      </c>
      <c r="FM40" s="28">
        <f>IF(OR(AB40="",AB40=" ",AB40="　"),0,IF(D40&gt;=840101,0,IF(EX40=1,1,IF(MATCH(AB40,Sheet2!$D$3:$D$12,1)&lt;=8,1,0))))</f>
        <v>0</v>
      </c>
      <c r="FN40" s="28">
        <f>IF(OR(AF40="",AF40=" ",AF40="　"),0,IF(D40&gt;=840101,0,IF(EY40=1,1,IF(MATCH(AF40,Sheet2!$D$3:$D$12,1)&lt;=8,1,0))))</f>
        <v>0</v>
      </c>
      <c r="FO40" s="29">
        <f t="shared" si="95"/>
        <v>1</v>
      </c>
      <c r="FP40" s="29">
        <f t="shared" si="96"/>
        <v>1</v>
      </c>
      <c r="FQ40" s="30">
        <f t="shared" si="97"/>
        <v>0</v>
      </c>
      <c r="FR40" s="30">
        <f t="shared" si="98"/>
        <v>0</v>
      </c>
      <c r="FS40" s="30">
        <f t="shared" si="143"/>
        <v>0</v>
      </c>
      <c r="FT40" s="30">
        <f t="shared" si="143"/>
        <v>0</v>
      </c>
      <c r="FU40" s="31"/>
      <c r="FV40" s="27" t="e">
        <f t="shared" si="100"/>
        <v>#VALUE!</v>
      </c>
      <c r="FW40" s="28">
        <f t="shared" si="101"/>
        <v>0</v>
      </c>
      <c r="FX40" s="27" t="e">
        <f t="shared" si="102"/>
        <v>#VALUE!</v>
      </c>
      <c r="FY40" s="28">
        <f t="shared" si="103"/>
        <v>0</v>
      </c>
      <c r="FZ40" s="28">
        <f>IF(OR(T40="",T40=" ",T40="　"),0,IF(D40&gt;=840701,0,IF(FK40=1,1,IF(MATCH(T40,Sheet2!$D$3:$D$12,1)&lt;=9,1,0))))</f>
        <v>0</v>
      </c>
      <c r="GA40" s="28">
        <f>IF(OR(X40="",X40=" ",X40="　"),0,IF(D40&gt;=840701,0,IF(FL40=1,1,IF(MATCH(X40,Sheet2!$D$3:$D$12,1)&lt;=9,1,0))))</f>
        <v>0</v>
      </c>
      <c r="GB40" s="28">
        <f>IF(OR(AB40="",AB40=" ",AB40="　"),0,IF(D40&gt;=840701,0,IF(FM40=1,1,IF(MATCH(AB40,Sheet2!$D$3:$D$12,1)&lt;=9,1,0))))</f>
        <v>0</v>
      </c>
      <c r="GC40" s="28">
        <f>IF(OR(AF40="",AF40=" ",AF40="　"),0,IF(D40&gt;=840701,0,IF(FN40=1,1,IF(MATCH(AF40,Sheet2!$D$3:$D$12,1)&lt;=9,1,0))))</f>
        <v>0</v>
      </c>
      <c r="GD40" s="29">
        <f t="shared" si="104"/>
        <v>1</v>
      </c>
      <c r="GE40" s="29">
        <f t="shared" si="105"/>
        <v>1</v>
      </c>
      <c r="GF40" s="30">
        <f t="shared" si="106"/>
        <v>0</v>
      </c>
      <c r="GG40" s="30">
        <f t="shared" si="107"/>
        <v>0</v>
      </c>
      <c r="GH40" s="30">
        <f t="shared" si="144"/>
        <v>0</v>
      </c>
      <c r="GI40" s="30">
        <f t="shared" si="144"/>
        <v>0</v>
      </c>
      <c r="GJ40" s="31"/>
      <c r="GK40" s="27" t="e">
        <f t="shared" si="109"/>
        <v>#VALUE!</v>
      </c>
      <c r="GL40" s="28">
        <f t="shared" si="110"/>
        <v>0</v>
      </c>
      <c r="GM40" s="27" t="e">
        <f t="shared" si="111"/>
        <v>#VALUE!</v>
      </c>
      <c r="GN40" s="28">
        <f t="shared" si="112"/>
        <v>0</v>
      </c>
      <c r="GO40" s="28">
        <f>IF(OR(T40="",T40=" ",T40="　"),0,IF(D40&gt;=840701,0,IF(FZ40=1,1,IF(MATCH(T40,Sheet2!$D$3:$D$12,1)&lt;=10,1,0))))</f>
        <v>0</v>
      </c>
      <c r="GP40" s="28">
        <f>IF(OR(X40="",X40=" ",X40="　"),0,IF(D40&gt;=840701,0,IF(GA40=1,1,IF(MATCH(X40,Sheet2!$D$3:$D$12,1)&lt;=10,1,0))))</f>
        <v>0</v>
      </c>
      <c r="GQ40" s="28">
        <f>IF(OR(AB40="",AB40=" ",AB40="　"),0,IF(D40&gt;=840701,0,IF(GB40=1,1,IF(MATCH(AB40,Sheet2!$D$3:$D$12,1)&lt;=10,1,0))))</f>
        <v>0</v>
      </c>
      <c r="GR40" s="28">
        <f>IF(OR(AF40="",AF40=" ",AF40="　"),0,IF(D40&gt;=840701,0,IF(GC40=1,1,IF(MATCH(AF40,Sheet2!$D$3:$D$12,1)&lt;=10,1,0))))</f>
        <v>0</v>
      </c>
      <c r="GS40" s="29">
        <f t="shared" si="113"/>
        <v>0</v>
      </c>
      <c r="GT40" s="29">
        <f t="shared" si="114"/>
        <v>0</v>
      </c>
      <c r="GU40" s="30">
        <f t="shared" si="115"/>
        <v>0</v>
      </c>
      <c r="GV40" s="30">
        <f t="shared" si="116"/>
        <v>0</v>
      </c>
      <c r="GW40" s="30">
        <f t="shared" si="145"/>
        <v>0</v>
      </c>
      <c r="GX40" s="30">
        <f t="shared" si="145"/>
        <v>0</v>
      </c>
      <c r="GY40" s="131"/>
      <c r="GZ40" s="39" t="str">
        <f t="shared" si="118"/>
        <v>1911/00/00</v>
      </c>
      <c r="HA40" s="131" t="e">
        <f t="shared" si="119"/>
        <v>#VALUE!</v>
      </c>
      <c r="HB40" s="131" t="str">
        <f t="shared" si="120"/>
        <v>1911/00/00</v>
      </c>
      <c r="HC40" s="131" t="e">
        <f t="shared" si="121"/>
        <v>#VALUE!</v>
      </c>
      <c r="HD40" s="131" t="str">
        <f t="shared" si="122"/>
        <v>1911/00/00</v>
      </c>
      <c r="HE40" s="131" t="e">
        <f t="shared" si="123"/>
        <v>#VALUE!</v>
      </c>
      <c r="HF40" s="131" t="str">
        <f t="shared" si="124"/>
        <v>2014/01/01</v>
      </c>
      <c r="HH40" s="131">
        <f>IF(OR(C40="",C40=" ",C40="　"),0,IF(D40&gt;780630,0,ROUND(VLOOKUP(F40,Sheet2!$A$1:$B$20,2,FALSE)*E40,0)))</f>
        <v>0</v>
      </c>
      <c r="HI40" s="131">
        <f t="shared" si="125"/>
        <v>0</v>
      </c>
      <c r="HJ40" s="131">
        <f t="shared" si="126"/>
        <v>0</v>
      </c>
      <c r="HL40" s="131" t="str">
        <f t="shared" si="127"/>
        <v/>
      </c>
      <c r="HM40" s="131" t="str">
        <f t="shared" si="128"/>
        <v/>
      </c>
      <c r="HN40" s="131" t="str">
        <f t="shared" si="129"/>
        <v/>
      </c>
      <c r="HO40" s="131" t="str">
        <f t="shared" si="130"/>
        <v/>
      </c>
      <c r="HP40" s="131" t="str">
        <f t="shared" si="131"/>
        <v/>
      </c>
      <c r="HQ40" s="131" t="str">
        <f t="shared" si="131"/>
        <v/>
      </c>
      <c r="HR40" s="131" t="str">
        <f t="shared" si="132"/>
        <v/>
      </c>
    </row>
    <row r="41" spans="1:226" ht="60" customHeight="1">
      <c r="A41" s="125">
        <v>36</v>
      </c>
      <c r="B41" s="32"/>
      <c r="C41" s="33"/>
      <c r="D41" s="34"/>
      <c r="E41" s="55"/>
      <c r="F41" s="46"/>
      <c r="G41" s="48">
        <f>IF(OR(C41="",C41=" ",C41="　"),0,IF(D41&gt;780630,0,ROUND(VLOOKUP(F41,Sheet2!$A$1:$B$20,2,FALSE),0)))</f>
        <v>0</v>
      </c>
      <c r="H41" s="49">
        <f t="shared" si="0"/>
        <v>0</v>
      </c>
      <c r="I41" s="24">
        <f t="shared" si="1"/>
        <v>0</v>
      </c>
      <c r="J41" s="25">
        <f t="shared" si="2"/>
        <v>0</v>
      </c>
      <c r="K41" s="35"/>
      <c r="L41" s="133" t="str">
        <f t="shared" si="133"/>
        <v/>
      </c>
      <c r="M41" s="51" t="str">
        <f t="shared" si="4"/>
        <v/>
      </c>
      <c r="N41" s="56">
        <v>15.5</v>
      </c>
      <c r="O41" s="38"/>
      <c r="P41" s="133" t="str">
        <f t="shared" si="134"/>
        <v/>
      </c>
      <c r="Q41" s="51" t="str">
        <f t="shared" si="6"/>
        <v/>
      </c>
      <c r="R41" s="56">
        <v>15.5</v>
      </c>
      <c r="S41" s="38"/>
      <c r="T41" s="34"/>
      <c r="U41" s="51" t="str">
        <f t="shared" si="7"/>
        <v/>
      </c>
      <c r="V41" s="56">
        <v>15.5</v>
      </c>
      <c r="W41" s="38"/>
      <c r="X41" s="34"/>
      <c r="Y41" s="51" t="str">
        <f t="shared" si="8"/>
        <v/>
      </c>
      <c r="Z41" s="56">
        <v>15.5</v>
      </c>
      <c r="AA41" s="35"/>
      <c r="AB41" s="34"/>
      <c r="AC41" s="51" t="str">
        <f t="shared" si="9"/>
        <v/>
      </c>
      <c r="AD41" s="56">
        <v>15.5</v>
      </c>
      <c r="AE41" s="38"/>
      <c r="AF41" s="34"/>
      <c r="AG41" s="51" t="str">
        <f t="shared" si="10"/>
        <v/>
      </c>
      <c r="AH41" s="56">
        <v>15.5</v>
      </c>
      <c r="AI41" s="37">
        <f t="shared" si="11"/>
        <v>0</v>
      </c>
      <c r="AJ41" s="47">
        <f t="shared" si="12"/>
        <v>0</v>
      </c>
      <c r="AK41" s="26">
        <f t="shared" si="13"/>
        <v>0</v>
      </c>
      <c r="AL41" s="53">
        <f t="shared" si="14"/>
        <v>0</v>
      </c>
      <c r="AM41" s="36"/>
      <c r="AN41" s="54"/>
      <c r="AO41" s="131" t="e">
        <f>VLOOKUP(LEFT(C41,1),Sheet2!$L$3:$M$28,2,FALSE)&amp;MID(C41,2,9)</f>
        <v>#N/A</v>
      </c>
      <c r="AP41" s="131" t="e">
        <f t="shared" si="15"/>
        <v>#N/A</v>
      </c>
      <c r="AQ41" s="131" t="e">
        <f t="shared" si="16"/>
        <v>#N/A</v>
      </c>
      <c r="AR41" s="27">
        <f t="shared" si="17"/>
        <v>0</v>
      </c>
      <c r="AS41" s="28">
        <f t="shared" si="18"/>
        <v>0</v>
      </c>
      <c r="AT41" s="27">
        <f t="shared" si="19"/>
        <v>0</v>
      </c>
      <c r="AU41" s="28">
        <f t="shared" si="20"/>
        <v>0</v>
      </c>
      <c r="AV41" s="28">
        <f t="shared" si="21"/>
        <v>0</v>
      </c>
      <c r="AW41" s="28">
        <f t="shared" si="22"/>
        <v>0</v>
      </c>
      <c r="AX41" s="28">
        <f t="shared" si="23"/>
        <v>0</v>
      </c>
      <c r="AY41" s="28">
        <f t="shared" si="24"/>
        <v>0</v>
      </c>
      <c r="AZ41" s="29" t="str">
        <f t="shared" si="25"/>
        <v/>
      </c>
      <c r="BA41" s="29"/>
      <c r="BB41" s="30">
        <f t="shared" si="135"/>
        <v>0</v>
      </c>
      <c r="BC41" s="30">
        <f t="shared" si="135"/>
        <v>0</v>
      </c>
      <c r="BD41" s="31">
        <f t="shared" si="27"/>
        <v>0</v>
      </c>
      <c r="BE41" s="131"/>
      <c r="BF41" s="27" t="e">
        <f t="shared" si="28"/>
        <v>#VALUE!</v>
      </c>
      <c r="BG41" s="28">
        <f t="shared" si="29"/>
        <v>0</v>
      </c>
      <c r="BH41" s="27" t="e">
        <f t="shared" si="30"/>
        <v>#VALUE!</v>
      </c>
      <c r="BI41" s="28">
        <f t="shared" si="31"/>
        <v>0</v>
      </c>
      <c r="BJ41" s="28">
        <f>IF(OR(T41="",T41=" ",T41="　"),0,IF(D41&gt;=800701,0,IF(MATCH(T41,Sheet2!$D$3:$D$12,1)&lt;=1,1,0)))</f>
        <v>0</v>
      </c>
      <c r="BK41" s="28">
        <f>IF(OR(X41="",X41=" ",X41="　"),0,IF(D41&gt;=800701,0,IF(MATCH(X41,Sheet2!$D$3:$D$12,1)&lt;=1,1,0)))</f>
        <v>0</v>
      </c>
      <c r="BL41" s="28">
        <f>IF(OR(AB41="",AB41=" ",AB41="　"),0,IF(D41&gt;=800701,0,IF(MATCH(AB41,Sheet2!$D$3:$D$12,1)&lt;=1,1,0)))</f>
        <v>0</v>
      </c>
      <c r="BM41" s="28">
        <f>IF(OR(AF41="",AF41=" ",AF41="　"),0,IF(D41&gt;=800701,0,IF(MATCH(AF41,Sheet2!$D$3:$D$12,1)&lt;=1,1,0)))</f>
        <v>0</v>
      </c>
      <c r="BN41" s="29">
        <f t="shared" si="32"/>
        <v>5</v>
      </c>
      <c r="BO41" s="29">
        <f t="shared" si="33"/>
        <v>3</v>
      </c>
      <c r="BP41" s="30">
        <f t="shared" si="34"/>
        <v>0</v>
      </c>
      <c r="BQ41" s="30">
        <f t="shared" si="35"/>
        <v>0</v>
      </c>
      <c r="BR41" s="30">
        <f t="shared" si="136"/>
        <v>0</v>
      </c>
      <c r="BS41" s="30">
        <f t="shared" si="136"/>
        <v>0</v>
      </c>
      <c r="BT41" s="30"/>
      <c r="BU41" s="27" t="e">
        <f t="shared" si="37"/>
        <v>#VALUE!</v>
      </c>
      <c r="BV41" s="28">
        <f t="shared" si="38"/>
        <v>0</v>
      </c>
      <c r="BW41" s="27" t="e">
        <f t="shared" si="39"/>
        <v>#VALUE!</v>
      </c>
      <c r="BX41" s="28">
        <f t="shared" si="40"/>
        <v>0</v>
      </c>
      <c r="BY41" s="28">
        <f>IF(OR(T41="",T41=" ",T41="　"),0,IF(D41&gt;=810101,0,IF(BJ41=1,1,IF(MATCH(T41,Sheet2!$D$3:$D$12,1)&lt;=2,1,0))))</f>
        <v>0</v>
      </c>
      <c r="BZ41" s="28">
        <f>IF(OR(X41="",X41=" ",X41="　"),0,IF(D41&gt;=810101,0,IF(BK41=1,1,IF(MATCH(X41,Sheet2!$D$3:$D$12,1)&lt;=2,1,0))))</f>
        <v>0</v>
      </c>
      <c r="CA41" s="28">
        <f>IF(OR(AB41="",AB41=" ",AB41="　"),0,IF(D41&gt;=810101,0,IF(BL41=1,1,IF(MATCH(AB41,Sheet2!$D$3:$D$12,1)&lt;=2,1,0))))</f>
        <v>0</v>
      </c>
      <c r="CB41" s="28">
        <f>IF(OR(AF41="",AF41=" ",AF41="　"),0,IF(D41&gt;=810101,0,IF(BM41=1,1,IF(MATCH(AF41,Sheet2!$D$3:$D$12,1)&lt;=2,1,0))))</f>
        <v>0</v>
      </c>
      <c r="CC41" s="29">
        <f t="shared" si="41"/>
        <v>4</v>
      </c>
      <c r="CD41" s="29">
        <f t="shared" si="42"/>
        <v>3</v>
      </c>
      <c r="CE41" s="30">
        <f t="shared" si="43"/>
        <v>0</v>
      </c>
      <c r="CF41" s="30">
        <f t="shared" si="44"/>
        <v>0</v>
      </c>
      <c r="CG41" s="30">
        <f t="shared" si="137"/>
        <v>0</v>
      </c>
      <c r="CH41" s="30">
        <f t="shared" si="137"/>
        <v>0</v>
      </c>
      <c r="CI41" s="30"/>
      <c r="CJ41" s="27" t="e">
        <f t="shared" si="46"/>
        <v>#VALUE!</v>
      </c>
      <c r="CK41" s="28">
        <f t="shared" si="47"/>
        <v>0</v>
      </c>
      <c r="CL41" s="27" t="e">
        <f t="shared" si="48"/>
        <v>#VALUE!</v>
      </c>
      <c r="CM41" s="28">
        <f t="shared" si="49"/>
        <v>0</v>
      </c>
      <c r="CN41" s="28">
        <f>IF(OR(T41="",T41=" ",T41="　"),0,IF(D41&gt;=810701,0,IF(BY41=1,1,IF(MATCH(T41,Sheet2!$D$3:$D$12,1)&lt;=3,1,0))))</f>
        <v>0</v>
      </c>
      <c r="CO41" s="28">
        <f>IF(OR(X41="",X41=" ",X41="　"),0,IF(D41&gt;=810701,0,IF(BZ41=1,1,IF(MATCH(X41,Sheet2!$D$3:$D$12,1)&lt;=3,1,0))))</f>
        <v>0</v>
      </c>
      <c r="CP41" s="28">
        <f>IF(OR(AB41="",AB41=" ",AB41="　"),0,IF(D41&gt;=810701,0,IF(CA41=1,1,IF(MATCH(AB41,Sheet2!$D$3:$D$12,1)&lt;=3,1,0))))</f>
        <v>0</v>
      </c>
      <c r="CQ41" s="28">
        <f>IF(OR(AF41="",AF41=" ",AF41="　"),0,IF(D41&gt;=810701,0,IF(CB41=1,1,IF(MATCH(AF41,Sheet2!$D$3:$D$12,1)&lt;=3,1,0))))</f>
        <v>0</v>
      </c>
      <c r="CR41" s="29">
        <f t="shared" si="50"/>
        <v>4</v>
      </c>
      <c r="CS41" s="29">
        <f t="shared" si="51"/>
        <v>3</v>
      </c>
      <c r="CT41" s="30">
        <f t="shared" si="52"/>
        <v>0</v>
      </c>
      <c r="CU41" s="30">
        <f t="shared" si="53"/>
        <v>0</v>
      </c>
      <c r="CV41" s="30">
        <f t="shared" si="138"/>
        <v>0</v>
      </c>
      <c r="CW41" s="30">
        <f t="shared" si="138"/>
        <v>0</v>
      </c>
      <c r="CX41" s="31"/>
      <c r="CY41" s="27" t="e">
        <f t="shared" si="55"/>
        <v>#VALUE!</v>
      </c>
      <c r="CZ41" s="28">
        <f t="shared" si="56"/>
        <v>0</v>
      </c>
      <c r="DA41" s="27" t="e">
        <f t="shared" si="57"/>
        <v>#VALUE!</v>
      </c>
      <c r="DB41" s="28">
        <f t="shared" si="58"/>
        <v>0</v>
      </c>
      <c r="DC41" s="28">
        <f>IF(OR(T41="",T41=" ",T41="　"),0,IF(D41&gt;=820101,0,IF(CN41=1,1,IF(MATCH(T41,Sheet2!$D$3:$D$12,1)&lt;=4,1,0))))</f>
        <v>0</v>
      </c>
      <c r="DD41" s="28">
        <f>IF(OR(X41="",X41=" ",X41="　"),0,IF(D41&gt;=820101,0,IF(CO41=1,1,IF(MATCH(X41,Sheet2!$D$3:$D$12,1)&lt;=4,1,0))))</f>
        <v>0</v>
      </c>
      <c r="DE41" s="28">
        <f>IF(OR(AB41="",AB41=" ",AB41="　"),0,IF(D41&gt;=820101,0,IF(CP41=1,1,IF(MATCH(AB41,Sheet2!$D$3:$D$12,1)&lt;=4,1,0))))</f>
        <v>0</v>
      </c>
      <c r="DF41" s="28">
        <f>IF(OR(AF41="",AF41=" ",AF41="　"),0,IF(D41&gt;=820101,0,IF(CQ41=1,1,IF(MATCH(AF41,Sheet2!$D$3:$D$12,1)&lt;=4,1,0))))</f>
        <v>0</v>
      </c>
      <c r="DG41" s="29">
        <f t="shared" si="59"/>
        <v>3</v>
      </c>
      <c r="DH41" s="29">
        <f t="shared" si="60"/>
        <v>3</v>
      </c>
      <c r="DI41" s="30">
        <f t="shared" si="61"/>
        <v>0</v>
      </c>
      <c r="DJ41" s="30">
        <f t="shared" si="62"/>
        <v>0</v>
      </c>
      <c r="DK41" s="30">
        <f t="shared" si="139"/>
        <v>0</v>
      </c>
      <c r="DL41" s="30">
        <f t="shared" si="139"/>
        <v>0</v>
      </c>
      <c r="DM41" s="31"/>
      <c r="DN41" s="27" t="e">
        <f t="shared" si="64"/>
        <v>#VALUE!</v>
      </c>
      <c r="DO41" s="28">
        <f t="shared" si="65"/>
        <v>0</v>
      </c>
      <c r="DP41" s="27" t="e">
        <f t="shared" si="66"/>
        <v>#VALUE!</v>
      </c>
      <c r="DQ41" s="28">
        <f t="shared" si="67"/>
        <v>0</v>
      </c>
      <c r="DR41" s="28">
        <f>IF(OR(T41="",T41=" ",T41="　"),0,IF(D41&gt;=820701,0,IF(DC41=1,1,IF(MATCH(T41,Sheet2!$D$3:$D$12,1)&lt;=5,1,0))))</f>
        <v>0</v>
      </c>
      <c r="DS41" s="28">
        <f>IF(OR(X41="",X41=" ",X41="　"),0,IF(D41&gt;=820701,0,IF(DD41=1,1,IF(MATCH(X41,Sheet2!$D$3:$D$12,1)&lt;=5,1,0))))</f>
        <v>0</v>
      </c>
      <c r="DT41" s="28">
        <f>IF(OR(AB41="",AB41=" ",AB41="　"),0,IF(D41&gt;=820701,0,IF(DE41=1,1,IF(MATCH(AB41,Sheet2!$D$3:$D$12,1)&lt;=5,1,0))))</f>
        <v>0</v>
      </c>
      <c r="DU41" s="28">
        <f>IF(OR(AF41="",AF41=" ",AF41="　"),0,IF(D41&gt;=820701,0,IF(DF41=1,1,IF(MATCH(AF41,Sheet2!$D$3:$D$12,1)&lt;=5,1,0))))</f>
        <v>0</v>
      </c>
      <c r="DV41" s="29">
        <f t="shared" si="68"/>
        <v>3</v>
      </c>
      <c r="DW41" s="29">
        <f t="shared" si="69"/>
        <v>3</v>
      </c>
      <c r="DX41" s="30">
        <f t="shared" si="70"/>
        <v>0</v>
      </c>
      <c r="DY41" s="30">
        <f t="shared" si="71"/>
        <v>0</v>
      </c>
      <c r="DZ41" s="30">
        <f t="shared" si="140"/>
        <v>0</v>
      </c>
      <c r="EA41" s="30">
        <f t="shared" si="140"/>
        <v>0</v>
      </c>
      <c r="EB41" s="31"/>
      <c r="EC41" s="27" t="e">
        <f t="shared" si="73"/>
        <v>#VALUE!</v>
      </c>
      <c r="ED41" s="28">
        <f t="shared" si="74"/>
        <v>0</v>
      </c>
      <c r="EE41" s="27" t="e">
        <f t="shared" si="75"/>
        <v>#VALUE!</v>
      </c>
      <c r="EF41" s="28">
        <f t="shared" si="76"/>
        <v>0</v>
      </c>
      <c r="EG41" s="28">
        <f>IF(OR(T41="",T41=" ",T41="　"),0,IF(D41&gt;=830101,0,IF(DR41=1,1,IF(MATCH(T41,Sheet2!$D$3:$D$12,1)&lt;=6,1,0))))</f>
        <v>0</v>
      </c>
      <c r="EH41" s="28">
        <f>IF(OR(X41="",X41=" ",X41="　"),0,IF(D41&gt;=830101,0,IF(DS41=1,1,IF(MATCH(X41,Sheet2!$D$3:$D$12,1)&lt;=6,1,0))))</f>
        <v>0</v>
      </c>
      <c r="EI41" s="28">
        <f>IF(OR(AB41="",AB41=" ",AB41="　"),0,IF(D41&gt;=830101,0,IF(DT41=1,1,IF(MATCH(AB41,Sheet2!$D$3:$D$12,1)&lt;=6,1,0))))</f>
        <v>0</v>
      </c>
      <c r="EJ41" s="28">
        <f>IF(OR(AF41="",AF41=" ",AF41="　"),0,IF(D41&gt;=830101,0,IF(DU41=1,1,IF(MATCH(AF41,Sheet2!$D$3:$D$12,1)&lt;=6,1,0))))</f>
        <v>0</v>
      </c>
      <c r="EK41" s="29">
        <f t="shared" si="77"/>
        <v>2</v>
      </c>
      <c r="EL41" s="29">
        <f t="shared" si="78"/>
        <v>2</v>
      </c>
      <c r="EM41" s="30">
        <f t="shared" si="79"/>
        <v>0</v>
      </c>
      <c r="EN41" s="30">
        <f t="shared" si="80"/>
        <v>0</v>
      </c>
      <c r="EO41" s="30">
        <f t="shared" si="141"/>
        <v>0</v>
      </c>
      <c r="EP41" s="30">
        <f t="shared" si="141"/>
        <v>0</v>
      </c>
      <c r="EQ41" s="31"/>
      <c r="ER41" s="27" t="e">
        <f t="shared" si="82"/>
        <v>#VALUE!</v>
      </c>
      <c r="ES41" s="28">
        <f t="shared" si="83"/>
        <v>0</v>
      </c>
      <c r="ET41" s="27" t="e">
        <f t="shared" si="84"/>
        <v>#VALUE!</v>
      </c>
      <c r="EU41" s="28">
        <f t="shared" si="85"/>
        <v>0</v>
      </c>
      <c r="EV41" s="28">
        <f>IF(OR(T41="",T41=" ",T41="　"),0,IF(D41&gt;=830701,0,IF(EG41=1,1,IF(MATCH(T41,Sheet2!$D$3:$D$12,1)&lt;=7,1,0))))</f>
        <v>0</v>
      </c>
      <c r="EW41" s="28">
        <f>IF(OR(X41="",X41=" ",X41="　"),0,IF(D41&gt;=830701,0,IF(EH41=1,1,IF(MATCH(X41,Sheet2!$D$3:$D$12,1)&lt;=7,1,0))))</f>
        <v>0</v>
      </c>
      <c r="EX41" s="28">
        <f>IF(OR(AB41="",AB41=" ",AB41="　"),0,IF(D41&gt;=830701,0,IF(EI41=1,1,IF(MATCH(AB41,Sheet2!$D$3:$D$12,1)&lt;=7,1,0))))</f>
        <v>0</v>
      </c>
      <c r="EY41" s="28">
        <f>IF(OR(AF41="",AF41=" ",AF41="　"),0,IF(D41&gt;=830701,0,IF(EJ41=1,1,IF(MATCH(AF41,Sheet2!$D$3:$D$12,1)&lt;=7,1,0))))</f>
        <v>0</v>
      </c>
      <c r="EZ41" s="29">
        <f t="shared" si="86"/>
        <v>2</v>
      </c>
      <c r="FA41" s="29">
        <f t="shared" si="87"/>
        <v>2</v>
      </c>
      <c r="FB41" s="30">
        <f t="shared" si="88"/>
        <v>0</v>
      </c>
      <c r="FC41" s="30">
        <f t="shared" si="89"/>
        <v>0</v>
      </c>
      <c r="FD41" s="30">
        <f t="shared" si="142"/>
        <v>0</v>
      </c>
      <c r="FE41" s="30">
        <f t="shared" si="142"/>
        <v>0</v>
      </c>
      <c r="FF41" s="31"/>
      <c r="FG41" s="27" t="e">
        <f t="shared" si="91"/>
        <v>#VALUE!</v>
      </c>
      <c r="FH41" s="28">
        <f t="shared" si="92"/>
        <v>0</v>
      </c>
      <c r="FI41" s="27" t="e">
        <f t="shared" si="93"/>
        <v>#VALUE!</v>
      </c>
      <c r="FJ41" s="28">
        <f t="shared" si="94"/>
        <v>0</v>
      </c>
      <c r="FK41" s="28">
        <f>IF(OR(T41="",T41=" ",T41="　"),0,IF(D41&gt;=840101,0,IF(EV41=1,1,IF(MATCH(T41,Sheet2!$D$3:$D$12,1)&lt;=8,1,0))))</f>
        <v>0</v>
      </c>
      <c r="FL41" s="28">
        <f>IF(OR(X41="",X41=" ",X41="　"),0,IF(D41&gt;=840101,0,IF(EW41=1,1,IF(MATCH(X41,Sheet2!$D$3:$D$12,1)&lt;=8,1,0))))</f>
        <v>0</v>
      </c>
      <c r="FM41" s="28">
        <f>IF(OR(AB41="",AB41=" ",AB41="　"),0,IF(D41&gt;=840101,0,IF(EX41=1,1,IF(MATCH(AB41,Sheet2!$D$3:$D$12,1)&lt;=8,1,0))))</f>
        <v>0</v>
      </c>
      <c r="FN41" s="28">
        <f>IF(OR(AF41="",AF41=" ",AF41="　"),0,IF(D41&gt;=840101,0,IF(EY41=1,1,IF(MATCH(AF41,Sheet2!$D$3:$D$12,1)&lt;=8,1,0))))</f>
        <v>0</v>
      </c>
      <c r="FO41" s="29">
        <f t="shared" si="95"/>
        <v>1</v>
      </c>
      <c r="FP41" s="29">
        <f t="shared" si="96"/>
        <v>1</v>
      </c>
      <c r="FQ41" s="30">
        <f t="shared" si="97"/>
        <v>0</v>
      </c>
      <c r="FR41" s="30">
        <f t="shared" si="98"/>
        <v>0</v>
      </c>
      <c r="FS41" s="30">
        <f t="shared" si="143"/>
        <v>0</v>
      </c>
      <c r="FT41" s="30">
        <f t="shared" si="143"/>
        <v>0</v>
      </c>
      <c r="FU41" s="31"/>
      <c r="FV41" s="27" t="e">
        <f t="shared" si="100"/>
        <v>#VALUE!</v>
      </c>
      <c r="FW41" s="28">
        <f t="shared" si="101"/>
        <v>0</v>
      </c>
      <c r="FX41" s="27" t="e">
        <f t="shared" si="102"/>
        <v>#VALUE!</v>
      </c>
      <c r="FY41" s="28">
        <f t="shared" si="103"/>
        <v>0</v>
      </c>
      <c r="FZ41" s="28">
        <f>IF(OR(T41="",T41=" ",T41="　"),0,IF(D41&gt;=840701,0,IF(FK41=1,1,IF(MATCH(T41,Sheet2!$D$3:$D$12,1)&lt;=9,1,0))))</f>
        <v>0</v>
      </c>
      <c r="GA41" s="28">
        <f>IF(OR(X41="",X41=" ",X41="　"),0,IF(D41&gt;=840701,0,IF(FL41=1,1,IF(MATCH(X41,Sheet2!$D$3:$D$12,1)&lt;=9,1,0))))</f>
        <v>0</v>
      </c>
      <c r="GB41" s="28">
        <f>IF(OR(AB41="",AB41=" ",AB41="　"),0,IF(D41&gt;=840701,0,IF(FM41=1,1,IF(MATCH(AB41,Sheet2!$D$3:$D$12,1)&lt;=9,1,0))))</f>
        <v>0</v>
      </c>
      <c r="GC41" s="28">
        <f>IF(OR(AF41="",AF41=" ",AF41="　"),0,IF(D41&gt;=840701,0,IF(FN41=1,1,IF(MATCH(AF41,Sheet2!$D$3:$D$12,1)&lt;=9,1,0))))</f>
        <v>0</v>
      </c>
      <c r="GD41" s="29">
        <f t="shared" si="104"/>
        <v>1</v>
      </c>
      <c r="GE41" s="29">
        <f t="shared" si="105"/>
        <v>1</v>
      </c>
      <c r="GF41" s="30">
        <f t="shared" si="106"/>
        <v>0</v>
      </c>
      <c r="GG41" s="30">
        <f t="shared" si="107"/>
        <v>0</v>
      </c>
      <c r="GH41" s="30">
        <f t="shared" si="144"/>
        <v>0</v>
      </c>
      <c r="GI41" s="30">
        <f t="shared" si="144"/>
        <v>0</v>
      </c>
      <c r="GJ41" s="31"/>
      <c r="GK41" s="27" t="e">
        <f t="shared" si="109"/>
        <v>#VALUE!</v>
      </c>
      <c r="GL41" s="28">
        <f t="shared" si="110"/>
        <v>0</v>
      </c>
      <c r="GM41" s="27" t="e">
        <f t="shared" si="111"/>
        <v>#VALUE!</v>
      </c>
      <c r="GN41" s="28">
        <f t="shared" si="112"/>
        <v>0</v>
      </c>
      <c r="GO41" s="28">
        <f>IF(OR(T41="",T41=" ",T41="　"),0,IF(D41&gt;=840701,0,IF(FZ41=1,1,IF(MATCH(T41,Sheet2!$D$3:$D$12,1)&lt;=10,1,0))))</f>
        <v>0</v>
      </c>
      <c r="GP41" s="28">
        <f>IF(OR(X41="",X41=" ",X41="　"),0,IF(D41&gt;=840701,0,IF(GA41=1,1,IF(MATCH(X41,Sheet2!$D$3:$D$12,1)&lt;=10,1,0))))</f>
        <v>0</v>
      </c>
      <c r="GQ41" s="28">
        <f>IF(OR(AB41="",AB41=" ",AB41="　"),0,IF(D41&gt;=840701,0,IF(GB41=1,1,IF(MATCH(AB41,Sheet2!$D$3:$D$12,1)&lt;=10,1,0))))</f>
        <v>0</v>
      </c>
      <c r="GR41" s="28">
        <f>IF(OR(AF41="",AF41=" ",AF41="　"),0,IF(D41&gt;=840701,0,IF(GC41=1,1,IF(MATCH(AF41,Sheet2!$D$3:$D$12,1)&lt;=10,1,0))))</f>
        <v>0</v>
      </c>
      <c r="GS41" s="29">
        <f t="shared" si="113"/>
        <v>0</v>
      </c>
      <c r="GT41" s="29">
        <f t="shared" si="114"/>
        <v>0</v>
      </c>
      <c r="GU41" s="30">
        <f t="shared" si="115"/>
        <v>0</v>
      </c>
      <c r="GV41" s="30">
        <f t="shared" si="116"/>
        <v>0</v>
      </c>
      <c r="GW41" s="30">
        <f t="shared" si="145"/>
        <v>0</v>
      </c>
      <c r="GX41" s="30">
        <f t="shared" si="145"/>
        <v>0</v>
      </c>
      <c r="GY41" s="131"/>
      <c r="GZ41" s="39" t="str">
        <f t="shared" si="118"/>
        <v>1911/00/00</v>
      </c>
      <c r="HA41" s="131" t="e">
        <f t="shared" si="119"/>
        <v>#VALUE!</v>
      </c>
      <c r="HB41" s="131" t="str">
        <f t="shared" si="120"/>
        <v>1911/00/00</v>
      </c>
      <c r="HC41" s="131" t="e">
        <f t="shared" si="121"/>
        <v>#VALUE!</v>
      </c>
      <c r="HD41" s="131" t="str">
        <f t="shared" si="122"/>
        <v>1911/00/00</v>
      </c>
      <c r="HE41" s="131" t="e">
        <f t="shared" si="123"/>
        <v>#VALUE!</v>
      </c>
      <c r="HF41" s="131" t="str">
        <f t="shared" si="124"/>
        <v>2014/01/01</v>
      </c>
      <c r="HH41" s="131">
        <f>IF(OR(C41="",C41=" ",C41="　"),0,IF(D41&gt;780630,0,ROUND(VLOOKUP(F41,Sheet2!$A$1:$B$20,2,FALSE)*E41,0)))</f>
        <v>0</v>
      </c>
      <c r="HI41" s="131">
        <f t="shared" si="125"/>
        <v>0</v>
      </c>
      <c r="HJ41" s="131">
        <f t="shared" si="126"/>
        <v>0</v>
      </c>
      <c r="HL41" s="131" t="str">
        <f t="shared" si="127"/>
        <v/>
      </c>
      <c r="HM41" s="131" t="str">
        <f t="shared" si="128"/>
        <v/>
      </c>
      <c r="HN41" s="131" t="str">
        <f t="shared" si="129"/>
        <v/>
      </c>
      <c r="HO41" s="131" t="str">
        <f t="shared" si="130"/>
        <v/>
      </c>
      <c r="HP41" s="131" t="str">
        <f t="shared" si="131"/>
        <v/>
      </c>
      <c r="HQ41" s="131" t="str">
        <f t="shared" si="131"/>
        <v/>
      </c>
      <c r="HR41" s="131" t="str">
        <f t="shared" si="132"/>
        <v/>
      </c>
    </row>
    <row r="42" spans="1:226" ht="60" customHeight="1">
      <c r="A42" s="125">
        <v>37</v>
      </c>
      <c r="B42" s="32"/>
      <c r="C42" s="33"/>
      <c r="D42" s="34"/>
      <c r="E42" s="55"/>
      <c r="F42" s="46"/>
      <c r="G42" s="48">
        <f>IF(OR(C42="",C42=" ",C42="　"),0,IF(D42&gt;780630,0,ROUND(VLOOKUP(F42,Sheet2!$A$1:$B$20,2,FALSE),0)))</f>
        <v>0</v>
      </c>
      <c r="H42" s="49">
        <f t="shared" si="0"/>
        <v>0</v>
      </c>
      <c r="I42" s="24">
        <f t="shared" si="1"/>
        <v>0</v>
      </c>
      <c r="J42" s="25">
        <f t="shared" si="2"/>
        <v>0</v>
      </c>
      <c r="K42" s="35"/>
      <c r="L42" s="133" t="str">
        <f t="shared" si="133"/>
        <v/>
      </c>
      <c r="M42" s="51" t="str">
        <f t="shared" si="4"/>
        <v/>
      </c>
      <c r="N42" s="56">
        <v>15.5</v>
      </c>
      <c r="O42" s="38"/>
      <c r="P42" s="133" t="str">
        <f t="shared" si="134"/>
        <v/>
      </c>
      <c r="Q42" s="51" t="str">
        <f t="shared" si="6"/>
        <v/>
      </c>
      <c r="R42" s="56">
        <v>15.5</v>
      </c>
      <c r="S42" s="38"/>
      <c r="T42" s="34"/>
      <c r="U42" s="51" t="str">
        <f t="shared" si="7"/>
        <v/>
      </c>
      <c r="V42" s="56">
        <v>15.5</v>
      </c>
      <c r="W42" s="38"/>
      <c r="X42" s="34"/>
      <c r="Y42" s="51" t="str">
        <f t="shared" si="8"/>
        <v/>
      </c>
      <c r="Z42" s="56">
        <v>15.5</v>
      </c>
      <c r="AA42" s="35"/>
      <c r="AB42" s="34"/>
      <c r="AC42" s="51" t="str">
        <f t="shared" si="9"/>
        <v/>
      </c>
      <c r="AD42" s="56">
        <v>15.5</v>
      </c>
      <c r="AE42" s="38"/>
      <c r="AF42" s="34"/>
      <c r="AG42" s="51" t="str">
        <f t="shared" si="10"/>
        <v/>
      </c>
      <c r="AH42" s="56">
        <v>15.5</v>
      </c>
      <c r="AI42" s="37">
        <f t="shared" si="11"/>
        <v>0</v>
      </c>
      <c r="AJ42" s="47">
        <f t="shared" si="12"/>
        <v>0</v>
      </c>
      <c r="AK42" s="26">
        <f t="shared" si="13"/>
        <v>0</v>
      </c>
      <c r="AL42" s="53">
        <f t="shared" si="14"/>
        <v>0</v>
      </c>
      <c r="AM42" s="36"/>
      <c r="AN42" s="54"/>
      <c r="AO42" s="131" t="e">
        <f>VLOOKUP(LEFT(C42,1),Sheet2!$L$3:$M$28,2,FALSE)&amp;MID(C42,2,9)</f>
        <v>#N/A</v>
      </c>
      <c r="AP42" s="131" t="e">
        <f t="shared" si="15"/>
        <v>#N/A</v>
      </c>
      <c r="AQ42" s="131" t="e">
        <f t="shared" si="16"/>
        <v>#N/A</v>
      </c>
      <c r="AR42" s="27">
        <f t="shared" si="17"/>
        <v>0</v>
      </c>
      <c r="AS42" s="28">
        <f t="shared" si="18"/>
        <v>0</v>
      </c>
      <c r="AT42" s="27">
        <f t="shared" si="19"/>
        <v>0</v>
      </c>
      <c r="AU42" s="28">
        <f t="shared" si="20"/>
        <v>0</v>
      </c>
      <c r="AV42" s="28">
        <f t="shared" si="21"/>
        <v>0</v>
      </c>
      <c r="AW42" s="28">
        <f t="shared" si="22"/>
        <v>0</v>
      </c>
      <c r="AX42" s="28">
        <f t="shared" si="23"/>
        <v>0</v>
      </c>
      <c r="AY42" s="28">
        <f t="shared" si="24"/>
        <v>0</v>
      </c>
      <c r="AZ42" s="29" t="str">
        <f t="shared" si="25"/>
        <v/>
      </c>
      <c r="BA42" s="29"/>
      <c r="BB42" s="30">
        <f t="shared" si="135"/>
        <v>0</v>
      </c>
      <c r="BC42" s="30">
        <f t="shared" si="135"/>
        <v>0</v>
      </c>
      <c r="BD42" s="31">
        <f t="shared" si="27"/>
        <v>0</v>
      </c>
      <c r="BE42" s="131"/>
      <c r="BF42" s="27" t="e">
        <f t="shared" si="28"/>
        <v>#VALUE!</v>
      </c>
      <c r="BG42" s="28">
        <f t="shared" si="29"/>
        <v>0</v>
      </c>
      <c r="BH42" s="27" t="e">
        <f t="shared" si="30"/>
        <v>#VALUE!</v>
      </c>
      <c r="BI42" s="28">
        <f t="shared" si="31"/>
        <v>0</v>
      </c>
      <c r="BJ42" s="28">
        <f>IF(OR(T42="",T42=" ",T42="　"),0,IF(D42&gt;=800701,0,IF(MATCH(T42,Sheet2!$D$3:$D$12,1)&lt;=1,1,0)))</f>
        <v>0</v>
      </c>
      <c r="BK42" s="28">
        <f>IF(OR(X42="",X42=" ",X42="　"),0,IF(D42&gt;=800701,0,IF(MATCH(X42,Sheet2!$D$3:$D$12,1)&lt;=1,1,0)))</f>
        <v>0</v>
      </c>
      <c r="BL42" s="28">
        <f>IF(OR(AB42="",AB42=" ",AB42="　"),0,IF(D42&gt;=800701,0,IF(MATCH(AB42,Sheet2!$D$3:$D$12,1)&lt;=1,1,0)))</f>
        <v>0</v>
      </c>
      <c r="BM42" s="28">
        <f>IF(OR(AF42="",AF42=" ",AF42="　"),0,IF(D42&gt;=800701,0,IF(MATCH(AF42,Sheet2!$D$3:$D$12,1)&lt;=1,1,0)))</f>
        <v>0</v>
      </c>
      <c r="BN42" s="29">
        <f t="shared" si="32"/>
        <v>5</v>
      </c>
      <c r="BO42" s="29">
        <f t="shared" si="33"/>
        <v>3</v>
      </c>
      <c r="BP42" s="30">
        <f t="shared" si="34"/>
        <v>0</v>
      </c>
      <c r="BQ42" s="30">
        <f t="shared" si="35"/>
        <v>0</v>
      </c>
      <c r="BR42" s="30">
        <f t="shared" si="136"/>
        <v>0</v>
      </c>
      <c r="BS42" s="30">
        <f t="shared" si="136"/>
        <v>0</v>
      </c>
      <c r="BT42" s="30"/>
      <c r="BU42" s="27" t="e">
        <f t="shared" si="37"/>
        <v>#VALUE!</v>
      </c>
      <c r="BV42" s="28">
        <f t="shared" si="38"/>
        <v>0</v>
      </c>
      <c r="BW42" s="27" t="e">
        <f t="shared" si="39"/>
        <v>#VALUE!</v>
      </c>
      <c r="BX42" s="28">
        <f t="shared" si="40"/>
        <v>0</v>
      </c>
      <c r="BY42" s="28">
        <f>IF(OR(T42="",T42=" ",T42="　"),0,IF(D42&gt;=810101,0,IF(BJ42=1,1,IF(MATCH(T42,Sheet2!$D$3:$D$12,1)&lt;=2,1,0))))</f>
        <v>0</v>
      </c>
      <c r="BZ42" s="28">
        <f>IF(OR(X42="",X42=" ",X42="　"),0,IF(D42&gt;=810101,0,IF(BK42=1,1,IF(MATCH(X42,Sheet2!$D$3:$D$12,1)&lt;=2,1,0))))</f>
        <v>0</v>
      </c>
      <c r="CA42" s="28">
        <f>IF(OR(AB42="",AB42=" ",AB42="　"),0,IF(D42&gt;=810101,0,IF(BL42=1,1,IF(MATCH(AB42,Sheet2!$D$3:$D$12,1)&lt;=2,1,0))))</f>
        <v>0</v>
      </c>
      <c r="CB42" s="28">
        <f>IF(OR(AF42="",AF42=" ",AF42="　"),0,IF(D42&gt;=810101,0,IF(BM42=1,1,IF(MATCH(AF42,Sheet2!$D$3:$D$12,1)&lt;=2,1,0))))</f>
        <v>0</v>
      </c>
      <c r="CC42" s="29">
        <f t="shared" si="41"/>
        <v>4</v>
      </c>
      <c r="CD42" s="29">
        <f t="shared" si="42"/>
        <v>3</v>
      </c>
      <c r="CE42" s="30">
        <f t="shared" si="43"/>
        <v>0</v>
      </c>
      <c r="CF42" s="30">
        <f t="shared" si="44"/>
        <v>0</v>
      </c>
      <c r="CG42" s="30">
        <f t="shared" si="137"/>
        <v>0</v>
      </c>
      <c r="CH42" s="30">
        <f t="shared" si="137"/>
        <v>0</v>
      </c>
      <c r="CI42" s="30"/>
      <c r="CJ42" s="27" t="e">
        <f t="shared" si="46"/>
        <v>#VALUE!</v>
      </c>
      <c r="CK42" s="28">
        <f t="shared" si="47"/>
        <v>0</v>
      </c>
      <c r="CL42" s="27" t="e">
        <f t="shared" si="48"/>
        <v>#VALUE!</v>
      </c>
      <c r="CM42" s="28">
        <f t="shared" si="49"/>
        <v>0</v>
      </c>
      <c r="CN42" s="28">
        <f>IF(OR(T42="",T42=" ",T42="　"),0,IF(D42&gt;=810701,0,IF(BY42=1,1,IF(MATCH(T42,Sheet2!$D$3:$D$12,1)&lt;=3,1,0))))</f>
        <v>0</v>
      </c>
      <c r="CO42" s="28">
        <f>IF(OR(X42="",X42=" ",X42="　"),0,IF(D42&gt;=810701,0,IF(BZ42=1,1,IF(MATCH(X42,Sheet2!$D$3:$D$12,1)&lt;=3,1,0))))</f>
        <v>0</v>
      </c>
      <c r="CP42" s="28">
        <f>IF(OR(AB42="",AB42=" ",AB42="　"),0,IF(D42&gt;=810701,0,IF(CA42=1,1,IF(MATCH(AB42,Sheet2!$D$3:$D$12,1)&lt;=3,1,0))))</f>
        <v>0</v>
      </c>
      <c r="CQ42" s="28">
        <f>IF(OR(AF42="",AF42=" ",AF42="　"),0,IF(D42&gt;=810701,0,IF(CB42=1,1,IF(MATCH(AF42,Sheet2!$D$3:$D$12,1)&lt;=3,1,0))))</f>
        <v>0</v>
      </c>
      <c r="CR42" s="29">
        <f t="shared" si="50"/>
        <v>4</v>
      </c>
      <c r="CS42" s="29">
        <f t="shared" si="51"/>
        <v>3</v>
      </c>
      <c r="CT42" s="30">
        <f t="shared" si="52"/>
        <v>0</v>
      </c>
      <c r="CU42" s="30">
        <f t="shared" si="53"/>
        <v>0</v>
      </c>
      <c r="CV42" s="30">
        <f t="shared" si="138"/>
        <v>0</v>
      </c>
      <c r="CW42" s="30">
        <f t="shared" si="138"/>
        <v>0</v>
      </c>
      <c r="CX42" s="31"/>
      <c r="CY42" s="27" t="e">
        <f t="shared" si="55"/>
        <v>#VALUE!</v>
      </c>
      <c r="CZ42" s="28">
        <f t="shared" si="56"/>
        <v>0</v>
      </c>
      <c r="DA42" s="27" t="e">
        <f t="shared" si="57"/>
        <v>#VALUE!</v>
      </c>
      <c r="DB42" s="28">
        <f t="shared" si="58"/>
        <v>0</v>
      </c>
      <c r="DC42" s="28">
        <f>IF(OR(T42="",T42=" ",T42="　"),0,IF(D42&gt;=820101,0,IF(CN42=1,1,IF(MATCH(T42,Sheet2!$D$3:$D$12,1)&lt;=4,1,0))))</f>
        <v>0</v>
      </c>
      <c r="DD42" s="28">
        <f>IF(OR(X42="",X42=" ",X42="　"),0,IF(D42&gt;=820101,0,IF(CO42=1,1,IF(MATCH(X42,Sheet2!$D$3:$D$12,1)&lt;=4,1,0))))</f>
        <v>0</v>
      </c>
      <c r="DE42" s="28">
        <f>IF(OR(AB42="",AB42=" ",AB42="　"),0,IF(D42&gt;=820101,0,IF(CP42=1,1,IF(MATCH(AB42,Sheet2!$D$3:$D$12,1)&lt;=4,1,0))))</f>
        <v>0</v>
      </c>
      <c r="DF42" s="28">
        <f>IF(OR(AF42="",AF42=" ",AF42="　"),0,IF(D42&gt;=820101,0,IF(CQ42=1,1,IF(MATCH(AF42,Sheet2!$D$3:$D$12,1)&lt;=4,1,0))))</f>
        <v>0</v>
      </c>
      <c r="DG42" s="29">
        <f t="shared" si="59"/>
        <v>3</v>
      </c>
      <c r="DH42" s="29">
        <f t="shared" si="60"/>
        <v>3</v>
      </c>
      <c r="DI42" s="30">
        <f t="shared" si="61"/>
        <v>0</v>
      </c>
      <c r="DJ42" s="30">
        <f t="shared" si="62"/>
        <v>0</v>
      </c>
      <c r="DK42" s="30">
        <f t="shared" si="139"/>
        <v>0</v>
      </c>
      <c r="DL42" s="30">
        <f t="shared" si="139"/>
        <v>0</v>
      </c>
      <c r="DM42" s="31"/>
      <c r="DN42" s="27" t="e">
        <f t="shared" si="64"/>
        <v>#VALUE!</v>
      </c>
      <c r="DO42" s="28">
        <f t="shared" si="65"/>
        <v>0</v>
      </c>
      <c r="DP42" s="27" t="e">
        <f t="shared" si="66"/>
        <v>#VALUE!</v>
      </c>
      <c r="DQ42" s="28">
        <f t="shared" si="67"/>
        <v>0</v>
      </c>
      <c r="DR42" s="28">
        <f>IF(OR(T42="",T42=" ",T42="　"),0,IF(D42&gt;=820701,0,IF(DC42=1,1,IF(MATCH(T42,Sheet2!$D$3:$D$12,1)&lt;=5,1,0))))</f>
        <v>0</v>
      </c>
      <c r="DS42" s="28">
        <f>IF(OR(X42="",X42=" ",X42="　"),0,IF(D42&gt;=820701,0,IF(DD42=1,1,IF(MATCH(X42,Sheet2!$D$3:$D$12,1)&lt;=5,1,0))))</f>
        <v>0</v>
      </c>
      <c r="DT42" s="28">
        <f>IF(OR(AB42="",AB42=" ",AB42="　"),0,IF(D42&gt;=820701,0,IF(DE42=1,1,IF(MATCH(AB42,Sheet2!$D$3:$D$12,1)&lt;=5,1,0))))</f>
        <v>0</v>
      </c>
      <c r="DU42" s="28">
        <f>IF(OR(AF42="",AF42=" ",AF42="　"),0,IF(D42&gt;=820701,0,IF(DF42=1,1,IF(MATCH(AF42,Sheet2!$D$3:$D$12,1)&lt;=5,1,0))))</f>
        <v>0</v>
      </c>
      <c r="DV42" s="29">
        <f t="shared" si="68"/>
        <v>3</v>
      </c>
      <c r="DW42" s="29">
        <f t="shared" si="69"/>
        <v>3</v>
      </c>
      <c r="DX42" s="30">
        <f t="shared" si="70"/>
        <v>0</v>
      </c>
      <c r="DY42" s="30">
        <f t="shared" si="71"/>
        <v>0</v>
      </c>
      <c r="DZ42" s="30">
        <f t="shared" si="140"/>
        <v>0</v>
      </c>
      <c r="EA42" s="30">
        <f t="shared" si="140"/>
        <v>0</v>
      </c>
      <c r="EB42" s="31"/>
      <c r="EC42" s="27" t="e">
        <f t="shared" si="73"/>
        <v>#VALUE!</v>
      </c>
      <c r="ED42" s="28">
        <f t="shared" si="74"/>
        <v>0</v>
      </c>
      <c r="EE42" s="27" t="e">
        <f t="shared" si="75"/>
        <v>#VALUE!</v>
      </c>
      <c r="EF42" s="28">
        <f t="shared" si="76"/>
        <v>0</v>
      </c>
      <c r="EG42" s="28">
        <f>IF(OR(T42="",T42=" ",T42="　"),0,IF(D42&gt;=830101,0,IF(DR42=1,1,IF(MATCH(T42,Sheet2!$D$3:$D$12,1)&lt;=6,1,0))))</f>
        <v>0</v>
      </c>
      <c r="EH42" s="28">
        <f>IF(OR(X42="",X42=" ",X42="　"),0,IF(D42&gt;=830101,0,IF(DS42=1,1,IF(MATCH(X42,Sheet2!$D$3:$D$12,1)&lt;=6,1,0))))</f>
        <v>0</v>
      </c>
      <c r="EI42" s="28">
        <f>IF(OR(AB42="",AB42=" ",AB42="　"),0,IF(D42&gt;=830101,0,IF(DT42=1,1,IF(MATCH(AB42,Sheet2!$D$3:$D$12,1)&lt;=6,1,0))))</f>
        <v>0</v>
      </c>
      <c r="EJ42" s="28">
        <f>IF(OR(AF42="",AF42=" ",AF42="　"),0,IF(D42&gt;=830101,0,IF(DU42=1,1,IF(MATCH(AF42,Sheet2!$D$3:$D$12,1)&lt;=6,1,0))))</f>
        <v>0</v>
      </c>
      <c r="EK42" s="29">
        <f t="shared" si="77"/>
        <v>2</v>
      </c>
      <c r="EL42" s="29">
        <f t="shared" si="78"/>
        <v>2</v>
      </c>
      <c r="EM42" s="30">
        <f t="shared" si="79"/>
        <v>0</v>
      </c>
      <c r="EN42" s="30">
        <f t="shared" si="80"/>
        <v>0</v>
      </c>
      <c r="EO42" s="30">
        <f t="shared" si="141"/>
        <v>0</v>
      </c>
      <c r="EP42" s="30">
        <f t="shared" si="141"/>
        <v>0</v>
      </c>
      <c r="EQ42" s="31"/>
      <c r="ER42" s="27" t="e">
        <f t="shared" si="82"/>
        <v>#VALUE!</v>
      </c>
      <c r="ES42" s="28">
        <f t="shared" si="83"/>
        <v>0</v>
      </c>
      <c r="ET42" s="27" t="e">
        <f t="shared" si="84"/>
        <v>#VALUE!</v>
      </c>
      <c r="EU42" s="28">
        <f t="shared" si="85"/>
        <v>0</v>
      </c>
      <c r="EV42" s="28">
        <f>IF(OR(T42="",T42=" ",T42="　"),0,IF(D42&gt;=830701,0,IF(EG42=1,1,IF(MATCH(T42,Sheet2!$D$3:$D$12,1)&lt;=7,1,0))))</f>
        <v>0</v>
      </c>
      <c r="EW42" s="28">
        <f>IF(OR(X42="",X42=" ",X42="　"),0,IF(D42&gt;=830701,0,IF(EH42=1,1,IF(MATCH(X42,Sheet2!$D$3:$D$12,1)&lt;=7,1,0))))</f>
        <v>0</v>
      </c>
      <c r="EX42" s="28">
        <f>IF(OR(AB42="",AB42=" ",AB42="　"),0,IF(D42&gt;=830701,0,IF(EI42=1,1,IF(MATCH(AB42,Sheet2!$D$3:$D$12,1)&lt;=7,1,0))))</f>
        <v>0</v>
      </c>
      <c r="EY42" s="28">
        <f>IF(OR(AF42="",AF42=" ",AF42="　"),0,IF(D42&gt;=830701,0,IF(EJ42=1,1,IF(MATCH(AF42,Sheet2!$D$3:$D$12,1)&lt;=7,1,0))))</f>
        <v>0</v>
      </c>
      <c r="EZ42" s="29">
        <f t="shared" si="86"/>
        <v>2</v>
      </c>
      <c r="FA42" s="29">
        <f t="shared" si="87"/>
        <v>2</v>
      </c>
      <c r="FB42" s="30">
        <f t="shared" si="88"/>
        <v>0</v>
      </c>
      <c r="FC42" s="30">
        <f t="shared" si="89"/>
        <v>0</v>
      </c>
      <c r="FD42" s="30">
        <f t="shared" si="142"/>
        <v>0</v>
      </c>
      <c r="FE42" s="30">
        <f t="shared" si="142"/>
        <v>0</v>
      </c>
      <c r="FF42" s="31"/>
      <c r="FG42" s="27" t="e">
        <f t="shared" si="91"/>
        <v>#VALUE!</v>
      </c>
      <c r="FH42" s="28">
        <f t="shared" si="92"/>
        <v>0</v>
      </c>
      <c r="FI42" s="27" t="e">
        <f t="shared" si="93"/>
        <v>#VALUE!</v>
      </c>
      <c r="FJ42" s="28">
        <f t="shared" si="94"/>
        <v>0</v>
      </c>
      <c r="FK42" s="28">
        <f>IF(OR(T42="",T42=" ",T42="　"),0,IF(D42&gt;=840101,0,IF(EV42=1,1,IF(MATCH(T42,Sheet2!$D$3:$D$12,1)&lt;=8,1,0))))</f>
        <v>0</v>
      </c>
      <c r="FL42" s="28">
        <f>IF(OR(X42="",X42=" ",X42="　"),0,IF(D42&gt;=840101,0,IF(EW42=1,1,IF(MATCH(X42,Sheet2!$D$3:$D$12,1)&lt;=8,1,0))))</f>
        <v>0</v>
      </c>
      <c r="FM42" s="28">
        <f>IF(OR(AB42="",AB42=" ",AB42="　"),0,IF(D42&gt;=840101,0,IF(EX42=1,1,IF(MATCH(AB42,Sheet2!$D$3:$D$12,1)&lt;=8,1,0))))</f>
        <v>0</v>
      </c>
      <c r="FN42" s="28">
        <f>IF(OR(AF42="",AF42=" ",AF42="　"),0,IF(D42&gt;=840101,0,IF(EY42=1,1,IF(MATCH(AF42,Sheet2!$D$3:$D$12,1)&lt;=8,1,0))))</f>
        <v>0</v>
      </c>
      <c r="FO42" s="29">
        <f t="shared" si="95"/>
        <v>1</v>
      </c>
      <c r="FP42" s="29">
        <f t="shared" si="96"/>
        <v>1</v>
      </c>
      <c r="FQ42" s="30">
        <f t="shared" si="97"/>
        <v>0</v>
      </c>
      <c r="FR42" s="30">
        <f t="shared" si="98"/>
        <v>0</v>
      </c>
      <c r="FS42" s="30">
        <f t="shared" si="143"/>
        <v>0</v>
      </c>
      <c r="FT42" s="30">
        <f t="shared" si="143"/>
        <v>0</v>
      </c>
      <c r="FU42" s="31"/>
      <c r="FV42" s="27" t="e">
        <f t="shared" si="100"/>
        <v>#VALUE!</v>
      </c>
      <c r="FW42" s="28">
        <f t="shared" si="101"/>
        <v>0</v>
      </c>
      <c r="FX42" s="27" t="e">
        <f t="shared" si="102"/>
        <v>#VALUE!</v>
      </c>
      <c r="FY42" s="28">
        <f t="shared" si="103"/>
        <v>0</v>
      </c>
      <c r="FZ42" s="28">
        <f>IF(OR(T42="",T42=" ",T42="　"),0,IF(D42&gt;=840701,0,IF(FK42=1,1,IF(MATCH(T42,Sheet2!$D$3:$D$12,1)&lt;=9,1,0))))</f>
        <v>0</v>
      </c>
      <c r="GA42" s="28">
        <f>IF(OR(X42="",X42=" ",X42="　"),0,IF(D42&gt;=840701,0,IF(FL42=1,1,IF(MATCH(X42,Sheet2!$D$3:$D$12,1)&lt;=9,1,0))))</f>
        <v>0</v>
      </c>
      <c r="GB42" s="28">
        <f>IF(OR(AB42="",AB42=" ",AB42="　"),0,IF(D42&gt;=840701,0,IF(FM42=1,1,IF(MATCH(AB42,Sheet2!$D$3:$D$12,1)&lt;=9,1,0))))</f>
        <v>0</v>
      </c>
      <c r="GC42" s="28">
        <f>IF(OR(AF42="",AF42=" ",AF42="　"),0,IF(D42&gt;=840701,0,IF(FN42=1,1,IF(MATCH(AF42,Sheet2!$D$3:$D$12,1)&lt;=9,1,0))))</f>
        <v>0</v>
      </c>
      <c r="GD42" s="29">
        <f t="shared" si="104"/>
        <v>1</v>
      </c>
      <c r="GE42" s="29">
        <f t="shared" si="105"/>
        <v>1</v>
      </c>
      <c r="GF42" s="30">
        <f t="shared" si="106"/>
        <v>0</v>
      </c>
      <c r="GG42" s="30">
        <f t="shared" si="107"/>
        <v>0</v>
      </c>
      <c r="GH42" s="30">
        <f t="shared" si="144"/>
        <v>0</v>
      </c>
      <c r="GI42" s="30">
        <f t="shared" si="144"/>
        <v>0</v>
      </c>
      <c r="GJ42" s="31"/>
      <c r="GK42" s="27" t="e">
        <f t="shared" si="109"/>
        <v>#VALUE!</v>
      </c>
      <c r="GL42" s="28">
        <f t="shared" si="110"/>
        <v>0</v>
      </c>
      <c r="GM42" s="27" t="e">
        <f t="shared" si="111"/>
        <v>#VALUE!</v>
      </c>
      <c r="GN42" s="28">
        <f t="shared" si="112"/>
        <v>0</v>
      </c>
      <c r="GO42" s="28">
        <f>IF(OR(T42="",T42=" ",T42="　"),0,IF(D42&gt;=840701,0,IF(FZ42=1,1,IF(MATCH(T42,Sheet2!$D$3:$D$12,1)&lt;=10,1,0))))</f>
        <v>0</v>
      </c>
      <c r="GP42" s="28">
        <f>IF(OR(X42="",X42=" ",X42="　"),0,IF(D42&gt;=840701,0,IF(GA42=1,1,IF(MATCH(X42,Sheet2!$D$3:$D$12,1)&lt;=10,1,0))))</f>
        <v>0</v>
      </c>
      <c r="GQ42" s="28">
        <f>IF(OR(AB42="",AB42=" ",AB42="　"),0,IF(D42&gt;=840701,0,IF(GB42=1,1,IF(MATCH(AB42,Sheet2!$D$3:$D$12,1)&lt;=10,1,0))))</f>
        <v>0</v>
      </c>
      <c r="GR42" s="28">
        <f>IF(OR(AF42="",AF42=" ",AF42="　"),0,IF(D42&gt;=840701,0,IF(GC42=1,1,IF(MATCH(AF42,Sheet2!$D$3:$D$12,1)&lt;=10,1,0))))</f>
        <v>0</v>
      </c>
      <c r="GS42" s="29">
        <f t="shared" si="113"/>
        <v>0</v>
      </c>
      <c r="GT42" s="29">
        <f t="shared" si="114"/>
        <v>0</v>
      </c>
      <c r="GU42" s="30">
        <f t="shared" si="115"/>
        <v>0</v>
      </c>
      <c r="GV42" s="30">
        <f t="shared" si="116"/>
        <v>0</v>
      </c>
      <c r="GW42" s="30">
        <f t="shared" si="145"/>
        <v>0</v>
      </c>
      <c r="GX42" s="30">
        <f t="shared" si="145"/>
        <v>0</v>
      </c>
      <c r="GY42" s="131"/>
      <c r="GZ42" s="39" t="str">
        <f t="shared" si="118"/>
        <v>1911/00/00</v>
      </c>
      <c r="HA42" s="131" t="e">
        <f t="shared" si="119"/>
        <v>#VALUE!</v>
      </c>
      <c r="HB42" s="131" t="str">
        <f t="shared" si="120"/>
        <v>1911/00/00</v>
      </c>
      <c r="HC42" s="131" t="e">
        <f t="shared" si="121"/>
        <v>#VALUE!</v>
      </c>
      <c r="HD42" s="131" t="str">
        <f t="shared" si="122"/>
        <v>1911/00/00</v>
      </c>
      <c r="HE42" s="131" t="e">
        <f t="shared" si="123"/>
        <v>#VALUE!</v>
      </c>
      <c r="HF42" s="131" t="str">
        <f t="shared" si="124"/>
        <v>2014/01/01</v>
      </c>
      <c r="HH42" s="131">
        <f>IF(OR(C42="",C42=" ",C42="　"),0,IF(D42&gt;780630,0,ROUND(VLOOKUP(F42,Sheet2!$A$1:$B$20,2,FALSE)*E42,0)))</f>
        <v>0</v>
      </c>
      <c r="HI42" s="131">
        <f t="shared" si="125"/>
        <v>0</v>
      </c>
      <c r="HJ42" s="131">
        <f t="shared" si="126"/>
        <v>0</v>
      </c>
      <c r="HL42" s="131" t="str">
        <f t="shared" si="127"/>
        <v/>
      </c>
      <c r="HM42" s="131" t="str">
        <f t="shared" si="128"/>
        <v/>
      </c>
      <c r="HN42" s="131" t="str">
        <f t="shared" si="129"/>
        <v/>
      </c>
      <c r="HO42" s="131" t="str">
        <f t="shared" si="130"/>
        <v/>
      </c>
      <c r="HP42" s="131" t="str">
        <f t="shared" si="131"/>
        <v/>
      </c>
      <c r="HQ42" s="131" t="str">
        <f t="shared" si="131"/>
        <v/>
      </c>
      <c r="HR42" s="131" t="str">
        <f t="shared" si="132"/>
        <v/>
      </c>
    </row>
    <row r="43" spans="1:226" ht="60" customHeight="1">
      <c r="A43" s="125">
        <v>38</v>
      </c>
      <c r="B43" s="32"/>
      <c r="C43" s="33"/>
      <c r="D43" s="34"/>
      <c r="E43" s="55"/>
      <c r="F43" s="46"/>
      <c r="G43" s="48">
        <f>IF(OR(C43="",C43=" ",C43="　"),0,IF(D43&gt;780630,0,ROUND(VLOOKUP(F43,Sheet2!$A$1:$B$20,2,FALSE),0)))</f>
        <v>0</v>
      </c>
      <c r="H43" s="49">
        <f t="shared" si="0"/>
        <v>0</v>
      </c>
      <c r="I43" s="24">
        <f t="shared" si="1"/>
        <v>0</v>
      </c>
      <c r="J43" s="25">
        <f t="shared" si="2"/>
        <v>0</v>
      </c>
      <c r="K43" s="35"/>
      <c r="L43" s="133" t="str">
        <f t="shared" si="133"/>
        <v/>
      </c>
      <c r="M43" s="51" t="str">
        <f t="shared" si="4"/>
        <v/>
      </c>
      <c r="N43" s="56">
        <v>15.5</v>
      </c>
      <c r="O43" s="38"/>
      <c r="P43" s="133" t="str">
        <f t="shared" si="134"/>
        <v/>
      </c>
      <c r="Q43" s="51" t="str">
        <f t="shared" si="6"/>
        <v/>
      </c>
      <c r="R43" s="56">
        <v>15.5</v>
      </c>
      <c r="S43" s="38"/>
      <c r="T43" s="34"/>
      <c r="U43" s="51" t="str">
        <f t="shared" si="7"/>
        <v/>
      </c>
      <c r="V43" s="56">
        <v>15.5</v>
      </c>
      <c r="W43" s="38"/>
      <c r="X43" s="34"/>
      <c r="Y43" s="51" t="str">
        <f t="shared" si="8"/>
        <v/>
      </c>
      <c r="Z43" s="56">
        <v>15.5</v>
      </c>
      <c r="AA43" s="35"/>
      <c r="AB43" s="34"/>
      <c r="AC43" s="51" t="str">
        <f t="shared" si="9"/>
        <v/>
      </c>
      <c r="AD43" s="56">
        <v>15.5</v>
      </c>
      <c r="AE43" s="38"/>
      <c r="AF43" s="34"/>
      <c r="AG43" s="51" t="str">
        <f t="shared" si="10"/>
        <v/>
      </c>
      <c r="AH43" s="56">
        <v>15.5</v>
      </c>
      <c r="AI43" s="37">
        <f t="shared" si="11"/>
        <v>0</v>
      </c>
      <c r="AJ43" s="47">
        <f t="shared" si="12"/>
        <v>0</v>
      </c>
      <c r="AK43" s="26">
        <f t="shared" si="13"/>
        <v>0</v>
      </c>
      <c r="AL43" s="53">
        <f t="shared" si="14"/>
        <v>0</v>
      </c>
      <c r="AM43" s="36"/>
      <c r="AN43" s="54"/>
      <c r="AO43" s="131" t="e">
        <f>VLOOKUP(LEFT(C43,1),Sheet2!$L$3:$M$28,2,FALSE)&amp;MID(C43,2,9)</f>
        <v>#N/A</v>
      </c>
      <c r="AP43" s="131" t="e">
        <f t="shared" si="15"/>
        <v>#N/A</v>
      </c>
      <c r="AQ43" s="131" t="e">
        <f t="shared" si="16"/>
        <v>#N/A</v>
      </c>
      <c r="AR43" s="27">
        <f t="shared" si="17"/>
        <v>0</v>
      </c>
      <c r="AS43" s="28">
        <f t="shared" si="18"/>
        <v>0</v>
      </c>
      <c r="AT43" s="27">
        <f t="shared" si="19"/>
        <v>0</v>
      </c>
      <c r="AU43" s="28">
        <f t="shared" si="20"/>
        <v>0</v>
      </c>
      <c r="AV43" s="28">
        <f t="shared" si="21"/>
        <v>0</v>
      </c>
      <c r="AW43" s="28">
        <f t="shared" si="22"/>
        <v>0</v>
      </c>
      <c r="AX43" s="28">
        <f t="shared" si="23"/>
        <v>0</v>
      </c>
      <c r="AY43" s="28">
        <f t="shared" si="24"/>
        <v>0</v>
      </c>
      <c r="AZ43" s="29" t="str">
        <f t="shared" si="25"/>
        <v/>
      </c>
      <c r="BA43" s="29"/>
      <c r="BB43" s="30">
        <f t="shared" si="135"/>
        <v>0</v>
      </c>
      <c r="BC43" s="30">
        <f t="shared" si="135"/>
        <v>0</v>
      </c>
      <c r="BD43" s="31">
        <f t="shared" si="27"/>
        <v>0</v>
      </c>
      <c r="BE43" s="131"/>
      <c r="BF43" s="27" t="e">
        <f t="shared" si="28"/>
        <v>#VALUE!</v>
      </c>
      <c r="BG43" s="28">
        <f t="shared" si="29"/>
        <v>0</v>
      </c>
      <c r="BH43" s="27" t="e">
        <f t="shared" si="30"/>
        <v>#VALUE!</v>
      </c>
      <c r="BI43" s="28">
        <f t="shared" si="31"/>
        <v>0</v>
      </c>
      <c r="BJ43" s="28">
        <f>IF(OR(T43="",T43=" ",T43="　"),0,IF(D43&gt;=800701,0,IF(MATCH(T43,Sheet2!$D$3:$D$12,1)&lt;=1,1,0)))</f>
        <v>0</v>
      </c>
      <c r="BK43" s="28">
        <f>IF(OR(X43="",X43=" ",X43="　"),0,IF(D43&gt;=800701,0,IF(MATCH(X43,Sheet2!$D$3:$D$12,1)&lt;=1,1,0)))</f>
        <v>0</v>
      </c>
      <c r="BL43" s="28">
        <f>IF(OR(AB43="",AB43=" ",AB43="　"),0,IF(D43&gt;=800701,0,IF(MATCH(AB43,Sheet2!$D$3:$D$12,1)&lt;=1,1,0)))</f>
        <v>0</v>
      </c>
      <c r="BM43" s="28">
        <f>IF(OR(AF43="",AF43=" ",AF43="　"),0,IF(D43&gt;=800701,0,IF(MATCH(AF43,Sheet2!$D$3:$D$12,1)&lt;=1,1,0)))</f>
        <v>0</v>
      </c>
      <c r="BN43" s="29">
        <f t="shared" si="32"/>
        <v>5</v>
      </c>
      <c r="BO43" s="29">
        <f t="shared" si="33"/>
        <v>3</v>
      </c>
      <c r="BP43" s="30">
        <f t="shared" si="34"/>
        <v>0</v>
      </c>
      <c r="BQ43" s="30">
        <f t="shared" si="35"/>
        <v>0</v>
      </c>
      <c r="BR43" s="30">
        <f t="shared" si="136"/>
        <v>0</v>
      </c>
      <c r="BS43" s="30">
        <f t="shared" si="136"/>
        <v>0</v>
      </c>
      <c r="BT43" s="30"/>
      <c r="BU43" s="27" t="e">
        <f t="shared" si="37"/>
        <v>#VALUE!</v>
      </c>
      <c r="BV43" s="28">
        <f t="shared" si="38"/>
        <v>0</v>
      </c>
      <c r="BW43" s="27" t="e">
        <f t="shared" si="39"/>
        <v>#VALUE!</v>
      </c>
      <c r="BX43" s="28">
        <f t="shared" si="40"/>
        <v>0</v>
      </c>
      <c r="BY43" s="28">
        <f>IF(OR(T43="",T43=" ",T43="　"),0,IF(D43&gt;=810101,0,IF(BJ43=1,1,IF(MATCH(T43,Sheet2!$D$3:$D$12,1)&lt;=2,1,0))))</f>
        <v>0</v>
      </c>
      <c r="BZ43" s="28">
        <f>IF(OR(X43="",X43=" ",X43="　"),0,IF(D43&gt;=810101,0,IF(BK43=1,1,IF(MATCH(X43,Sheet2!$D$3:$D$12,1)&lt;=2,1,0))))</f>
        <v>0</v>
      </c>
      <c r="CA43" s="28">
        <f>IF(OR(AB43="",AB43=" ",AB43="　"),0,IF(D43&gt;=810101,0,IF(BL43=1,1,IF(MATCH(AB43,Sheet2!$D$3:$D$12,1)&lt;=2,1,0))))</f>
        <v>0</v>
      </c>
      <c r="CB43" s="28">
        <f>IF(OR(AF43="",AF43=" ",AF43="　"),0,IF(D43&gt;=810101,0,IF(BM43=1,1,IF(MATCH(AF43,Sheet2!$D$3:$D$12,1)&lt;=2,1,0))))</f>
        <v>0</v>
      </c>
      <c r="CC43" s="29">
        <f t="shared" si="41"/>
        <v>4</v>
      </c>
      <c r="CD43" s="29">
        <f t="shared" si="42"/>
        <v>3</v>
      </c>
      <c r="CE43" s="30">
        <f t="shared" si="43"/>
        <v>0</v>
      </c>
      <c r="CF43" s="30">
        <f t="shared" si="44"/>
        <v>0</v>
      </c>
      <c r="CG43" s="30">
        <f t="shared" si="137"/>
        <v>0</v>
      </c>
      <c r="CH43" s="30">
        <f t="shared" si="137"/>
        <v>0</v>
      </c>
      <c r="CI43" s="30"/>
      <c r="CJ43" s="27" t="e">
        <f t="shared" si="46"/>
        <v>#VALUE!</v>
      </c>
      <c r="CK43" s="28">
        <f t="shared" si="47"/>
        <v>0</v>
      </c>
      <c r="CL43" s="27" t="e">
        <f t="shared" si="48"/>
        <v>#VALUE!</v>
      </c>
      <c r="CM43" s="28">
        <f t="shared" si="49"/>
        <v>0</v>
      </c>
      <c r="CN43" s="28">
        <f>IF(OR(T43="",T43=" ",T43="　"),0,IF(D43&gt;=810701,0,IF(BY43=1,1,IF(MATCH(T43,Sheet2!$D$3:$D$12,1)&lt;=3,1,0))))</f>
        <v>0</v>
      </c>
      <c r="CO43" s="28">
        <f>IF(OR(X43="",X43=" ",X43="　"),0,IF(D43&gt;=810701,0,IF(BZ43=1,1,IF(MATCH(X43,Sheet2!$D$3:$D$12,1)&lt;=3,1,0))))</f>
        <v>0</v>
      </c>
      <c r="CP43" s="28">
        <f>IF(OR(AB43="",AB43=" ",AB43="　"),0,IF(D43&gt;=810701,0,IF(CA43=1,1,IF(MATCH(AB43,Sheet2!$D$3:$D$12,1)&lt;=3,1,0))))</f>
        <v>0</v>
      </c>
      <c r="CQ43" s="28">
        <f>IF(OR(AF43="",AF43=" ",AF43="　"),0,IF(D43&gt;=810701,0,IF(CB43=1,1,IF(MATCH(AF43,Sheet2!$D$3:$D$12,1)&lt;=3,1,0))))</f>
        <v>0</v>
      </c>
      <c r="CR43" s="29">
        <f t="shared" si="50"/>
        <v>4</v>
      </c>
      <c r="CS43" s="29">
        <f t="shared" si="51"/>
        <v>3</v>
      </c>
      <c r="CT43" s="30">
        <f t="shared" si="52"/>
        <v>0</v>
      </c>
      <c r="CU43" s="30">
        <f t="shared" si="53"/>
        <v>0</v>
      </c>
      <c r="CV43" s="30">
        <f t="shared" si="138"/>
        <v>0</v>
      </c>
      <c r="CW43" s="30">
        <f t="shared" si="138"/>
        <v>0</v>
      </c>
      <c r="CX43" s="31"/>
      <c r="CY43" s="27" t="e">
        <f t="shared" si="55"/>
        <v>#VALUE!</v>
      </c>
      <c r="CZ43" s="28">
        <f t="shared" si="56"/>
        <v>0</v>
      </c>
      <c r="DA43" s="27" t="e">
        <f t="shared" si="57"/>
        <v>#VALUE!</v>
      </c>
      <c r="DB43" s="28">
        <f t="shared" si="58"/>
        <v>0</v>
      </c>
      <c r="DC43" s="28">
        <f>IF(OR(T43="",T43=" ",T43="　"),0,IF(D43&gt;=820101,0,IF(CN43=1,1,IF(MATCH(T43,Sheet2!$D$3:$D$12,1)&lt;=4,1,0))))</f>
        <v>0</v>
      </c>
      <c r="DD43" s="28">
        <f>IF(OR(X43="",X43=" ",X43="　"),0,IF(D43&gt;=820101,0,IF(CO43=1,1,IF(MATCH(X43,Sheet2!$D$3:$D$12,1)&lt;=4,1,0))))</f>
        <v>0</v>
      </c>
      <c r="DE43" s="28">
        <f>IF(OR(AB43="",AB43=" ",AB43="　"),0,IF(D43&gt;=820101,0,IF(CP43=1,1,IF(MATCH(AB43,Sheet2!$D$3:$D$12,1)&lt;=4,1,0))))</f>
        <v>0</v>
      </c>
      <c r="DF43" s="28">
        <f>IF(OR(AF43="",AF43=" ",AF43="　"),0,IF(D43&gt;=820101,0,IF(CQ43=1,1,IF(MATCH(AF43,Sheet2!$D$3:$D$12,1)&lt;=4,1,0))))</f>
        <v>0</v>
      </c>
      <c r="DG43" s="29">
        <f t="shared" si="59"/>
        <v>3</v>
      </c>
      <c r="DH43" s="29">
        <f t="shared" si="60"/>
        <v>3</v>
      </c>
      <c r="DI43" s="30">
        <f t="shared" si="61"/>
        <v>0</v>
      </c>
      <c r="DJ43" s="30">
        <f t="shared" si="62"/>
        <v>0</v>
      </c>
      <c r="DK43" s="30">
        <f t="shared" si="139"/>
        <v>0</v>
      </c>
      <c r="DL43" s="30">
        <f t="shared" si="139"/>
        <v>0</v>
      </c>
      <c r="DM43" s="31"/>
      <c r="DN43" s="27" t="e">
        <f t="shared" si="64"/>
        <v>#VALUE!</v>
      </c>
      <c r="DO43" s="28">
        <f t="shared" si="65"/>
        <v>0</v>
      </c>
      <c r="DP43" s="27" t="e">
        <f t="shared" si="66"/>
        <v>#VALUE!</v>
      </c>
      <c r="DQ43" s="28">
        <f t="shared" si="67"/>
        <v>0</v>
      </c>
      <c r="DR43" s="28">
        <f>IF(OR(T43="",T43=" ",T43="　"),0,IF(D43&gt;=820701,0,IF(DC43=1,1,IF(MATCH(T43,Sheet2!$D$3:$D$12,1)&lt;=5,1,0))))</f>
        <v>0</v>
      </c>
      <c r="DS43" s="28">
        <f>IF(OR(X43="",X43=" ",X43="　"),0,IF(D43&gt;=820701,0,IF(DD43=1,1,IF(MATCH(X43,Sheet2!$D$3:$D$12,1)&lt;=5,1,0))))</f>
        <v>0</v>
      </c>
      <c r="DT43" s="28">
        <f>IF(OR(AB43="",AB43=" ",AB43="　"),0,IF(D43&gt;=820701,0,IF(DE43=1,1,IF(MATCH(AB43,Sheet2!$D$3:$D$12,1)&lt;=5,1,0))))</f>
        <v>0</v>
      </c>
      <c r="DU43" s="28">
        <f>IF(OR(AF43="",AF43=" ",AF43="　"),0,IF(D43&gt;=820701,0,IF(DF43=1,1,IF(MATCH(AF43,Sheet2!$D$3:$D$12,1)&lt;=5,1,0))))</f>
        <v>0</v>
      </c>
      <c r="DV43" s="29">
        <f t="shared" si="68"/>
        <v>3</v>
      </c>
      <c r="DW43" s="29">
        <f t="shared" si="69"/>
        <v>3</v>
      </c>
      <c r="DX43" s="30">
        <f t="shared" si="70"/>
        <v>0</v>
      </c>
      <c r="DY43" s="30">
        <f t="shared" si="71"/>
        <v>0</v>
      </c>
      <c r="DZ43" s="30">
        <f t="shared" si="140"/>
        <v>0</v>
      </c>
      <c r="EA43" s="30">
        <f t="shared" si="140"/>
        <v>0</v>
      </c>
      <c r="EB43" s="31"/>
      <c r="EC43" s="27" t="e">
        <f t="shared" si="73"/>
        <v>#VALUE!</v>
      </c>
      <c r="ED43" s="28">
        <f t="shared" si="74"/>
        <v>0</v>
      </c>
      <c r="EE43" s="27" t="e">
        <f t="shared" si="75"/>
        <v>#VALUE!</v>
      </c>
      <c r="EF43" s="28">
        <f t="shared" si="76"/>
        <v>0</v>
      </c>
      <c r="EG43" s="28">
        <f>IF(OR(T43="",T43=" ",T43="　"),0,IF(D43&gt;=830101,0,IF(DR43=1,1,IF(MATCH(T43,Sheet2!$D$3:$D$12,1)&lt;=6,1,0))))</f>
        <v>0</v>
      </c>
      <c r="EH43" s="28">
        <f>IF(OR(X43="",X43=" ",X43="　"),0,IF(D43&gt;=830101,0,IF(DS43=1,1,IF(MATCH(X43,Sheet2!$D$3:$D$12,1)&lt;=6,1,0))))</f>
        <v>0</v>
      </c>
      <c r="EI43" s="28">
        <f>IF(OR(AB43="",AB43=" ",AB43="　"),0,IF(D43&gt;=830101,0,IF(DT43=1,1,IF(MATCH(AB43,Sheet2!$D$3:$D$12,1)&lt;=6,1,0))))</f>
        <v>0</v>
      </c>
      <c r="EJ43" s="28">
        <f>IF(OR(AF43="",AF43=" ",AF43="　"),0,IF(D43&gt;=830101,0,IF(DU43=1,1,IF(MATCH(AF43,Sheet2!$D$3:$D$12,1)&lt;=6,1,0))))</f>
        <v>0</v>
      </c>
      <c r="EK43" s="29">
        <f t="shared" si="77"/>
        <v>2</v>
      </c>
      <c r="EL43" s="29">
        <f t="shared" si="78"/>
        <v>2</v>
      </c>
      <c r="EM43" s="30">
        <f t="shared" si="79"/>
        <v>0</v>
      </c>
      <c r="EN43" s="30">
        <f t="shared" si="80"/>
        <v>0</v>
      </c>
      <c r="EO43" s="30">
        <f t="shared" si="141"/>
        <v>0</v>
      </c>
      <c r="EP43" s="30">
        <f t="shared" si="141"/>
        <v>0</v>
      </c>
      <c r="EQ43" s="31"/>
      <c r="ER43" s="27" t="e">
        <f t="shared" si="82"/>
        <v>#VALUE!</v>
      </c>
      <c r="ES43" s="28">
        <f t="shared" si="83"/>
        <v>0</v>
      </c>
      <c r="ET43" s="27" t="e">
        <f t="shared" si="84"/>
        <v>#VALUE!</v>
      </c>
      <c r="EU43" s="28">
        <f t="shared" si="85"/>
        <v>0</v>
      </c>
      <c r="EV43" s="28">
        <f>IF(OR(T43="",T43=" ",T43="　"),0,IF(D43&gt;=830701,0,IF(EG43=1,1,IF(MATCH(T43,Sheet2!$D$3:$D$12,1)&lt;=7,1,0))))</f>
        <v>0</v>
      </c>
      <c r="EW43" s="28">
        <f>IF(OR(X43="",X43=" ",X43="　"),0,IF(D43&gt;=830701,0,IF(EH43=1,1,IF(MATCH(X43,Sheet2!$D$3:$D$12,1)&lt;=7,1,0))))</f>
        <v>0</v>
      </c>
      <c r="EX43" s="28">
        <f>IF(OR(AB43="",AB43=" ",AB43="　"),0,IF(D43&gt;=830701,0,IF(EI43=1,1,IF(MATCH(AB43,Sheet2!$D$3:$D$12,1)&lt;=7,1,0))))</f>
        <v>0</v>
      </c>
      <c r="EY43" s="28">
        <f>IF(OR(AF43="",AF43=" ",AF43="　"),0,IF(D43&gt;=830701,0,IF(EJ43=1,1,IF(MATCH(AF43,Sheet2!$D$3:$D$12,1)&lt;=7,1,0))))</f>
        <v>0</v>
      </c>
      <c r="EZ43" s="29">
        <f t="shared" si="86"/>
        <v>2</v>
      </c>
      <c r="FA43" s="29">
        <f t="shared" si="87"/>
        <v>2</v>
      </c>
      <c r="FB43" s="30">
        <f t="shared" si="88"/>
        <v>0</v>
      </c>
      <c r="FC43" s="30">
        <f t="shared" si="89"/>
        <v>0</v>
      </c>
      <c r="FD43" s="30">
        <f t="shared" si="142"/>
        <v>0</v>
      </c>
      <c r="FE43" s="30">
        <f t="shared" si="142"/>
        <v>0</v>
      </c>
      <c r="FF43" s="31"/>
      <c r="FG43" s="27" t="e">
        <f t="shared" si="91"/>
        <v>#VALUE!</v>
      </c>
      <c r="FH43" s="28">
        <f t="shared" si="92"/>
        <v>0</v>
      </c>
      <c r="FI43" s="27" t="e">
        <f t="shared" si="93"/>
        <v>#VALUE!</v>
      </c>
      <c r="FJ43" s="28">
        <f t="shared" si="94"/>
        <v>0</v>
      </c>
      <c r="FK43" s="28">
        <f>IF(OR(T43="",T43=" ",T43="　"),0,IF(D43&gt;=840101,0,IF(EV43=1,1,IF(MATCH(T43,Sheet2!$D$3:$D$12,1)&lt;=8,1,0))))</f>
        <v>0</v>
      </c>
      <c r="FL43" s="28">
        <f>IF(OR(X43="",X43=" ",X43="　"),0,IF(D43&gt;=840101,0,IF(EW43=1,1,IF(MATCH(X43,Sheet2!$D$3:$D$12,1)&lt;=8,1,0))))</f>
        <v>0</v>
      </c>
      <c r="FM43" s="28">
        <f>IF(OR(AB43="",AB43=" ",AB43="　"),0,IF(D43&gt;=840101,0,IF(EX43=1,1,IF(MATCH(AB43,Sheet2!$D$3:$D$12,1)&lt;=8,1,0))))</f>
        <v>0</v>
      </c>
      <c r="FN43" s="28">
        <f>IF(OR(AF43="",AF43=" ",AF43="　"),0,IF(D43&gt;=840101,0,IF(EY43=1,1,IF(MATCH(AF43,Sheet2!$D$3:$D$12,1)&lt;=8,1,0))))</f>
        <v>0</v>
      </c>
      <c r="FO43" s="29">
        <f t="shared" si="95"/>
        <v>1</v>
      </c>
      <c r="FP43" s="29">
        <f t="shared" si="96"/>
        <v>1</v>
      </c>
      <c r="FQ43" s="30">
        <f t="shared" si="97"/>
        <v>0</v>
      </c>
      <c r="FR43" s="30">
        <f t="shared" si="98"/>
        <v>0</v>
      </c>
      <c r="FS43" s="30">
        <f t="shared" si="143"/>
        <v>0</v>
      </c>
      <c r="FT43" s="30">
        <f t="shared" si="143"/>
        <v>0</v>
      </c>
      <c r="FU43" s="31"/>
      <c r="FV43" s="27" t="e">
        <f t="shared" si="100"/>
        <v>#VALUE!</v>
      </c>
      <c r="FW43" s="28">
        <f t="shared" si="101"/>
        <v>0</v>
      </c>
      <c r="FX43" s="27" t="e">
        <f t="shared" si="102"/>
        <v>#VALUE!</v>
      </c>
      <c r="FY43" s="28">
        <f t="shared" si="103"/>
        <v>0</v>
      </c>
      <c r="FZ43" s="28">
        <f>IF(OR(T43="",T43=" ",T43="　"),0,IF(D43&gt;=840701,0,IF(FK43=1,1,IF(MATCH(T43,Sheet2!$D$3:$D$12,1)&lt;=9,1,0))))</f>
        <v>0</v>
      </c>
      <c r="GA43" s="28">
        <f>IF(OR(X43="",X43=" ",X43="　"),0,IF(D43&gt;=840701,0,IF(FL43=1,1,IF(MATCH(X43,Sheet2!$D$3:$D$12,1)&lt;=9,1,0))))</f>
        <v>0</v>
      </c>
      <c r="GB43" s="28">
        <f>IF(OR(AB43="",AB43=" ",AB43="　"),0,IF(D43&gt;=840701,0,IF(FM43=1,1,IF(MATCH(AB43,Sheet2!$D$3:$D$12,1)&lt;=9,1,0))))</f>
        <v>0</v>
      </c>
      <c r="GC43" s="28">
        <f>IF(OR(AF43="",AF43=" ",AF43="　"),0,IF(D43&gt;=840701,0,IF(FN43=1,1,IF(MATCH(AF43,Sheet2!$D$3:$D$12,1)&lt;=9,1,0))))</f>
        <v>0</v>
      </c>
      <c r="GD43" s="29">
        <f t="shared" si="104"/>
        <v>1</v>
      </c>
      <c r="GE43" s="29">
        <f t="shared" si="105"/>
        <v>1</v>
      </c>
      <c r="GF43" s="30">
        <f t="shared" si="106"/>
        <v>0</v>
      </c>
      <c r="GG43" s="30">
        <f t="shared" si="107"/>
        <v>0</v>
      </c>
      <c r="GH43" s="30">
        <f t="shared" si="144"/>
        <v>0</v>
      </c>
      <c r="GI43" s="30">
        <f t="shared" si="144"/>
        <v>0</v>
      </c>
      <c r="GJ43" s="31"/>
      <c r="GK43" s="27" t="e">
        <f t="shared" si="109"/>
        <v>#VALUE!</v>
      </c>
      <c r="GL43" s="28">
        <f t="shared" si="110"/>
        <v>0</v>
      </c>
      <c r="GM43" s="27" t="e">
        <f t="shared" si="111"/>
        <v>#VALUE!</v>
      </c>
      <c r="GN43" s="28">
        <f t="shared" si="112"/>
        <v>0</v>
      </c>
      <c r="GO43" s="28">
        <f>IF(OR(T43="",T43=" ",T43="　"),0,IF(D43&gt;=840701,0,IF(FZ43=1,1,IF(MATCH(T43,Sheet2!$D$3:$D$12,1)&lt;=10,1,0))))</f>
        <v>0</v>
      </c>
      <c r="GP43" s="28">
        <f>IF(OR(X43="",X43=" ",X43="　"),0,IF(D43&gt;=840701,0,IF(GA43=1,1,IF(MATCH(X43,Sheet2!$D$3:$D$12,1)&lt;=10,1,0))))</f>
        <v>0</v>
      </c>
      <c r="GQ43" s="28">
        <f>IF(OR(AB43="",AB43=" ",AB43="　"),0,IF(D43&gt;=840701,0,IF(GB43=1,1,IF(MATCH(AB43,Sheet2!$D$3:$D$12,1)&lt;=10,1,0))))</f>
        <v>0</v>
      </c>
      <c r="GR43" s="28">
        <f>IF(OR(AF43="",AF43=" ",AF43="　"),0,IF(D43&gt;=840701,0,IF(GC43=1,1,IF(MATCH(AF43,Sheet2!$D$3:$D$12,1)&lt;=10,1,0))))</f>
        <v>0</v>
      </c>
      <c r="GS43" s="29">
        <f t="shared" si="113"/>
        <v>0</v>
      </c>
      <c r="GT43" s="29">
        <f t="shared" si="114"/>
        <v>0</v>
      </c>
      <c r="GU43" s="30">
        <f t="shared" si="115"/>
        <v>0</v>
      </c>
      <c r="GV43" s="30">
        <f t="shared" si="116"/>
        <v>0</v>
      </c>
      <c r="GW43" s="30">
        <f t="shared" si="145"/>
        <v>0</v>
      </c>
      <c r="GX43" s="30">
        <f t="shared" si="145"/>
        <v>0</v>
      </c>
      <c r="GY43" s="131"/>
      <c r="GZ43" s="39" t="str">
        <f t="shared" si="118"/>
        <v>1911/00/00</v>
      </c>
      <c r="HA43" s="131" t="e">
        <f t="shared" si="119"/>
        <v>#VALUE!</v>
      </c>
      <c r="HB43" s="131" t="str">
        <f t="shared" si="120"/>
        <v>1911/00/00</v>
      </c>
      <c r="HC43" s="131" t="e">
        <f t="shared" si="121"/>
        <v>#VALUE!</v>
      </c>
      <c r="HD43" s="131" t="str">
        <f t="shared" si="122"/>
        <v>1911/00/00</v>
      </c>
      <c r="HE43" s="131" t="e">
        <f t="shared" si="123"/>
        <v>#VALUE!</v>
      </c>
      <c r="HF43" s="131" t="str">
        <f t="shared" si="124"/>
        <v>2014/01/01</v>
      </c>
      <c r="HH43" s="131">
        <f>IF(OR(C43="",C43=" ",C43="　"),0,IF(D43&gt;780630,0,ROUND(VLOOKUP(F43,Sheet2!$A$1:$B$20,2,FALSE)*E43,0)))</f>
        <v>0</v>
      </c>
      <c r="HI43" s="131">
        <f t="shared" si="125"/>
        <v>0</v>
      </c>
      <c r="HJ43" s="131">
        <f t="shared" si="126"/>
        <v>0</v>
      </c>
      <c r="HL43" s="131" t="str">
        <f t="shared" si="127"/>
        <v/>
      </c>
      <c r="HM43" s="131" t="str">
        <f t="shared" si="128"/>
        <v/>
      </c>
      <c r="HN43" s="131" t="str">
        <f t="shared" si="129"/>
        <v/>
      </c>
      <c r="HO43" s="131" t="str">
        <f t="shared" si="130"/>
        <v/>
      </c>
      <c r="HP43" s="131" t="str">
        <f t="shared" si="131"/>
        <v/>
      </c>
      <c r="HQ43" s="131" t="str">
        <f t="shared" si="131"/>
        <v/>
      </c>
      <c r="HR43" s="131" t="str">
        <f t="shared" si="132"/>
        <v/>
      </c>
    </row>
    <row r="44" spans="1:226" ht="60" customHeight="1">
      <c r="A44" s="125">
        <v>39</v>
      </c>
      <c r="B44" s="32"/>
      <c r="C44" s="33"/>
      <c r="D44" s="34"/>
      <c r="E44" s="55"/>
      <c r="F44" s="46"/>
      <c r="G44" s="48">
        <f>IF(OR(C44="",C44=" ",C44="　"),0,IF(D44&gt;780630,0,ROUND(VLOOKUP(F44,Sheet2!$A$1:$B$20,2,FALSE),0)))</f>
        <v>0</v>
      </c>
      <c r="H44" s="49">
        <f t="shared" si="0"/>
        <v>0</v>
      </c>
      <c r="I44" s="24">
        <f t="shared" si="1"/>
        <v>0</v>
      </c>
      <c r="J44" s="25">
        <f t="shared" si="2"/>
        <v>0</v>
      </c>
      <c r="K44" s="35"/>
      <c r="L44" s="133" t="str">
        <f t="shared" si="133"/>
        <v/>
      </c>
      <c r="M44" s="51" t="str">
        <f t="shared" si="4"/>
        <v/>
      </c>
      <c r="N44" s="56">
        <v>15.5</v>
      </c>
      <c r="O44" s="38"/>
      <c r="P44" s="133" t="str">
        <f t="shared" si="134"/>
        <v/>
      </c>
      <c r="Q44" s="51" t="str">
        <f t="shared" si="6"/>
        <v/>
      </c>
      <c r="R44" s="56">
        <v>15.5</v>
      </c>
      <c r="S44" s="38"/>
      <c r="T44" s="34"/>
      <c r="U44" s="51" t="str">
        <f t="shared" si="7"/>
        <v/>
      </c>
      <c r="V44" s="56">
        <v>15.5</v>
      </c>
      <c r="W44" s="38"/>
      <c r="X44" s="34"/>
      <c r="Y44" s="51" t="str">
        <f t="shared" si="8"/>
        <v/>
      </c>
      <c r="Z44" s="56">
        <v>15.5</v>
      </c>
      <c r="AA44" s="35"/>
      <c r="AB44" s="34"/>
      <c r="AC44" s="51" t="str">
        <f t="shared" si="9"/>
        <v/>
      </c>
      <c r="AD44" s="56">
        <v>15.5</v>
      </c>
      <c r="AE44" s="38"/>
      <c r="AF44" s="34"/>
      <c r="AG44" s="51" t="str">
        <f t="shared" si="10"/>
        <v/>
      </c>
      <c r="AH44" s="56">
        <v>15.5</v>
      </c>
      <c r="AI44" s="37">
        <f t="shared" si="11"/>
        <v>0</v>
      </c>
      <c r="AJ44" s="47">
        <f t="shared" si="12"/>
        <v>0</v>
      </c>
      <c r="AK44" s="26">
        <f t="shared" si="13"/>
        <v>0</v>
      </c>
      <c r="AL44" s="53">
        <f t="shared" si="14"/>
        <v>0</v>
      </c>
      <c r="AM44" s="36"/>
      <c r="AN44" s="54"/>
      <c r="AO44" s="131" t="e">
        <f>VLOOKUP(LEFT(C44,1),Sheet2!$L$3:$M$28,2,FALSE)&amp;MID(C44,2,9)</f>
        <v>#N/A</v>
      </c>
      <c r="AP44" s="131" t="e">
        <f t="shared" si="15"/>
        <v>#N/A</v>
      </c>
      <c r="AQ44" s="131" t="e">
        <f t="shared" si="16"/>
        <v>#N/A</v>
      </c>
      <c r="AR44" s="27">
        <f t="shared" si="17"/>
        <v>0</v>
      </c>
      <c r="AS44" s="28">
        <f t="shared" si="18"/>
        <v>0</v>
      </c>
      <c r="AT44" s="27">
        <f t="shared" si="19"/>
        <v>0</v>
      </c>
      <c r="AU44" s="28">
        <f t="shared" si="20"/>
        <v>0</v>
      </c>
      <c r="AV44" s="28">
        <f t="shared" si="21"/>
        <v>0</v>
      </c>
      <c r="AW44" s="28">
        <f t="shared" si="22"/>
        <v>0</v>
      </c>
      <c r="AX44" s="28">
        <f t="shared" si="23"/>
        <v>0</v>
      </c>
      <c r="AY44" s="28">
        <f t="shared" si="24"/>
        <v>0</v>
      </c>
      <c r="AZ44" s="29" t="str">
        <f t="shared" si="25"/>
        <v/>
      </c>
      <c r="BA44" s="29"/>
      <c r="BB44" s="30">
        <f t="shared" si="135"/>
        <v>0</v>
      </c>
      <c r="BC44" s="30">
        <f t="shared" si="135"/>
        <v>0</v>
      </c>
      <c r="BD44" s="31">
        <f t="shared" si="27"/>
        <v>0</v>
      </c>
      <c r="BE44" s="131"/>
      <c r="BF44" s="27" t="e">
        <f t="shared" si="28"/>
        <v>#VALUE!</v>
      </c>
      <c r="BG44" s="28">
        <f t="shared" si="29"/>
        <v>0</v>
      </c>
      <c r="BH44" s="27" t="e">
        <f t="shared" si="30"/>
        <v>#VALUE!</v>
      </c>
      <c r="BI44" s="28">
        <f t="shared" si="31"/>
        <v>0</v>
      </c>
      <c r="BJ44" s="28">
        <f>IF(OR(T44="",T44=" ",T44="　"),0,IF(D44&gt;=800701,0,IF(MATCH(T44,Sheet2!$D$3:$D$12,1)&lt;=1,1,0)))</f>
        <v>0</v>
      </c>
      <c r="BK44" s="28">
        <f>IF(OR(X44="",X44=" ",X44="　"),0,IF(D44&gt;=800701,0,IF(MATCH(X44,Sheet2!$D$3:$D$12,1)&lt;=1,1,0)))</f>
        <v>0</v>
      </c>
      <c r="BL44" s="28">
        <f>IF(OR(AB44="",AB44=" ",AB44="　"),0,IF(D44&gt;=800701,0,IF(MATCH(AB44,Sheet2!$D$3:$D$12,1)&lt;=1,1,0)))</f>
        <v>0</v>
      </c>
      <c r="BM44" s="28">
        <f>IF(OR(AF44="",AF44=" ",AF44="　"),0,IF(D44&gt;=800701,0,IF(MATCH(AF44,Sheet2!$D$3:$D$12,1)&lt;=1,1,0)))</f>
        <v>0</v>
      </c>
      <c r="BN44" s="29">
        <f t="shared" si="32"/>
        <v>5</v>
      </c>
      <c r="BO44" s="29">
        <f t="shared" si="33"/>
        <v>3</v>
      </c>
      <c r="BP44" s="30">
        <f t="shared" si="34"/>
        <v>0</v>
      </c>
      <c r="BQ44" s="30">
        <f t="shared" si="35"/>
        <v>0</v>
      </c>
      <c r="BR44" s="30">
        <f t="shared" si="136"/>
        <v>0</v>
      </c>
      <c r="BS44" s="30">
        <f t="shared" si="136"/>
        <v>0</v>
      </c>
      <c r="BT44" s="30"/>
      <c r="BU44" s="27" t="e">
        <f t="shared" si="37"/>
        <v>#VALUE!</v>
      </c>
      <c r="BV44" s="28">
        <f t="shared" si="38"/>
        <v>0</v>
      </c>
      <c r="BW44" s="27" t="e">
        <f t="shared" si="39"/>
        <v>#VALUE!</v>
      </c>
      <c r="BX44" s="28">
        <f t="shared" si="40"/>
        <v>0</v>
      </c>
      <c r="BY44" s="28">
        <f>IF(OR(T44="",T44=" ",T44="　"),0,IF(D44&gt;=810101,0,IF(BJ44=1,1,IF(MATCH(T44,Sheet2!$D$3:$D$12,1)&lt;=2,1,0))))</f>
        <v>0</v>
      </c>
      <c r="BZ44" s="28">
        <f>IF(OR(X44="",X44=" ",X44="　"),0,IF(D44&gt;=810101,0,IF(BK44=1,1,IF(MATCH(X44,Sheet2!$D$3:$D$12,1)&lt;=2,1,0))))</f>
        <v>0</v>
      </c>
      <c r="CA44" s="28">
        <f>IF(OR(AB44="",AB44=" ",AB44="　"),0,IF(D44&gt;=810101,0,IF(BL44=1,1,IF(MATCH(AB44,Sheet2!$D$3:$D$12,1)&lt;=2,1,0))))</f>
        <v>0</v>
      </c>
      <c r="CB44" s="28">
        <f>IF(OR(AF44="",AF44=" ",AF44="　"),0,IF(D44&gt;=810101,0,IF(BM44=1,1,IF(MATCH(AF44,Sheet2!$D$3:$D$12,1)&lt;=2,1,0))))</f>
        <v>0</v>
      </c>
      <c r="CC44" s="29">
        <f t="shared" si="41"/>
        <v>4</v>
      </c>
      <c r="CD44" s="29">
        <f t="shared" si="42"/>
        <v>3</v>
      </c>
      <c r="CE44" s="30">
        <f t="shared" si="43"/>
        <v>0</v>
      </c>
      <c r="CF44" s="30">
        <f t="shared" si="44"/>
        <v>0</v>
      </c>
      <c r="CG44" s="30">
        <f t="shared" si="137"/>
        <v>0</v>
      </c>
      <c r="CH44" s="30">
        <f t="shared" si="137"/>
        <v>0</v>
      </c>
      <c r="CI44" s="30"/>
      <c r="CJ44" s="27" t="e">
        <f t="shared" si="46"/>
        <v>#VALUE!</v>
      </c>
      <c r="CK44" s="28">
        <f t="shared" si="47"/>
        <v>0</v>
      </c>
      <c r="CL44" s="27" t="e">
        <f t="shared" si="48"/>
        <v>#VALUE!</v>
      </c>
      <c r="CM44" s="28">
        <f t="shared" si="49"/>
        <v>0</v>
      </c>
      <c r="CN44" s="28">
        <f>IF(OR(T44="",T44=" ",T44="　"),0,IF(D44&gt;=810701,0,IF(BY44=1,1,IF(MATCH(T44,Sheet2!$D$3:$D$12,1)&lt;=3,1,0))))</f>
        <v>0</v>
      </c>
      <c r="CO44" s="28">
        <f>IF(OR(X44="",X44=" ",X44="　"),0,IF(D44&gt;=810701,0,IF(BZ44=1,1,IF(MATCH(X44,Sheet2!$D$3:$D$12,1)&lt;=3,1,0))))</f>
        <v>0</v>
      </c>
      <c r="CP44" s="28">
        <f>IF(OR(AB44="",AB44=" ",AB44="　"),0,IF(D44&gt;=810701,0,IF(CA44=1,1,IF(MATCH(AB44,Sheet2!$D$3:$D$12,1)&lt;=3,1,0))))</f>
        <v>0</v>
      </c>
      <c r="CQ44" s="28">
        <f>IF(OR(AF44="",AF44=" ",AF44="　"),0,IF(D44&gt;=810701,0,IF(CB44=1,1,IF(MATCH(AF44,Sheet2!$D$3:$D$12,1)&lt;=3,1,0))))</f>
        <v>0</v>
      </c>
      <c r="CR44" s="29">
        <f t="shared" si="50"/>
        <v>4</v>
      </c>
      <c r="CS44" s="29">
        <f t="shared" si="51"/>
        <v>3</v>
      </c>
      <c r="CT44" s="30">
        <f t="shared" si="52"/>
        <v>0</v>
      </c>
      <c r="CU44" s="30">
        <f t="shared" si="53"/>
        <v>0</v>
      </c>
      <c r="CV44" s="30">
        <f t="shared" si="138"/>
        <v>0</v>
      </c>
      <c r="CW44" s="30">
        <f t="shared" si="138"/>
        <v>0</v>
      </c>
      <c r="CX44" s="31"/>
      <c r="CY44" s="27" t="e">
        <f t="shared" si="55"/>
        <v>#VALUE!</v>
      </c>
      <c r="CZ44" s="28">
        <f t="shared" si="56"/>
        <v>0</v>
      </c>
      <c r="DA44" s="27" t="e">
        <f t="shared" si="57"/>
        <v>#VALUE!</v>
      </c>
      <c r="DB44" s="28">
        <f t="shared" si="58"/>
        <v>0</v>
      </c>
      <c r="DC44" s="28">
        <f>IF(OR(T44="",T44=" ",T44="　"),0,IF(D44&gt;=820101,0,IF(CN44=1,1,IF(MATCH(T44,Sheet2!$D$3:$D$12,1)&lt;=4,1,0))))</f>
        <v>0</v>
      </c>
      <c r="DD44" s="28">
        <f>IF(OR(X44="",X44=" ",X44="　"),0,IF(D44&gt;=820101,0,IF(CO44=1,1,IF(MATCH(X44,Sheet2!$D$3:$D$12,1)&lt;=4,1,0))))</f>
        <v>0</v>
      </c>
      <c r="DE44" s="28">
        <f>IF(OR(AB44="",AB44=" ",AB44="　"),0,IF(D44&gt;=820101,0,IF(CP44=1,1,IF(MATCH(AB44,Sheet2!$D$3:$D$12,1)&lt;=4,1,0))))</f>
        <v>0</v>
      </c>
      <c r="DF44" s="28">
        <f>IF(OR(AF44="",AF44=" ",AF44="　"),0,IF(D44&gt;=820101,0,IF(CQ44=1,1,IF(MATCH(AF44,Sheet2!$D$3:$D$12,1)&lt;=4,1,0))))</f>
        <v>0</v>
      </c>
      <c r="DG44" s="29">
        <f t="shared" si="59"/>
        <v>3</v>
      </c>
      <c r="DH44" s="29">
        <f t="shared" si="60"/>
        <v>3</v>
      </c>
      <c r="DI44" s="30">
        <f t="shared" si="61"/>
        <v>0</v>
      </c>
      <c r="DJ44" s="30">
        <f t="shared" si="62"/>
        <v>0</v>
      </c>
      <c r="DK44" s="30">
        <f t="shared" si="139"/>
        <v>0</v>
      </c>
      <c r="DL44" s="30">
        <f t="shared" si="139"/>
        <v>0</v>
      </c>
      <c r="DM44" s="31"/>
      <c r="DN44" s="27" t="e">
        <f t="shared" si="64"/>
        <v>#VALUE!</v>
      </c>
      <c r="DO44" s="28">
        <f t="shared" si="65"/>
        <v>0</v>
      </c>
      <c r="DP44" s="27" t="e">
        <f t="shared" si="66"/>
        <v>#VALUE!</v>
      </c>
      <c r="DQ44" s="28">
        <f t="shared" si="67"/>
        <v>0</v>
      </c>
      <c r="DR44" s="28">
        <f>IF(OR(T44="",T44=" ",T44="　"),0,IF(D44&gt;=820701,0,IF(DC44=1,1,IF(MATCH(T44,Sheet2!$D$3:$D$12,1)&lt;=5,1,0))))</f>
        <v>0</v>
      </c>
      <c r="DS44" s="28">
        <f>IF(OR(X44="",X44=" ",X44="　"),0,IF(D44&gt;=820701,0,IF(DD44=1,1,IF(MATCH(X44,Sheet2!$D$3:$D$12,1)&lt;=5,1,0))))</f>
        <v>0</v>
      </c>
      <c r="DT44" s="28">
        <f>IF(OR(AB44="",AB44=" ",AB44="　"),0,IF(D44&gt;=820701,0,IF(DE44=1,1,IF(MATCH(AB44,Sheet2!$D$3:$D$12,1)&lt;=5,1,0))))</f>
        <v>0</v>
      </c>
      <c r="DU44" s="28">
        <f>IF(OR(AF44="",AF44=" ",AF44="　"),0,IF(D44&gt;=820701,0,IF(DF44=1,1,IF(MATCH(AF44,Sheet2!$D$3:$D$12,1)&lt;=5,1,0))))</f>
        <v>0</v>
      </c>
      <c r="DV44" s="29">
        <f t="shared" si="68"/>
        <v>3</v>
      </c>
      <c r="DW44" s="29">
        <f t="shared" si="69"/>
        <v>3</v>
      </c>
      <c r="DX44" s="30">
        <f t="shared" si="70"/>
        <v>0</v>
      </c>
      <c r="DY44" s="30">
        <f t="shared" si="71"/>
        <v>0</v>
      </c>
      <c r="DZ44" s="30">
        <f t="shared" si="140"/>
        <v>0</v>
      </c>
      <c r="EA44" s="30">
        <f t="shared" si="140"/>
        <v>0</v>
      </c>
      <c r="EB44" s="31"/>
      <c r="EC44" s="27" t="e">
        <f t="shared" si="73"/>
        <v>#VALUE!</v>
      </c>
      <c r="ED44" s="28">
        <f t="shared" si="74"/>
        <v>0</v>
      </c>
      <c r="EE44" s="27" t="e">
        <f t="shared" si="75"/>
        <v>#VALUE!</v>
      </c>
      <c r="EF44" s="28">
        <f t="shared" si="76"/>
        <v>0</v>
      </c>
      <c r="EG44" s="28">
        <f>IF(OR(T44="",T44=" ",T44="　"),0,IF(D44&gt;=830101,0,IF(DR44=1,1,IF(MATCH(T44,Sheet2!$D$3:$D$12,1)&lt;=6,1,0))))</f>
        <v>0</v>
      </c>
      <c r="EH44" s="28">
        <f>IF(OR(X44="",X44=" ",X44="　"),0,IF(D44&gt;=830101,0,IF(DS44=1,1,IF(MATCH(X44,Sheet2!$D$3:$D$12,1)&lt;=6,1,0))))</f>
        <v>0</v>
      </c>
      <c r="EI44" s="28">
        <f>IF(OR(AB44="",AB44=" ",AB44="　"),0,IF(D44&gt;=830101,0,IF(DT44=1,1,IF(MATCH(AB44,Sheet2!$D$3:$D$12,1)&lt;=6,1,0))))</f>
        <v>0</v>
      </c>
      <c r="EJ44" s="28">
        <f>IF(OR(AF44="",AF44=" ",AF44="　"),0,IF(D44&gt;=830101,0,IF(DU44=1,1,IF(MATCH(AF44,Sheet2!$D$3:$D$12,1)&lt;=6,1,0))))</f>
        <v>0</v>
      </c>
      <c r="EK44" s="29">
        <f t="shared" si="77"/>
        <v>2</v>
      </c>
      <c r="EL44" s="29">
        <f t="shared" si="78"/>
        <v>2</v>
      </c>
      <c r="EM44" s="30">
        <f t="shared" si="79"/>
        <v>0</v>
      </c>
      <c r="EN44" s="30">
        <f t="shared" si="80"/>
        <v>0</v>
      </c>
      <c r="EO44" s="30">
        <f t="shared" si="141"/>
        <v>0</v>
      </c>
      <c r="EP44" s="30">
        <f t="shared" si="141"/>
        <v>0</v>
      </c>
      <c r="EQ44" s="31"/>
      <c r="ER44" s="27" t="e">
        <f t="shared" si="82"/>
        <v>#VALUE!</v>
      </c>
      <c r="ES44" s="28">
        <f t="shared" si="83"/>
        <v>0</v>
      </c>
      <c r="ET44" s="27" t="e">
        <f t="shared" si="84"/>
        <v>#VALUE!</v>
      </c>
      <c r="EU44" s="28">
        <f t="shared" si="85"/>
        <v>0</v>
      </c>
      <c r="EV44" s="28">
        <f>IF(OR(T44="",T44=" ",T44="　"),0,IF(D44&gt;=830701,0,IF(EG44=1,1,IF(MATCH(T44,Sheet2!$D$3:$D$12,1)&lt;=7,1,0))))</f>
        <v>0</v>
      </c>
      <c r="EW44" s="28">
        <f>IF(OR(X44="",X44=" ",X44="　"),0,IF(D44&gt;=830701,0,IF(EH44=1,1,IF(MATCH(X44,Sheet2!$D$3:$D$12,1)&lt;=7,1,0))))</f>
        <v>0</v>
      </c>
      <c r="EX44" s="28">
        <f>IF(OR(AB44="",AB44=" ",AB44="　"),0,IF(D44&gt;=830701,0,IF(EI44=1,1,IF(MATCH(AB44,Sheet2!$D$3:$D$12,1)&lt;=7,1,0))))</f>
        <v>0</v>
      </c>
      <c r="EY44" s="28">
        <f>IF(OR(AF44="",AF44=" ",AF44="　"),0,IF(D44&gt;=830701,0,IF(EJ44=1,1,IF(MATCH(AF44,Sheet2!$D$3:$D$12,1)&lt;=7,1,0))))</f>
        <v>0</v>
      </c>
      <c r="EZ44" s="29">
        <f t="shared" si="86"/>
        <v>2</v>
      </c>
      <c r="FA44" s="29">
        <f t="shared" si="87"/>
        <v>2</v>
      </c>
      <c r="FB44" s="30">
        <f t="shared" si="88"/>
        <v>0</v>
      </c>
      <c r="FC44" s="30">
        <f t="shared" si="89"/>
        <v>0</v>
      </c>
      <c r="FD44" s="30">
        <f t="shared" si="142"/>
        <v>0</v>
      </c>
      <c r="FE44" s="30">
        <f t="shared" si="142"/>
        <v>0</v>
      </c>
      <c r="FF44" s="31"/>
      <c r="FG44" s="27" t="e">
        <f t="shared" si="91"/>
        <v>#VALUE!</v>
      </c>
      <c r="FH44" s="28">
        <f t="shared" si="92"/>
        <v>0</v>
      </c>
      <c r="FI44" s="27" t="e">
        <f t="shared" si="93"/>
        <v>#VALUE!</v>
      </c>
      <c r="FJ44" s="28">
        <f t="shared" si="94"/>
        <v>0</v>
      </c>
      <c r="FK44" s="28">
        <f>IF(OR(T44="",T44=" ",T44="　"),0,IF(D44&gt;=840101,0,IF(EV44=1,1,IF(MATCH(T44,Sheet2!$D$3:$D$12,1)&lt;=8,1,0))))</f>
        <v>0</v>
      </c>
      <c r="FL44" s="28">
        <f>IF(OR(X44="",X44=" ",X44="　"),0,IF(D44&gt;=840101,0,IF(EW44=1,1,IF(MATCH(X44,Sheet2!$D$3:$D$12,1)&lt;=8,1,0))))</f>
        <v>0</v>
      </c>
      <c r="FM44" s="28">
        <f>IF(OR(AB44="",AB44=" ",AB44="　"),0,IF(D44&gt;=840101,0,IF(EX44=1,1,IF(MATCH(AB44,Sheet2!$D$3:$D$12,1)&lt;=8,1,0))))</f>
        <v>0</v>
      </c>
      <c r="FN44" s="28">
        <f>IF(OR(AF44="",AF44=" ",AF44="　"),0,IF(D44&gt;=840101,0,IF(EY44=1,1,IF(MATCH(AF44,Sheet2!$D$3:$D$12,1)&lt;=8,1,0))))</f>
        <v>0</v>
      </c>
      <c r="FO44" s="29">
        <f t="shared" si="95"/>
        <v>1</v>
      </c>
      <c r="FP44" s="29">
        <f t="shared" si="96"/>
        <v>1</v>
      </c>
      <c r="FQ44" s="30">
        <f t="shared" si="97"/>
        <v>0</v>
      </c>
      <c r="FR44" s="30">
        <f t="shared" si="98"/>
        <v>0</v>
      </c>
      <c r="FS44" s="30">
        <f t="shared" si="143"/>
        <v>0</v>
      </c>
      <c r="FT44" s="30">
        <f t="shared" si="143"/>
        <v>0</v>
      </c>
      <c r="FU44" s="31"/>
      <c r="FV44" s="27" t="e">
        <f t="shared" si="100"/>
        <v>#VALUE!</v>
      </c>
      <c r="FW44" s="28">
        <f t="shared" si="101"/>
        <v>0</v>
      </c>
      <c r="FX44" s="27" t="e">
        <f t="shared" si="102"/>
        <v>#VALUE!</v>
      </c>
      <c r="FY44" s="28">
        <f t="shared" si="103"/>
        <v>0</v>
      </c>
      <c r="FZ44" s="28">
        <f>IF(OR(T44="",T44=" ",T44="　"),0,IF(D44&gt;=840701,0,IF(FK44=1,1,IF(MATCH(T44,Sheet2!$D$3:$D$12,1)&lt;=9,1,0))))</f>
        <v>0</v>
      </c>
      <c r="GA44" s="28">
        <f>IF(OR(X44="",X44=" ",X44="　"),0,IF(D44&gt;=840701,0,IF(FL44=1,1,IF(MATCH(X44,Sheet2!$D$3:$D$12,1)&lt;=9,1,0))))</f>
        <v>0</v>
      </c>
      <c r="GB44" s="28">
        <f>IF(OR(AB44="",AB44=" ",AB44="　"),0,IF(D44&gt;=840701,0,IF(FM44=1,1,IF(MATCH(AB44,Sheet2!$D$3:$D$12,1)&lt;=9,1,0))))</f>
        <v>0</v>
      </c>
      <c r="GC44" s="28">
        <f>IF(OR(AF44="",AF44=" ",AF44="　"),0,IF(D44&gt;=840701,0,IF(FN44=1,1,IF(MATCH(AF44,Sheet2!$D$3:$D$12,1)&lt;=9,1,0))))</f>
        <v>0</v>
      </c>
      <c r="GD44" s="29">
        <f t="shared" si="104"/>
        <v>1</v>
      </c>
      <c r="GE44" s="29">
        <f t="shared" si="105"/>
        <v>1</v>
      </c>
      <c r="GF44" s="30">
        <f t="shared" si="106"/>
        <v>0</v>
      </c>
      <c r="GG44" s="30">
        <f t="shared" si="107"/>
        <v>0</v>
      </c>
      <c r="GH44" s="30">
        <f t="shared" si="144"/>
        <v>0</v>
      </c>
      <c r="GI44" s="30">
        <f t="shared" si="144"/>
        <v>0</v>
      </c>
      <c r="GJ44" s="31"/>
      <c r="GK44" s="27" t="e">
        <f t="shared" si="109"/>
        <v>#VALUE!</v>
      </c>
      <c r="GL44" s="28">
        <f t="shared" si="110"/>
        <v>0</v>
      </c>
      <c r="GM44" s="27" t="e">
        <f t="shared" si="111"/>
        <v>#VALUE!</v>
      </c>
      <c r="GN44" s="28">
        <f t="shared" si="112"/>
        <v>0</v>
      </c>
      <c r="GO44" s="28">
        <f>IF(OR(T44="",T44=" ",T44="　"),0,IF(D44&gt;=840701,0,IF(FZ44=1,1,IF(MATCH(T44,Sheet2!$D$3:$D$12,1)&lt;=10,1,0))))</f>
        <v>0</v>
      </c>
      <c r="GP44" s="28">
        <f>IF(OR(X44="",X44=" ",X44="　"),0,IF(D44&gt;=840701,0,IF(GA44=1,1,IF(MATCH(X44,Sheet2!$D$3:$D$12,1)&lt;=10,1,0))))</f>
        <v>0</v>
      </c>
      <c r="GQ44" s="28">
        <f>IF(OR(AB44="",AB44=" ",AB44="　"),0,IF(D44&gt;=840701,0,IF(GB44=1,1,IF(MATCH(AB44,Sheet2!$D$3:$D$12,1)&lt;=10,1,0))))</f>
        <v>0</v>
      </c>
      <c r="GR44" s="28">
        <f>IF(OR(AF44="",AF44=" ",AF44="　"),0,IF(D44&gt;=840701,0,IF(GC44=1,1,IF(MATCH(AF44,Sheet2!$D$3:$D$12,1)&lt;=10,1,0))))</f>
        <v>0</v>
      </c>
      <c r="GS44" s="29">
        <f t="shared" si="113"/>
        <v>0</v>
      </c>
      <c r="GT44" s="29">
        <f t="shared" si="114"/>
        <v>0</v>
      </c>
      <c r="GU44" s="30">
        <f t="shared" si="115"/>
        <v>0</v>
      </c>
      <c r="GV44" s="30">
        <f t="shared" si="116"/>
        <v>0</v>
      </c>
      <c r="GW44" s="30">
        <f t="shared" si="145"/>
        <v>0</v>
      </c>
      <c r="GX44" s="30">
        <f t="shared" si="145"/>
        <v>0</v>
      </c>
      <c r="GY44" s="131"/>
      <c r="GZ44" s="39" t="str">
        <f t="shared" si="118"/>
        <v>1911/00/00</v>
      </c>
      <c r="HA44" s="131" t="e">
        <f t="shared" si="119"/>
        <v>#VALUE!</v>
      </c>
      <c r="HB44" s="131" t="str">
        <f t="shared" si="120"/>
        <v>1911/00/00</v>
      </c>
      <c r="HC44" s="131" t="e">
        <f t="shared" si="121"/>
        <v>#VALUE!</v>
      </c>
      <c r="HD44" s="131" t="str">
        <f t="shared" si="122"/>
        <v>1911/00/00</v>
      </c>
      <c r="HE44" s="131" t="e">
        <f t="shared" si="123"/>
        <v>#VALUE!</v>
      </c>
      <c r="HF44" s="131" t="str">
        <f t="shared" si="124"/>
        <v>2014/01/01</v>
      </c>
      <c r="HH44" s="131">
        <f>IF(OR(C44="",C44=" ",C44="　"),0,IF(D44&gt;780630,0,ROUND(VLOOKUP(F44,Sheet2!$A$1:$B$20,2,FALSE)*E44,0)))</f>
        <v>0</v>
      </c>
      <c r="HI44" s="131">
        <f t="shared" si="125"/>
        <v>0</v>
      </c>
      <c r="HJ44" s="131">
        <f t="shared" si="126"/>
        <v>0</v>
      </c>
      <c r="HL44" s="131" t="str">
        <f t="shared" si="127"/>
        <v/>
      </c>
      <c r="HM44" s="131" t="str">
        <f t="shared" si="128"/>
        <v/>
      </c>
      <c r="HN44" s="131" t="str">
        <f t="shared" si="129"/>
        <v/>
      </c>
      <c r="HO44" s="131" t="str">
        <f t="shared" si="130"/>
        <v/>
      </c>
      <c r="HP44" s="131" t="str">
        <f t="shared" si="131"/>
        <v/>
      </c>
      <c r="HQ44" s="131" t="str">
        <f t="shared" si="131"/>
        <v/>
      </c>
      <c r="HR44" s="131" t="str">
        <f t="shared" si="132"/>
        <v/>
      </c>
    </row>
    <row r="45" spans="1:226" ht="60" customHeight="1">
      <c r="A45" s="125">
        <v>40</v>
      </c>
      <c r="B45" s="32"/>
      <c r="C45" s="33"/>
      <c r="D45" s="34"/>
      <c r="E45" s="55"/>
      <c r="F45" s="46"/>
      <c r="G45" s="48">
        <f>IF(OR(C45="",C45=" ",C45="　"),0,IF(D45&gt;780630,0,ROUND(VLOOKUP(F45,Sheet2!$A$1:$B$20,2,FALSE),0)))</f>
        <v>0</v>
      </c>
      <c r="H45" s="49">
        <f t="shared" si="0"/>
        <v>0</v>
      </c>
      <c r="I45" s="24">
        <f t="shared" si="1"/>
        <v>0</v>
      </c>
      <c r="J45" s="25">
        <f t="shared" si="2"/>
        <v>0</v>
      </c>
      <c r="K45" s="35"/>
      <c r="L45" s="133" t="str">
        <f t="shared" si="133"/>
        <v/>
      </c>
      <c r="M45" s="51" t="str">
        <f t="shared" si="4"/>
        <v/>
      </c>
      <c r="N45" s="56">
        <v>15.5</v>
      </c>
      <c r="O45" s="38"/>
      <c r="P45" s="133" t="str">
        <f t="shared" si="134"/>
        <v/>
      </c>
      <c r="Q45" s="51" t="str">
        <f t="shared" si="6"/>
        <v/>
      </c>
      <c r="R45" s="56">
        <v>15.5</v>
      </c>
      <c r="S45" s="38"/>
      <c r="T45" s="34"/>
      <c r="U45" s="51" t="str">
        <f t="shared" si="7"/>
        <v/>
      </c>
      <c r="V45" s="56">
        <v>15.5</v>
      </c>
      <c r="W45" s="38"/>
      <c r="X45" s="34"/>
      <c r="Y45" s="51" t="str">
        <f t="shared" si="8"/>
        <v/>
      </c>
      <c r="Z45" s="56">
        <v>15.5</v>
      </c>
      <c r="AA45" s="35"/>
      <c r="AB45" s="34"/>
      <c r="AC45" s="51" t="str">
        <f t="shared" si="9"/>
        <v/>
      </c>
      <c r="AD45" s="56">
        <v>15.5</v>
      </c>
      <c r="AE45" s="38"/>
      <c r="AF45" s="34"/>
      <c r="AG45" s="51" t="str">
        <f t="shared" si="10"/>
        <v/>
      </c>
      <c r="AH45" s="56">
        <v>15.5</v>
      </c>
      <c r="AI45" s="37">
        <f t="shared" si="11"/>
        <v>0</v>
      </c>
      <c r="AJ45" s="47">
        <f t="shared" si="12"/>
        <v>0</v>
      </c>
      <c r="AK45" s="26">
        <f t="shared" si="13"/>
        <v>0</v>
      </c>
      <c r="AL45" s="53">
        <f t="shared" si="14"/>
        <v>0</v>
      </c>
      <c r="AM45" s="36"/>
      <c r="AN45" s="54"/>
      <c r="AO45" s="131" t="e">
        <f>VLOOKUP(LEFT(C45,1),Sheet2!$L$3:$M$28,2,FALSE)&amp;MID(C45,2,9)</f>
        <v>#N/A</v>
      </c>
      <c r="AP45" s="131" t="e">
        <f t="shared" si="15"/>
        <v>#N/A</v>
      </c>
      <c r="AQ45" s="131" t="e">
        <f t="shared" si="16"/>
        <v>#N/A</v>
      </c>
      <c r="AR45" s="27">
        <f t="shared" si="17"/>
        <v>0</v>
      </c>
      <c r="AS45" s="28">
        <f t="shared" si="18"/>
        <v>0</v>
      </c>
      <c r="AT45" s="27">
        <f t="shared" si="19"/>
        <v>0</v>
      </c>
      <c r="AU45" s="28">
        <f t="shared" si="20"/>
        <v>0</v>
      </c>
      <c r="AV45" s="28">
        <f t="shared" si="21"/>
        <v>0</v>
      </c>
      <c r="AW45" s="28">
        <f t="shared" si="22"/>
        <v>0</v>
      </c>
      <c r="AX45" s="28">
        <f t="shared" si="23"/>
        <v>0</v>
      </c>
      <c r="AY45" s="28">
        <f t="shared" si="24"/>
        <v>0</v>
      </c>
      <c r="AZ45" s="29" t="str">
        <f t="shared" si="25"/>
        <v/>
      </c>
      <c r="BA45" s="29"/>
      <c r="BB45" s="30">
        <f t="shared" si="135"/>
        <v>0</v>
      </c>
      <c r="BC45" s="30">
        <f t="shared" si="135"/>
        <v>0</v>
      </c>
      <c r="BD45" s="31">
        <f t="shared" si="27"/>
        <v>0</v>
      </c>
      <c r="BE45" s="131"/>
      <c r="BF45" s="27" t="e">
        <f t="shared" si="28"/>
        <v>#VALUE!</v>
      </c>
      <c r="BG45" s="28">
        <f t="shared" si="29"/>
        <v>0</v>
      </c>
      <c r="BH45" s="27" t="e">
        <f t="shared" si="30"/>
        <v>#VALUE!</v>
      </c>
      <c r="BI45" s="28">
        <f t="shared" si="31"/>
        <v>0</v>
      </c>
      <c r="BJ45" s="28">
        <f>IF(OR(T45="",T45=" ",T45="　"),0,IF(D45&gt;=800701,0,IF(MATCH(T45,Sheet2!$D$3:$D$12,1)&lt;=1,1,0)))</f>
        <v>0</v>
      </c>
      <c r="BK45" s="28">
        <f>IF(OR(X45="",X45=" ",X45="　"),0,IF(D45&gt;=800701,0,IF(MATCH(X45,Sheet2!$D$3:$D$12,1)&lt;=1,1,0)))</f>
        <v>0</v>
      </c>
      <c r="BL45" s="28">
        <f>IF(OR(AB45="",AB45=" ",AB45="　"),0,IF(D45&gt;=800701,0,IF(MATCH(AB45,Sheet2!$D$3:$D$12,1)&lt;=1,1,0)))</f>
        <v>0</v>
      </c>
      <c r="BM45" s="28">
        <f>IF(OR(AF45="",AF45=" ",AF45="　"),0,IF(D45&gt;=800701,0,IF(MATCH(AF45,Sheet2!$D$3:$D$12,1)&lt;=1,1,0)))</f>
        <v>0</v>
      </c>
      <c r="BN45" s="29">
        <f t="shared" si="32"/>
        <v>5</v>
      </c>
      <c r="BO45" s="29">
        <f t="shared" si="33"/>
        <v>3</v>
      </c>
      <c r="BP45" s="30">
        <f t="shared" si="34"/>
        <v>0</v>
      </c>
      <c r="BQ45" s="30">
        <f t="shared" si="35"/>
        <v>0</v>
      </c>
      <c r="BR45" s="30">
        <f t="shared" si="136"/>
        <v>0</v>
      </c>
      <c r="BS45" s="30">
        <f t="shared" si="136"/>
        <v>0</v>
      </c>
      <c r="BT45" s="30"/>
      <c r="BU45" s="27" t="e">
        <f t="shared" si="37"/>
        <v>#VALUE!</v>
      </c>
      <c r="BV45" s="28">
        <f t="shared" si="38"/>
        <v>0</v>
      </c>
      <c r="BW45" s="27" t="e">
        <f t="shared" si="39"/>
        <v>#VALUE!</v>
      </c>
      <c r="BX45" s="28">
        <f t="shared" si="40"/>
        <v>0</v>
      </c>
      <c r="BY45" s="28">
        <f>IF(OR(T45="",T45=" ",T45="　"),0,IF(D45&gt;=810101,0,IF(BJ45=1,1,IF(MATCH(T45,Sheet2!$D$3:$D$12,1)&lt;=2,1,0))))</f>
        <v>0</v>
      </c>
      <c r="BZ45" s="28">
        <f>IF(OR(X45="",X45=" ",X45="　"),0,IF(D45&gt;=810101,0,IF(BK45=1,1,IF(MATCH(X45,Sheet2!$D$3:$D$12,1)&lt;=2,1,0))))</f>
        <v>0</v>
      </c>
      <c r="CA45" s="28">
        <f>IF(OR(AB45="",AB45=" ",AB45="　"),0,IF(D45&gt;=810101,0,IF(BL45=1,1,IF(MATCH(AB45,Sheet2!$D$3:$D$12,1)&lt;=2,1,0))))</f>
        <v>0</v>
      </c>
      <c r="CB45" s="28">
        <f>IF(OR(AF45="",AF45=" ",AF45="　"),0,IF(D45&gt;=810101,0,IF(BM45=1,1,IF(MATCH(AF45,Sheet2!$D$3:$D$12,1)&lt;=2,1,0))))</f>
        <v>0</v>
      </c>
      <c r="CC45" s="29">
        <f t="shared" si="41"/>
        <v>4</v>
      </c>
      <c r="CD45" s="29">
        <f t="shared" si="42"/>
        <v>3</v>
      </c>
      <c r="CE45" s="30">
        <f t="shared" si="43"/>
        <v>0</v>
      </c>
      <c r="CF45" s="30">
        <f t="shared" si="44"/>
        <v>0</v>
      </c>
      <c r="CG45" s="30">
        <f t="shared" si="137"/>
        <v>0</v>
      </c>
      <c r="CH45" s="30">
        <f t="shared" si="137"/>
        <v>0</v>
      </c>
      <c r="CI45" s="30"/>
      <c r="CJ45" s="27" t="e">
        <f t="shared" si="46"/>
        <v>#VALUE!</v>
      </c>
      <c r="CK45" s="28">
        <f t="shared" si="47"/>
        <v>0</v>
      </c>
      <c r="CL45" s="27" t="e">
        <f t="shared" si="48"/>
        <v>#VALUE!</v>
      </c>
      <c r="CM45" s="28">
        <f t="shared" si="49"/>
        <v>0</v>
      </c>
      <c r="CN45" s="28">
        <f>IF(OR(T45="",T45=" ",T45="　"),0,IF(D45&gt;=810701,0,IF(BY45=1,1,IF(MATCH(T45,Sheet2!$D$3:$D$12,1)&lt;=3,1,0))))</f>
        <v>0</v>
      </c>
      <c r="CO45" s="28">
        <f>IF(OR(X45="",X45=" ",X45="　"),0,IF(D45&gt;=810701,0,IF(BZ45=1,1,IF(MATCH(X45,Sheet2!$D$3:$D$12,1)&lt;=3,1,0))))</f>
        <v>0</v>
      </c>
      <c r="CP45" s="28">
        <f>IF(OR(AB45="",AB45=" ",AB45="　"),0,IF(D45&gt;=810701,0,IF(CA45=1,1,IF(MATCH(AB45,Sheet2!$D$3:$D$12,1)&lt;=3,1,0))))</f>
        <v>0</v>
      </c>
      <c r="CQ45" s="28">
        <f>IF(OR(AF45="",AF45=" ",AF45="　"),0,IF(D45&gt;=810701,0,IF(CB45=1,1,IF(MATCH(AF45,Sheet2!$D$3:$D$12,1)&lt;=3,1,0))))</f>
        <v>0</v>
      </c>
      <c r="CR45" s="29">
        <f t="shared" si="50"/>
        <v>4</v>
      </c>
      <c r="CS45" s="29">
        <f t="shared" si="51"/>
        <v>3</v>
      </c>
      <c r="CT45" s="30">
        <f t="shared" si="52"/>
        <v>0</v>
      </c>
      <c r="CU45" s="30">
        <f t="shared" si="53"/>
        <v>0</v>
      </c>
      <c r="CV45" s="30">
        <f t="shared" si="138"/>
        <v>0</v>
      </c>
      <c r="CW45" s="30">
        <f t="shared" si="138"/>
        <v>0</v>
      </c>
      <c r="CX45" s="31"/>
      <c r="CY45" s="27" t="e">
        <f t="shared" si="55"/>
        <v>#VALUE!</v>
      </c>
      <c r="CZ45" s="28">
        <f t="shared" si="56"/>
        <v>0</v>
      </c>
      <c r="DA45" s="27" t="e">
        <f t="shared" si="57"/>
        <v>#VALUE!</v>
      </c>
      <c r="DB45" s="28">
        <f t="shared" si="58"/>
        <v>0</v>
      </c>
      <c r="DC45" s="28">
        <f>IF(OR(T45="",T45=" ",T45="　"),0,IF(D45&gt;=820101,0,IF(CN45=1,1,IF(MATCH(T45,Sheet2!$D$3:$D$12,1)&lt;=4,1,0))))</f>
        <v>0</v>
      </c>
      <c r="DD45" s="28">
        <f>IF(OR(X45="",X45=" ",X45="　"),0,IF(D45&gt;=820101,0,IF(CO45=1,1,IF(MATCH(X45,Sheet2!$D$3:$D$12,1)&lt;=4,1,0))))</f>
        <v>0</v>
      </c>
      <c r="DE45" s="28">
        <f>IF(OR(AB45="",AB45=" ",AB45="　"),0,IF(D45&gt;=820101,0,IF(CP45=1,1,IF(MATCH(AB45,Sheet2!$D$3:$D$12,1)&lt;=4,1,0))))</f>
        <v>0</v>
      </c>
      <c r="DF45" s="28">
        <f>IF(OR(AF45="",AF45=" ",AF45="　"),0,IF(D45&gt;=820101,0,IF(CQ45=1,1,IF(MATCH(AF45,Sheet2!$D$3:$D$12,1)&lt;=4,1,0))))</f>
        <v>0</v>
      </c>
      <c r="DG45" s="29">
        <f t="shared" si="59"/>
        <v>3</v>
      </c>
      <c r="DH45" s="29">
        <f t="shared" si="60"/>
        <v>3</v>
      </c>
      <c r="DI45" s="30">
        <f t="shared" si="61"/>
        <v>0</v>
      </c>
      <c r="DJ45" s="30">
        <f t="shared" si="62"/>
        <v>0</v>
      </c>
      <c r="DK45" s="30">
        <f t="shared" si="139"/>
        <v>0</v>
      </c>
      <c r="DL45" s="30">
        <f t="shared" si="139"/>
        <v>0</v>
      </c>
      <c r="DM45" s="31"/>
      <c r="DN45" s="27" t="e">
        <f t="shared" si="64"/>
        <v>#VALUE!</v>
      </c>
      <c r="DO45" s="28">
        <f t="shared" si="65"/>
        <v>0</v>
      </c>
      <c r="DP45" s="27" t="e">
        <f t="shared" si="66"/>
        <v>#VALUE!</v>
      </c>
      <c r="DQ45" s="28">
        <f t="shared" si="67"/>
        <v>0</v>
      </c>
      <c r="DR45" s="28">
        <f>IF(OR(T45="",T45=" ",T45="　"),0,IF(D45&gt;=820701,0,IF(DC45=1,1,IF(MATCH(T45,Sheet2!$D$3:$D$12,1)&lt;=5,1,0))))</f>
        <v>0</v>
      </c>
      <c r="DS45" s="28">
        <f>IF(OR(X45="",X45=" ",X45="　"),0,IF(D45&gt;=820701,0,IF(DD45=1,1,IF(MATCH(X45,Sheet2!$D$3:$D$12,1)&lt;=5,1,0))))</f>
        <v>0</v>
      </c>
      <c r="DT45" s="28">
        <f>IF(OR(AB45="",AB45=" ",AB45="　"),0,IF(D45&gt;=820701,0,IF(DE45=1,1,IF(MATCH(AB45,Sheet2!$D$3:$D$12,1)&lt;=5,1,0))))</f>
        <v>0</v>
      </c>
      <c r="DU45" s="28">
        <f>IF(OR(AF45="",AF45=" ",AF45="　"),0,IF(D45&gt;=820701,0,IF(DF45=1,1,IF(MATCH(AF45,Sheet2!$D$3:$D$12,1)&lt;=5,1,0))))</f>
        <v>0</v>
      </c>
      <c r="DV45" s="29">
        <f t="shared" si="68"/>
        <v>3</v>
      </c>
      <c r="DW45" s="29">
        <f t="shared" si="69"/>
        <v>3</v>
      </c>
      <c r="DX45" s="30">
        <f t="shared" si="70"/>
        <v>0</v>
      </c>
      <c r="DY45" s="30">
        <f t="shared" si="71"/>
        <v>0</v>
      </c>
      <c r="DZ45" s="30">
        <f t="shared" si="140"/>
        <v>0</v>
      </c>
      <c r="EA45" s="30">
        <f t="shared" si="140"/>
        <v>0</v>
      </c>
      <c r="EB45" s="31"/>
      <c r="EC45" s="27" t="e">
        <f t="shared" si="73"/>
        <v>#VALUE!</v>
      </c>
      <c r="ED45" s="28">
        <f t="shared" si="74"/>
        <v>0</v>
      </c>
      <c r="EE45" s="27" t="e">
        <f t="shared" si="75"/>
        <v>#VALUE!</v>
      </c>
      <c r="EF45" s="28">
        <f t="shared" si="76"/>
        <v>0</v>
      </c>
      <c r="EG45" s="28">
        <f>IF(OR(T45="",T45=" ",T45="　"),0,IF(D45&gt;=830101,0,IF(DR45=1,1,IF(MATCH(T45,Sheet2!$D$3:$D$12,1)&lt;=6,1,0))))</f>
        <v>0</v>
      </c>
      <c r="EH45" s="28">
        <f>IF(OR(X45="",X45=" ",X45="　"),0,IF(D45&gt;=830101,0,IF(DS45=1,1,IF(MATCH(X45,Sheet2!$D$3:$D$12,1)&lt;=6,1,0))))</f>
        <v>0</v>
      </c>
      <c r="EI45" s="28">
        <f>IF(OR(AB45="",AB45=" ",AB45="　"),0,IF(D45&gt;=830101,0,IF(DT45=1,1,IF(MATCH(AB45,Sheet2!$D$3:$D$12,1)&lt;=6,1,0))))</f>
        <v>0</v>
      </c>
      <c r="EJ45" s="28">
        <f>IF(OR(AF45="",AF45=" ",AF45="　"),0,IF(D45&gt;=830101,0,IF(DU45=1,1,IF(MATCH(AF45,Sheet2!$D$3:$D$12,1)&lt;=6,1,0))))</f>
        <v>0</v>
      </c>
      <c r="EK45" s="29">
        <f t="shared" si="77"/>
        <v>2</v>
      </c>
      <c r="EL45" s="29">
        <f t="shared" si="78"/>
        <v>2</v>
      </c>
      <c r="EM45" s="30">
        <f t="shared" si="79"/>
        <v>0</v>
      </c>
      <c r="EN45" s="30">
        <f t="shared" si="80"/>
        <v>0</v>
      </c>
      <c r="EO45" s="30">
        <f t="shared" si="141"/>
        <v>0</v>
      </c>
      <c r="EP45" s="30">
        <f t="shared" si="141"/>
        <v>0</v>
      </c>
      <c r="EQ45" s="31"/>
      <c r="ER45" s="27" t="e">
        <f t="shared" si="82"/>
        <v>#VALUE!</v>
      </c>
      <c r="ES45" s="28">
        <f t="shared" si="83"/>
        <v>0</v>
      </c>
      <c r="ET45" s="27" t="e">
        <f t="shared" si="84"/>
        <v>#VALUE!</v>
      </c>
      <c r="EU45" s="28">
        <f t="shared" si="85"/>
        <v>0</v>
      </c>
      <c r="EV45" s="28">
        <f>IF(OR(T45="",T45=" ",T45="　"),0,IF(D45&gt;=830701,0,IF(EG45=1,1,IF(MATCH(T45,Sheet2!$D$3:$D$12,1)&lt;=7,1,0))))</f>
        <v>0</v>
      </c>
      <c r="EW45" s="28">
        <f>IF(OR(X45="",X45=" ",X45="　"),0,IF(D45&gt;=830701,0,IF(EH45=1,1,IF(MATCH(X45,Sheet2!$D$3:$D$12,1)&lt;=7,1,0))))</f>
        <v>0</v>
      </c>
      <c r="EX45" s="28">
        <f>IF(OR(AB45="",AB45=" ",AB45="　"),0,IF(D45&gt;=830701,0,IF(EI45=1,1,IF(MATCH(AB45,Sheet2!$D$3:$D$12,1)&lt;=7,1,0))))</f>
        <v>0</v>
      </c>
      <c r="EY45" s="28">
        <f>IF(OR(AF45="",AF45=" ",AF45="　"),0,IF(D45&gt;=830701,0,IF(EJ45=1,1,IF(MATCH(AF45,Sheet2!$D$3:$D$12,1)&lt;=7,1,0))))</f>
        <v>0</v>
      </c>
      <c r="EZ45" s="29">
        <f t="shared" si="86"/>
        <v>2</v>
      </c>
      <c r="FA45" s="29">
        <f t="shared" si="87"/>
        <v>2</v>
      </c>
      <c r="FB45" s="30">
        <f t="shared" si="88"/>
        <v>0</v>
      </c>
      <c r="FC45" s="30">
        <f t="shared" si="89"/>
        <v>0</v>
      </c>
      <c r="FD45" s="30">
        <f t="shared" si="142"/>
        <v>0</v>
      </c>
      <c r="FE45" s="30">
        <f t="shared" si="142"/>
        <v>0</v>
      </c>
      <c r="FF45" s="31"/>
      <c r="FG45" s="27" t="e">
        <f t="shared" si="91"/>
        <v>#VALUE!</v>
      </c>
      <c r="FH45" s="28">
        <f t="shared" si="92"/>
        <v>0</v>
      </c>
      <c r="FI45" s="27" t="e">
        <f t="shared" si="93"/>
        <v>#VALUE!</v>
      </c>
      <c r="FJ45" s="28">
        <f t="shared" si="94"/>
        <v>0</v>
      </c>
      <c r="FK45" s="28">
        <f>IF(OR(T45="",T45=" ",T45="　"),0,IF(D45&gt;=840101,0,IF(EV45=1,1,IF(MATCH(T45,Sheet2!$D$3:$D$12,1)&lt;=8,1,0))))</f>
        <v>0</v>
      </c>
      <c r="FL45" s="28">
        <f>IF(OR(X45="",X45=" ",X45="　"),0,IF(D45&gt;=840101,0,IF(EW45=1,1,IF(MATCH(X45,Sheet2!$D$3:$D$12,1)&lt;=8,1,0))))</f>
        <v>0</v>
      </c>
      <c r="FM45" s="28">
        <f>IF(OR(AB45="",AB45=" ",AB45="　"),0,IF(D45&gt;=840101,0,IF(EX45=1,1,IF(MATCH(AB45,Sheet2!$D$3:$D$12,1)&lt;=8,1,0))))</f>
        <v>0</v>
      </c>
      <c r="FN45" s="28">
        <f>IF(OR(AF45="",AF45=" ",AF45="　"),0,IF(D45&gt;=840101,0,IF(EY45=1,1,IF(MATCH(AF45,Sheet2!$D$3:$D$12,1)&lt;=8,1,0))))</f>
        <v>0</v>
      </c>
      <c r="FO45" s="29">
        <f t="shared" si="95"/>
        <v>1</v>
      </c>
      <c r="FP45" s="29">
        <f t="shared" si="96"/>
        <v>1</v>
      </c>
      <c r="FQ45" s="30">
        <f t="shared" si="97"/>
        <v>0</v>
      </c>
      <c r="FR45" s="30">
        <f t="shared" si="98"/>
        <v>0</v>
      </c>
      <c r="FS45" s="30">
        <f t="shared" si="143"/>
        <v>0</v>
      </c>
      <c r="FT45" s="30">
        <f t="shared" si="143"/>
        <v>0</v>
      </c>
      <c r="FU45" s="31"/>
      <c r="FV45" s="27" t="e">
        <f t="shared" si="100"/>
        <v>#VALUE!</v>
      </c>
      <c r="FW45" s="28">
        <f t="shared" si="101"/>
        <v>0</v>
      </c>
      <c r="FX45" s="27" t="e">
        <f t="shared" si="102"/>
        <v>#VALUE!</v>
      </c>
      <c r="FY45" s="28">
        <f t="shared" si="103"/>
        <v>0</v>
      </c>
      <c r="FZ45" s="28">
        <f>IF(OR(T45="",T45=" ",T45="　"),0,IF(D45&gt;=840701,0,IF(FK45=1,1,IF(MATCH(T45,Sheet2!$D$3:$D$12,1)&lt;=9,1,0))))</f>
        <v>0</v>
      </c>
      <c r="GA45" s="28">
        <f>IF(OR(X45="",X45=" ",X45="　"),0,IF(D45&gt;=840701,0,IF(FL45=1,1,IF(MATCH(X45,Sheet2!$D$3:$D$12,1)&lt;=9,1,0))))</f>
        <v>0</v>
      </c>
      <c r="GB45" s="28">
        <f>IF(OR(AB45="",AB45=" ",AB45="　"),0,IF(D45&gt;=840701,0,IF(FM45=1,1,IF(MATCH(AB45,Sheet2!$D$3:$D$12,1)&lt;=9,1,0))))</f>
        <v>0</v>
      </c>
      <c r="GC45" s="28">
        <f>IF(OR(AF45="",AF45=" ",AF45="　"),0,IF(D45&gt;=840701,0,IF(FN45=1,1,IF(MATCH(AF45,Sheet2!$D$3:$D$12,1)&lt;=9,1,0))))</f>
        <v>0</v>
      </c>
      <c r="GD45" s="29">
        <f t="shared" si="104"/>
        <v>1</v>
      </c>
      <c r="GE45" s="29">
        <f t="shared" si="105"/>
        <v>1</v>
      </c>
      <c r="GF45" s="30">
        <f t="shared" si="106"/>
        <v>0</v>
      </c>
      <c r="GG45" s="30">
        <f t="shared" si="107"/>
        <v>0</v>
      </c>
      <c r="GH45" s="30">
        <f t="shared" si="144"/>
        <v>0</v>
      </c>
      <c r="GI45" s="30">
        <f t="shared" si="144"/>
        <v>0</v>
      </c>
      <c r="GJ45" s="31"/>
      <c r="GK45" s="27" t="e">
        <f t="shared" si="109"/>
        <v>#VALUE!</v>
      </c>
      <c r="GL45" s="28">
        <f t="shared" si="110"/>
        <v>0</v>
      </c>
      <c r="GM45" s="27" t="e">
        <f t="shared" si="111"/>
        <v>#VALUE!</v>
      </c>
      <c r="GN45" s="28">
        <f t="shared" si="112"/>
        <v>0</v>
      </c>
      <c r="GO45" s="28">
        <f>IF(OR(T45="",T45=" ",T45="　"),0,IF(D45&gt;=840701,0,IF(FZ45=1,1,IF(MATCH(T45,Sheet2!$D$3:$D$12,1)&lt;=10,1,0))))</f>
        <v>0</v>
      </c>
      <c r="GP45" s="28">
        <f>IF(OR(X45="",X45=" ",X45="　"),0,IF(D45&gt;=840701,0,IF(GA45=1,1,IF(MATCH(X45,Sheet2!$D$3:$D$12,1)&lt;=10,1,0))))</f>
        <v>0</v>
      </c>
      <c r="GQ45" s="28">
        <f>IF(OR(AB45="",AB45=" ",AB45="　"),0,IF(D45&gt;=840701,0,IF(GB45=1,1,IF(MATCH(AB45,Sheet2!$D$3:$D$12,1)&lt;=10,1,0))))</f>
        <v>0</v>
      </c>
      <c r="GR45" s="28">
        <f>IF(OR(AF45="",AF45=" ",AF45="　"),0,IF(D45&gt;=840701,0,IF(GC45=1,1,IF(MATCH(AF45,Sheet2!$D$3:$D$12,1)&lt;=10,1,0))))</f>
        <v>0</v>
      </c>
      <c r="GS45" s="29">
        <f t="shared" si="113"/>
        <v>0</v>
      </c>
      <c r="GT45" s="29">
        <f t="shared" si="114"/>
        <v>0</v>
      </c>
      <c r="GU45" s="30">
        <f t="shared" si="115"/>
        <v>0</v>
      </c>
      <c r="GV45" s="30">
        <f t="shared" si="116"/>
        <v>0</v>
      </c>
      <c r="GW45" s="30">
        <f t="shared" si="145"/>
        <v>0</v>
      </c>
      <c r="GX45" s="30">
        <f t="shared" si="145"/>
        <v>0</v>
      </c>
      <c r="GY45" s="131"/>
      <c r="GZ45" s="39" t="str">
        <f t="shared" si="118"/>
        <v>1911/00/00</v>
      </c>
      <c r="HA45" s="131" t="e">
        <f t="shared" si="119"/>
        <v>#VALUE!</v>
      </c>
      <c r="HB45" s="131" t="str">
        <f t="shared" si="120"/>
        <v>1911/00/00</v>
      </c>
      <c r="HC45" s="131" t="e">
        <f t="shared" si="121"/>
        <v>#VALUE!</v>
      </c>
      <c r="HD45" s="131" t="str">
        <f t="shared" si="122"/>
        <v>1911/00/00</v>
      </c>
      <c r="HE45" s="131" t="e">
        <f t="shared" si="123"/>
        <v>#VALUE!</v>
      </c>
      <c r="HF45" s="131" t="str">
        <f t="shared" si="124"/>
        <v>2014/01/01</v>
      </c>
      <c r="HH45" s="131">
        <f>IF(OR(C45="",C45=" ",C45="　"),0,IF(D45&gt;780630,0,ROUND(VLOOKUP(F45,Sheet2!$A$1:$B$20,2,FALSE)*E45,0)))</f>
        <v>0</v>
      </c>
      <c r="HI45" s="131">
        <f t="shared" si="125"/>
        <v>0</v>
      </c>
      <c r="HJ45" s="131">
        <f t="shared" si="126"/>
        <v>0</v>
      </c>
      <c r="HL45" s="131" t="str">
        <f t="shared" si="127"/>
        <v/>
      </c>
      <c r="HM45" s="131" t="str">
        <f t="shared" si="128"/>
        <v/>
      </c>
      <c r="HN45" s="131" t="str">
        <f t="shared" si="129"/>
        <v/>
      </c>
      <c r="HO45" s="131" t="str">
        <f t="shared" si="130"/>
        <v/>
      </c>
      <c r="HP45" s="131" t="str">
        <f t="shared" si="131"/>
        <v/>
      </c>
      <c r="HQ45" s="131" t="str">
        <f t="shared" si="131"/>
        <v/>
      </c>
      <c r="HR45" s="131" t="str">
        <f t="shared" si="132"/>
        <v/>
      </c>
    </row>
    <row r="46" spans="1:226" ht="60" customHeight="1">
      <c r="A46" s="125">
        <v>41</v>
      </c>
      <c r="B46" s="32"/>
      <c r="C46" s="33"/>
      <c r="D46" s="34"/>
      <c r="E46" s="55"/>
      <c r="F46" s="46"/>
      <c r="G46" s="48">
        <f>IF(OR(C46="",C46=" ",C46="　"),0,IF(D46&gt;780630,0,ROUND(VLOOKUP(F46,Sheet2!$A$1:$B$20,2,FALSE),0)))</f>
        <v>0</v>
      </c>
      <c r="H46" s="49">
        <f t="shared" si="0"/>
        <v>0</v>
      </c>
      <c r="I46" s="24">
        <f t="shared" si="1"/>
        <v>0</v>
      </c>
      <c r="J46" s="25">
        <f t="shared" si="2"/>
        <v>0</v>
      </c>
      <c r="K46" s="35"/>
      <c r="L46" s="133" t="str">
        <f t="shared" si="133"/>
        <v/>
      </c>
      <c r="M46" s="51" t="str">
        <f t="shared" si="4"/>
        <v/>
      </c>
      <c r="N46" s="56">
        <v>15.5</v>
      </c>
      <c r="O46" s="38"/>
      <c r="P46" s="133" t="str">
        <f t="shared" si="134"/>
        <v/>
      </c>
      <c r="Q46" s="51" t="str">
        <f t="shared" si="6"/>
        <v/>
      </c>
      <c r="R46" s="56">
        <v>15.5</v>
      </c>
      <c r="S46" s="38"/>
      <c r="T46" s="34"/>
      <c r="U46" s="51" t="str">
        <f t="shared" si="7"/>
        <v/>
      </c>
      <c r="V46" s="56">
        <v>15.5</v>
      </c>
      <c r="W46" s="38"/>
      <c r="X46" s="34"/>
      <c r="Y46" s="51" t="str">
        <f t="shared" si="8"/>
        <v/>
      </c>
      <c r="Z46" s="56">
        <v>15.5</v>
      </c>
      <c r="AA46" s="35"/>
      <c r="AB46" s="34"/>
      <c r="AC46" s="51" t="str">
        <f t="shared" si="9"/>
        <v/>
      </c>
      <c r="AD46" s="56">
        <v>15.5</v>
      </c>
      <c r="AE46" s="38"/>
      <c r="AF46" s="34"/>
      <c r="AG46" s="51" t="str">
        <f t="shared" si="10"/>
        <v/>
      </c>
      <c r="AH46" s="56">
        <v>15.5</v>
      </c>
      <c r="AI46" s="37">
        <f t="shared" si="11"/>
        <v>0</v>
      </c>
      <c r="AJ46" s="47">
        <f t="shared" si="12"/>
        <v>0</v>
      </c>
      <c r="AK46" s="26">
        <f t="shared" si="13"/>
        <v>0</v>
      </c>
      <c r="AL46" s="53">
        <f t="shared" si="14"/>
        <v>0</v>
      </c>
      <c r="AM46" s="36"/>
      <c r="AN46" s="54"/>
      <c r="AO46" s="131" t="e">
        <f>VLOOKUP(LEFT(C46,1),Sheet2!$L$3:$M$28,2,FALSE)&amp;MID(C46,2,9)</f>
        <v>#N/A</v>
      </c>
      <c r="AP46" s="131" t="e">
        <f t="shared" si="15"/>
        <v>#N/A</v>
      </c>
      <c r="AQ46" s="131" t="e">
        <f t="shared" si="16"/>
        <v>#N/A</v>
      </c>
      <c r="AR46" s="27">
        <f t="shared" si="17"/>
        <v>0</v>
      </c>
      <c r="AS46" s="28">
        <f t="shared" si="18"/>
        <v>0</v>
      </c>
      <c r="AT46" s="27">
        <f t="shared" si="19"/>
        <v>0</v>
      </c>
      <c r="AU46" s="28">
        <f t="shared" si="20"/>
        <v>0</v>
      </c>
      <c r="AV46" s="28">
        <f t="shared" si="21"/>
        <v>0</v>
      </c>
      <c r="AW46" s="28">
        <f t="shared" si="22"/>
        <v>0</v>
      </c>
      <c r="AX46" s="28">
        <f t="shared" si="23"/>
        <v>0</v>
      </c>
      <c r="AY46" s="28">
        <f t="shared" si="24"/>
        <v>0</v>
      </c>
      <c r="AZ46" s="29" t="str">
        <f t="shared" si="25"/>
        <v/>
      </c>
      <c r="BA46" s="29"/>
      <c r="BB46" s="30">
        <f t="shared" si="135"/>
        <v>0</v>
      </c>
      <c r="BC46" s="30">
        <f t="shared" si="135"/>
        <v>0</v>
      </c>
      <c r="BD46" s="31">
        <f t="shared" si="27"/>
        <v>0</v>
      </c>
      <c r="BE46" s="131"/>
      <c r="BF46" s="27" t="e">
        <f t="shared" si="28"/>
        <v>#VALUE!</v>
      </c>
      <c r="BG46" s="28">
        <f t="shared" si="29"/>
        <v>0</v>
      </c>
      <c r="BH46" s="27" t="e">
        <f t="shared" si="30"/>
        <v>#VALUE!</v>
      </c>
      <c r="BI46" s="28">
        <f t="shared" si="31"/>
        <v>0</v>
      </c>
      <c r="BJ46" s="28">
        <f>IF(OR(T46="",T46=" ",T46="　"),0,IF(D46&gt;=800701,0,IF(MATCH(T46,Sheet2!$D$3:$D$12,1)&lt;=1,1,0)))</f>
        <v>0</v>
      </c>
      <c r="BK46" s="28">
        <f>IF(OR(X46="",X46=" ",X46="　"),0,IF(D46&gt;=800701,0,IF(MATCH(X46,Sheet2!$D$3:$D$12,1)&lt;=1,1,0)))</f>
        <v>0</v>
      </c>
      <c r="BL46" s="28">
        <f>IF(OR(AB46="",AB46=" ",AB46="　"),0,IF(D46&gt;=800701,0,IF(MATCH(AB46,Sheet2!$D$3:$D$12,1)&lt;=1,1,0)))</f>
        <v>0</v>
      </c>
      <c r="BM46" s="28">
        <f>IF(OR(AF46="",AF46=" ",AF46="　"),0,IF(D46&gt;=800701,0,IF(MATCH(AF46,Sheet2!$D$3:$D$12,1)&lt;=1,1,0)))</f>
        <v>0</v>
      </c>
      <c r="BN46" s="29">
        <f t="shared" si="32"/>
        <v>5</v>
      </c>
      <c r="BO46" s="29">
        <f t="shared" si="33"/>
        <v>3</v>
      </c>
      <c r="BP46" s="30">
        <f t="shared" si="34"/>
        <v>0</v>
      </c>
      <c r="BQ46" s="30">
        <f t="shared" si="35"/>
        <v>0</v>
      </c>
      <c r="BR46" s="30">
        <f t="shared" si="136"/>
        <v>0</v>
      </c>
      <c r="BS46" s="30">
        <f t="shared" si="136"/>
        <v>0</v>
      </c>
      <c r="BT46" s="30"/>
      <c r="BU46" s="27" t="e">
        <f t="shared" si="37"/>
        <v>#VALUE!</v>
      </c>
      <c r="BV46" s="28">
        <f t="shared" si="38"/>
        <v>0</v>
      </c>
      <c r="BW46" s="27" t="e">
        <f t="shared" si="39"/>
        <v>#VALUE!</v>
      </c>
      <c r="BX46" s="28">
        <f t="shared" si="40"/>
        <v>0</v>
      </c>
      <c r="BY46" s="28">
        <f>IF(OR(T46="",T46=" ",T46="　"),0,IF(D46&gt;=810101,0,IF(BJ46=1,1,IF(MATCH(T46,Sheet2!$D$3:$D$12,1)&lt;=2,1,0))))</f>
        <v>0</v>
      </c>
      <c r="BZ46" s="28">
        <f>IF(OR(X46="",X46=" ",X46="　"),0,IF(D46&gt;=810101,0,IF(BK46=1,1,IF(MATCH(X46,Sheet2!$D$3:$D$12,1)&lt;=2,1,0))))</f>
        <v>0</v>
      </c>
      <c r="CA46" s="28">
        <f>IF(OR(AB46="",AB46=" ",AB46="　"),0,IF(D46&gt;=810101,0,IF(BL46=1,1,IF(MATCH(AB46,Sheet2!$D$3:$D$12,1)&lt;=2,1,0))))</f>
        <v>0</v>
      </c>
      <c r="CB46" s="28">
        <f>IF(OR(AF46="",AF46=" ",AF46="　"),0,IF(D46&gt;=810101,0,IF(BM46=1,1,IF(MATCH(AF46,Sheet2!$D$3:$D$12,1)&lt;=2,1,0))))</f>
        <v>0</v>
      </c>
      <c r="CC46" s="29">
        <f t="shared" si="41"/>
        <v>4</v>
      </c>
      <c r="CD46" s="29">
        <f t="shared" si="42"/>
        <v>3</v>
      </c>
      <c r="CE46" s="30">
        <f t="shared" si="43"/>
        <v>0</v>
      </c>
      <c r="CF46" s="30">
        <f t="shared" si="44"/>
        <v>0</v>
      </c>
      <c r="CG46" s="30">
        <f t="shared" si="137"/>
        <v>0</v>
      </c>
      <c r="CH46" s="30">
        <f t="shared" si="137"/>
        <v>0</v>
      </c>
      <c r="CI46" s="30"/>
      <c r="CJ46" s="27" t="e">
        <f t="shared" si="46"/>
        <v>#VALUE!</v>
      </c>
      <c r="CK46" s="28">
        <f t="shared" si="47"/>
        <v>0</v>
      </c>
      <c r="CL46" s="27" t="e">
        <f t="shared" si="48"/>
        <v>#VALUE!</v>
      </c>
      <c r="CM46" s="28">
        <f t="shared" si="49"/>
        <v>0</v>
      </c>
      <c r="CN46" s="28">
        <f>IF(OR(T46="",T46=" ",T46="　"),0,IF(D46&gt;=810701,0,IF(BY46=1,1,IF(MATCH(T46,Sheet2!$D$3:$D$12,1)&lt;=3,1,0))))</f>
        <v>0</v>
      </c>
      <c r="CO46" s="28">
        <f>IF(OR(X46="",X46=" ",X46="　"),0,IF(D46&gt;=810701,0,IF(BZ46=1,1,IF(MATCH(X46,Sheet2!$D$3:$D$12,1)&lt;=3,1,0))))</f>
        <v>0</v>
      </c>
      <c r="CP46" s="28">
        <f>IF(OR(AB46="",AB46=" ",AB46="　"),0,IF(D46&gt;=810701,0,IF(CA46=1,1,IF(MATCH(AB46,Sheet2!$D$3:$D$12,1)&lt;=3,1,0))))</f>
        <v>0</v>
      </c>
      <c r="CQ46" s="28">
        <f>IF(OR(AF46="",AF46=" ",AF46="　"),0,IF(D46&gt;=810701,0,IF(CB46=1,1,IF(MATCH(AF46,Sheet2!$D$3:$D$12,1)&lt;=3,1,0))))</f>
        <v>0</v>
      </c>
      <c r="CR46" s="29">
        <f t="shared" si="50"/>
        <v>4</v>
      </c>
      <c r="CS46" s="29">
        <f t="shared" si="51"/>
        <v>3</v>
      </c>
      <c r="CT46" s="30">
        <f t="shared" si="52"/>
        <v>0</v>
      </c>
      <c r="CU46" s="30">
        <f t="shared" si="53"/>
        <v>0</v>
      </c>
      <c r="CV46" s="30">
        <f t="shared" si="138"/>
        <v>0</v>
      </c>
      <c r="CW46" s="30">
        <f t="shared" si="138"/>
        <v>0</v>
      </c>
      <c r="CX46" s="31"/>
      <c r="CY46" s="27" t="e">
        <f t="shared" si="55"/>
        <v>#VALUE!</v>
      </c>
      <c r="CZ46" s="28">
        <f t="shared" si="56"/>
        <v>0</v>
      </c>
      <c r="DA46" s="27" t="e">
        <f t="shared" si="57"/>
        <v>#VALUE!</v>
      </c>
      <c r="DB46" s="28">
        <f t="shared" si="58"/>
        <v>0</v>
      </c>
      <c r="DC46" s="28">
        <f>IF(OR(T46="",T46=" ",T46="　"),0,IF(D46&gt;=820101,0,IF(CN46=1,1,IF(MATCH(T46,Sheet2!$D$3:$D$12,1)&lt;=4,1,0))))</f>
        <v>0</v>
      </c>
      <c r="DD46" s="28">
        <f>IF(OR(X46="",X46=" ",X46="　"),0,IF(D46&gt;=820101,0,IF(CO46=1,1,IF(MATCH(X46,Sheet2!$D$3:$D$12,1)&lt;=4,1,0))))</f>
        <v>0</v>
      </c>
      <c r="DE46" s="28">
        <f>IF(OR(AB46="",AB46=" ",AB46="　"),0,IF(D46&gt;=820101,0,IF(CP46=1,1,IF(MATCH(AB46,Sheet2!$D$3:$D$12,1)&lt;=4,1,0))))</f>
        <v>0</v>
      </c>
      <c r="DF46" s="28">
        <f>IF(OR(AF46="",AF46=" ",AF46="　"),0,IF(D46&gt;=820101,0,IF(CQ46=1,1,IF(MATCH(AF46,Sheet2!$D$3:$D$12,1)&lt;=4,1,0))))</f>
        <v>0</v>
      </c>
      <c r="DG46" s="29">
        <f t="shared" si="59"/>
        <v>3</v>
      </c>
      <c r="DH46" s="29">
        <f t="shared" si="60"/>
        <v>3</v>
      </c>
      <c r="DI46" s="30">
        <f t="shared" si="61"/>
        <v>0</v>
      </c>
      <c r="DJ46" s="30">
        <f t="shared" si="62"/>
        <v>0</v>
      </c>
      <c r="DK46" s="30">
        <f t="shared" si="139"/>
        <v>0</v>
      </c>
      <c r="DL46" s="30">
        <f t="shared" si="139"/>
        <v>0</v>
      </c>
      <c r="DM46" s="31"/>
      <c r="DN46" s="27" t="e">
        <f t="shared" si="64"/>
        <v>#VALUE!</v>
      </c>
      <c r="DO46" s="28">
        <f t="shared" si="65"/>
        <v>0</v>
      </c>
      <c r="DP46" s="27" t="e">
        <f t="shared" si="66"/>
        <v>#VALUE!</v>
      </c>
      <c r="DQ46" s="28">
        <f t="shared" si="67"/>
        <v>0</v>
      </c>
      <c r="DR46" s="28">
        <f>IF(OR(T46="",T46=" ",T46="　"),0,IF(D46&gt;=820701,0,IF(DC46=1,1,IF(MATCH(T46,Sheet2!$D$3:$D$12,1)&lt;=5,1,0))))</f>
        <v>0</v>
      </c>
      <c r="DS46" s="28">
        <f>IF(OR(X46="",X46=" ",X46="　"),0,IF(D46&gt;=820701,0,IF(DD46=1,1,IF(MATCH(X46,Sheet2!$D$3:$D$12,1)&lt;=5,1,0))))</f>
        <v>0</v>
      </c>
      <c r="DT46" s="28">
        <f>IF(OR(AB46="",AB46=" ",AB46="　"),0,IF(D46&gt;=820701,0,IF(DE46=1,1,IF(MATCH(AB46,Sheet2!$D$3:$D$12,1)&lt;=5,1,0))))</f>
        <v>0</v>
      </c>
      <c r="DU46" s="28">
        <f>IF(OR(AF46="",AF46=" ",AF46="　"),0,IF(D46&gt;=820701,0,IF(DF46=1,1,IF(MATCH(AF46,Sheet2!$D$3:$D$12,1)&lt;=5,1,0))))</f>
        <v>0</v>
      </c>
      <c r="DV46" s="29">
        <f t="shared" si="68"/>
        <v>3</v>
      </c>
      <c r="DW46" s="29">
        <f t="shared" si="69"/>
        <v>3</v>
      </c>
      <c r="DX46" s="30">
        <f t="shared" si="70"/>
        <v>0</v>
      </c>
      <c r="DY46" s="30">
        <f t="shared" si="71"/>
        <v>0</v>
      </c>
      <c r="DZ46" s="30">
        <f t="shared" si="140"/>
        <v>0</v>
      </c>
      <c r="EA46" s="30">
        <f t="shared" si="140"/>
        <v>0</v>
      </c>
      <c r="EB46" s="31"/>
      <c r="EC46" s="27" t="e">
        <f t="shared" si="73"/>
        <v>#VALUE!</v>
      </c>
      <c r="ED46" s="28">
        <f t="shared" si="74"/>
        <v>0</v>
      </c>
      <c r="EE46" s="27" t="e">
        <f t="shared" si="75"/>
        <v>#VALUE!</v>
      </c>
      <c r="EF46" s="28">
        <f t="shared" si="76"/>
        <v>0</v>
      </c>
      <c r="EG46" s="28">
        <f>IF(OR(T46="",T46=" ",T46="　"),0,IF(D46&gt;=830101,0,IF(DR46=1,1,IF(MATCH(T46,Sheet2!$D$3:$D$12,1)&lt;=6,1,0))))</f>
        <v>0</v>
      </c>
      <c r="EH46" s="28">
        <f>IF(OR(X46="",X46=" ",X46="　"),0,IF(D46&gt;=830101,0,IF(DS46=1,1,IF(MATCH(X46,Sheet2!$D$3:$D$12,1)&lt;=6,1,0))))</f>
        <v>0</v>
      </c>
      <c r="EI46" s="28">
        <f>IF(OR(AB46="",AB46=" ",AB46="　"),0,IF(D46&gt;=830101,0,IF(DT46=1,1,IF(MATCH(AB46,Sheet2!$D$3:$D$12,1)&lt;=6,1,0))))</f>
        <v>0</v>
      </c>
      <c r="EJ46" s="28">
        <f>IF(OR(AF46="",AF46=" ",AF46="　"),0,IF(D46&gt;=830101,0,IF(DU46=1,1,IF(MATCH(AF46,Sheet2!$D$3:$D$12,1)&lt;=6,1,0))))</f>
        <v>0</v>
      </c>
      <c r="EK46" s="29">
        <f t="shared" si="77"/>
        <v>2</v>
      </c>
      <c r="EL46" s="29">
        <f t="shared" si="78"/>
        <v>2</v>
      </c>
      <c r="EM46" s="30">
        <f t="shared" si="79"/>
        <v>0</v>
      </c>
      <c r="EN46" s="30">
        <f t="shared" si="80"/>
        <v>0</v>
      </c>
      <c r="EO46" s="30">
        <f t="shared" si="141"/>
        <v>0</v>
      </c>
      <c r="EP46" s="30">
        <f t="shared" si="141"/>
        <v>0</v>
      </c>
      <c r="EQ46" s="31"/>
      <c r="ER46" s="27" t="e">
        <f t="shared" si="82"/>
        <v>#VALUE!</v>
      </c>
      <c r="ES46" s="28">
        <f t="shared" si="83"/>
        <v>0</v>
      </c>
      <c r="ET46" s="27" t="e">
        <f t="shared" si="84"/>
        <v>#VALUE!</v>
      </c>
      <c r="EU46" s="28">
        <f t="shared" si="85"/>
        <v>0</v>
      </c>
      <c r="EV46" s="28">
        <f>IF(OR(T46="",T46=" ",T46="　"),0,IF(D46&gt;=830701,0,IF(EG46=1,1,IF(MATCH(T46,Sheet2!$D$3:$D$12,1)&lt;=7,1,0))))</f>
        <v>0</v>
      </c>
      <c r="EW46" s="28">
        <f>IF(OR(X46="",X46=" ",X46="　"),0,IF(D46&gt;=830701,0,IF(EH46=1,1,IF(MATCH(X46,Sheet2!$D$3:$D$12,1)&lt;=7,1,0))))</f>
        <v>0</v>
      </c>
      <c r="EX46" s="28">
        <f>IF(OR(AB46="",AB46=" ",AB46="　"),0,IF(D46&gt;=830701,0,IF(EI46=1,1,IF(MATCH(AB46,Sheet2!$D$3:$D$12,1)&lt;=7,1,0))))</f>
        <v>0</v>
      </c>
      <c r="EY46" s="28">
        <f>IF(OR(AF46="",AF46=" ",AF46="　"),0,IF(D46&gt;=830701,0,IF(EJ46=1,1,IF(MATCH(AF46,Sheet2!$D$3:$D$12,1)&lt;=7,1,0))))</f>
        <v>0</v>
      </c>
      <c r="EZ46" s="29">
        <f t="shared" si="86"/>
        <v>2</v>
      </c>
      <c r="FA46" s="29">
        <f t="shared" si="87"/>
        <v>2</v>
      </c>
      <c r="FB46" s="30">
        <f t="shared" si="88"/>
        <v>0</v>
      </c>
      <c r="FC46" s="30">
        <f t="shared" si="89"/>
        <v>0</v>
      </c>
      <c r="FD46" s="30">
        <f t="shared" si="142"/>
        <v>0</v>
      </c>
      <c r="FE46" s="30">
        <f t="shared" si="142"/>
        <v>0</v>
      </c>
      <c r="FF46" s="31"/>
      <c r="FG46" s="27" t="e">
        <f t="shared" si="91"/>
        <v>#VALUE!</v>
      </c>
      <c r="FH46" s="28">
        <f t="shared" si="92"/>
        <v>0</v>
      </c>
      <c r="FI46" s="27" t="e">
        <f t="shared" si="93"/>
        <v>#VALUE!</v>
      </c>
      <c r="FJ46" s="28">
        <f t="shared" si="94"/>
        <v>0</v>
      </c>
      <c r="FK46" s="28">
        <f>IF(OR(T46="",T46=" ",T46="　"),0,IF(D46&gt;=840101,0,IF(EV46=1,1,IF(MATCH(T46,Sheet2!$D$3:$D$12,1)&lt;=8,1,0))))</f>
        <v>0</v>
      </c>
      <c r="FL46" s="28">
        <f>IF(OR(X46="",X46=" ",X46="　"),0,IF(D46&gt;=840101,0,IF(EW46=1,1,IF(MATCH(X46,Sheet2!$D$3:$D$12,1)&lt;=8,1,0))))</f>
        <v>0</v>
      </c>
      <c r="FM46" s="28">
        <f>IF(OR(AB46="",AB46=" ",AB46="　"),0,IF(D46&gt;=840101,0,IF(EX46=1,1,IF(MATCH(AB46,Sheet2!$D$3:$D$12,1)&lt;=8,1,0))))</f>
        <v>0</v>
      </c>
      <c r="FN46" s="28">
        <f>IF(OR(AF46="",AF46=" ",AF46="　"),0,IF(D46&gt;=840101,0,IF(EY46=1,1,IF(MATCH(AF46,Sheet2!$D$3:$D$12,1)&lt;=8,1,0))))</f>
        <v>0</v>
      </c>
      <c r="FO46" s="29">
        <f t="shared" si="95"/>
        <v>1</v>
      </c>
      <c r="FP46" s="29">
        <f t="shared" si="96"/>
        <v>1</v>
      </c>
      <c r="FQ46" s="30">
        <f t="shared" si="97"/>
        <v>0</v>
      </c>
      <c r="FR46" s="30">
        <f t="shared" si="98"/>
        <v>0</v>
      </c>
      <c r="FS46" s="30">
        <f t="shared" si="143"/>
        <v>0</v>
      </c>
      <c r="FT46" s="30">
        <f t="shared" si="143"/>
        <v>0</v>
      </c>
      <c r="FU46" s="31"/>
      <c r="FV46" s="27" t="e">
        <f t="shared" si="100"/>
        <v>#VALUE!</v>
      </c>
      <c r="FW46" s="28">
        <f t="shared" si="101"/>
        <v>0</v>
      </c>
      <c r="FX46" s="27" t="e">
        <f t="shared" si="102"/>
        <v>#VALUE!</v>
      </c>
      <c r="FY46" s="28">
        <f t="shared" si="103"/>
        <v>0</v>
      </c>
      <c r="FZ46" s="28">
        <f>IF(OR(T46="",T46=" ",T46="　"),0,IF(D46&gt;=840701,0,IF(FK46=1,1,IF(MATCH(T46,Sheet2!$D$3:$D$12,1)&lt;=9,1,0))))</f>
        <v>0</v>
      </c>
      <c r="GA46" s="28">
        <f>IF(OR(X46="",X46=" ",X46="　"),0,IF(D46&gt;=840701,0,IF(FL46=1,1,IF(MATCH(X46,Sheet2!$D$3:$D$12,1)&lt;=9,1,0))))</f>
        <v>0</v>
      </c>
      <c r="GB46" s="28">
        <f>IF(OR(AB46="",AB46=" ",AB46="　"),0,IF(D46&gt;=840701,0,IF(FM46=1,1,IF(MATCH(AB46,Sheet2!$D$3:$D$12,1)&lt;=9,1,0))))</f>
        <v>0</v>
      </c>
      <c r="GC46" s="28">
        <f>IF(OR(AF46="",AF46=" ",AF46="　"),0,IF(D46&gt;=840701,0,IF(FN46=1,1,IF(MATCH(AF46,Sheet2!$D$3:$D$12,1)&lt;=9,1,0))))</f>
        <v>0</v>
      </c>
      <c r="GD46" s="29">
        <f t="shared" si="104"/>
        <v>1</v>
      </c>
      <c r="GE46" s="29">
        <f t="shared" si="105"/>
        <v>1</v>
      </c>
      <c r="GF46" s="30">
        <f t="shared" si="106"/>
        <v>0</v>
      </c>
      <c r="GG46" s="30">
        <f t="shared" si="107"/>
        <v>0</v>
      </c>
      <c r="GH46" s="30">
        <f t="shared" si="144"/>
        <v>0</v>
      </c>
      <c r="GI46" s="30">
        <f t="shared" si="144"/>
        <v>0</v>
      </c>
      <c r="GJ46" s="31"/>
      <c r="GK46" s="27" t="e">
        <f t="shared" si="109"/>
        <v>#VALUE!</v>
      </c>
      <c r="GL46" s="28">
        <f t="shared" si="110"/>
        <v>0</v>
      </c>
      <c r="GM46" s="27" t="e">
        <f t="shared" si="111"/>
        <v>#VALUE!</v>
      </c>
      <c r="GN46" s="28">
        <f t="shared" si="112"/>
        <v>0</v>
      </c>
      <c r="GO46" s="28">
        <f>IF(OR(T46="",T46=" ",T46="　"),0,IF(D46&gt;=840701,0,IF(FZ46=1,1,IF(MATCH(T46,Sheet2!$D$3:$D$12,1)&lt;=10,1,0))))</f>
        <v>0</v>
      </c>
      <c r="GP46" s="28">
        <f>IF(OR(X46="",X46=" ",X46="　"),0,IF(D46&gt;=840701,0,IF(GA46=1,1,IF(MATCH(X46,Sheet2!$D$3:$D$12,1)&lt;=10,1,0))))</f>
        <v>0</v>
      </c>
      <c r="GQ46" s="28">
        <f>IF(OR(AB46="",AB46=" ",AB46="　"),0,IF(D46&gt;=840701,0,IF(GB46=1,1,IF(MATCH(AB46,Sheet2!$D$3:$D$12,1)&lt;=10,1,0))))</f>
        <v>0</v>
      </c>
      <c r="GR46" s="28">
        <f>IF(OR(AF46="",AF46=" ",AF46="　"),0,IF(D46&gt;=840701,0,IF(GC46=1,1,IF(MATCH(AF46,Sheet2!$D$3:$D$12,1)&lt;=10,1,0))))</f>
        <v>0</v>
      </c>
      <c r="GS46" s="29">
        <f t="shared" si="113"/>
        <v>0</v>
      </c>
      <c r="GT46" s="29">
        <f t="shared" si="114"/>
        <v>0</v>
      </c>
      <c r="GU46" s="30">
        <f t="shared" si="115"/>
        <v>0</v>
      </c>
      <c r="GV46" s="30">
        <f t="shared" si="116"/>
        <v>0</v>
      </c>
      <c r="GW46" s="30">
        <f t="shared" si="145"/>
        <v>0</v>
      </c>
      <c r="GX46" s="30">
        <f t="shared" si="145"/>
        <v>0</v>
      </c>
      <c r="GY46" s="131"/>
      <c r="GZ46" s="39" t="str">
        <f t="shared" si="118"/>
        <v>1911/00/00</v>
      </c>
      <c r="HA46" s="131" t="e">
        <f t="shared" si="119"/>
        <v>#VALUE!</v>
      </c>
      <c r="HB46" s="131" t="str">
        <f t="shared" si="120"/>
        <v>1911/00/00</v>
      </c>
      <c r="HC46" s="131" t="e">
        <f t="shared" si="121"/>
        <v>#VALUE!</v>
      </c>
      <c r="HD46" s="131" t="str">
        <f t="shared" si="122"/>
        <v>1911/00/00</v>
      </c>
      <c r="HE46" s="131" t="e">
        <f t="shared" si="123"/>
        <v>#VALUE!</v>
      </c>
      <c r="HF46" s="131" t="str">
        <f t="shared" si="124"/>
        <v>2014/01/01</v>
      </c>
      <c r="HH46" s="131">
        <f>IF(OR(C46="",C46=" ",C46="　"),0,IF(D46&gt;780630,0,ROUND(VLOOKUP(F46,Sheet2!$A$1:$B$20,2,FALSE)*E46,0)))</f>
        <v>0</v>
      </c>
      <c r="HI46" s="131">
        <f t="shared" si="125"/>
        <v>0</v>
      </c>
      <c r="HJ46" s="131">
        <f t="shared" si="126"/>
        <v>0</v>
      </c>
      <c r="HL46" s="131" t="str">
        <f t="shared" si="127"/>
        <v/>
      </c>
      <c r="HM46" s="131" t="str">
        <f t="shared" si="128"/>
        <v/>
      </c>
      <c r="HN46" s="131" t="str">
        <f t="shared" si="129"/>
        <v/>
      </c>
      <c r="HO46" s="131" t="str">
        <f t="shared" si="130"/>
        <v/>
      </c>
      <c r="HP46" s="131" t="str">
        <f t="shared" si="131"/>
        <v/>
      </c>
      <c r="HQ46" s="131" t="str">
        <f t="shared" si="131"/>
        <v/>
      </c>
      <c r="HR46" s="131" t="str">
        <f t="shared" si="132"/>
        <v/>
      </c>
    </row>
    <row r="47" spans="1:226" ht="60" customHeight="1">
      <c r="A47" s="125">
        <v>42</v>
      </c>
      <c r="B47" s="32"/>
      <c r="C47" s="33"/>
      <c r="D47" s="34"/>
      <c r="E47" s="55"/>
      <c r="F47" s="46"/>
      <c r="G47" s="48">
        <f>IF(OR(C47="",C47=" ",C47="　"),0,IF(D47&gt;780630,0,ROUND(VLOOKUP(F47,Sheet2!$A$1:$B$20,2,FALSE),0)))</f>
        <v>0</v>
      </c>
      <c r="H47" s="49">
        <f t="shared" si="0"/>
        <v>0</v>
      </c>
      <c r="I47" s="24">
        <f t="shared" si="1"/>
        <v>0</v>
      </c>
      <c r="J47" s="25">
        <f t="shared" si="2"/>
        <v>0</v>
      </c>
      <c r="K47" s="35"/>
      <c r="L47" s="133" t="str">
        <f t="shared" si="133"/>
        <v/>
      </c>
      <c r="M47" s="51" t="str">
        <f t="shared" si="4"/>
        <v/>
      </c>
      <c r="N47" s="56">
        <v>15.5</v>
      </c>
      <c r="O47" s="38"/>
      <c r="P47" s="133" t="str">
        <f t="shared" si="134"/>
        <v/>
      </c>
      <c r="Q47" s="51" t="str">
        <f t="shared" si="6"/>
        <v/>
      </c>
      <c r="R47" s="56">
        <v>15.5</v>
      </c>
      <c r="S47" s="38"/>
      <c r="T47" s="34"/>
      <c r="U47" s="51" t="str">
        <f t="shared" si="7"/>
        <v/>
      </c>
      <c r="V47" s="56">
        <v>15.5</v>
      </c>
      <c r="W47" s="38"/>
      <c r="X47" s="34"/>
      <c r="Y47" s="51" t="str">
        <f t="shared" si="8"/>
        <v/>
      </c>
      <c r="Z47" s="56">
        <v>15.5</v>
      </c>
      <c r="AA47" s="35"/>
      <c r="AB47" s="34"/>
      <c r="AC47" s="51" t="str">
        <f t="shared" si="9"/>
        <v/>
      </c>
      <c r="AD47" s="56">
        <v>15.5</v>
      </c>
      <c r="AE47" s="38"/>
      <c r="AF47" s="34"/>
      <c r="AG47" s="51" t="str">
        <f t="shared" si="10"/>
        <v/>
      </c>
      <c r="AH47" s="56">
        <v>15.5</v>
      </c>
      <c r="AI47" s="37">
        <f t="shared" si="11"/>
        <v>0</v>
      </c>
      <c r="AJ47" s="47">
        <f t="shared" si="12"/>
        <v>0</v>
      </c>
      <c r="AK47" s="26">
        <f t="shared" si="13"/>
        <v>0</v>
      </c>
      <c r="AL47" s="53">
        <f t="shared" si="14"/>
        <v>0</v>
      </c>
      <c r="AM47" s="36"/>
      <c r="AN47" s="54"/>
      <c r="AO47" s="131" t="e">
        <f>VLOOKUP(LEFT(C47,1),Sheet2!$L$3:$M$28,2,FALSE)&amp;MID(C47,2,9)</f>
        <v>#N/A</v>
      </c>
      <c r="AP47" s="131" t="e">
        <f t="shared" si="15"/>
        <v>#N/A</v>
      </c>
      <c r="AQ47" s="131" t="e">
        <f t="shared" si="16"/>
        <v>#N/A</v>
      </c>
      <c r="AR47" s="27">
        <f t="shared" si="17"/>
        <v>0</v>
      </c>
      <c r="AS47" s="28">
        <f t="shared" si="18"/>
        <v>0</v>
      </c>
      <c r="AT47" s="27">
        <f t="shared" si="19"/>
        <v>0</v>
      </c>
      <c r="AU47" s="28">
        <f t="shared" si="20"/>
        <v>0</v>
      </c>
      <c r="AV47" s="28">
        <f t="shared" si="21"/>
        <v>0</v>
      </c>
      <c r="AW47" s="28">
        <f t="shared" si="22"/>
        <v>0</v>
      </c>
      <c r="AX47" s="28">
        <f t="shared" si="23"/>
        <v>0</v>
      </c>
      <c r="AY47" s="28">
        <f t="shared" si="24"/>
        <v>0</v>
      </c>
      <c r="AZ47" s="29" t="str">
        <f t="shared" si="25"/>
        <v/>
      </c>
      <c r="BA47" s="29"/>
      <c r="BB47" s="30">
        <f t="shared" si="135"/>
        <v>0</v>
      </c>
      <c r="BC47" s="30">
        <f t="shared" si="135"/>
        <v>0</v>
      </c>
      <c r="BD47" s="31">
        <f t="shared" si="27"/>
        <v>0</v>
      </c>
      <c r="BE47" s="131"/>
      <c r="BF47" s="27" t="e">
        <f t="shared" si="28"/>
        <v>#VALUE!</v>
      </c>
      <c r="BG47" s="28">
        <f t="shared" si="29"/>
        <v>0</v>
      </c>
      <c r="BH47" s="27" t="e">
        <f t="shared" si="30"/>
        <v>#VALUE!</v>
      </c>
      <c r="BI47" s="28">
        <f t="shared" si="31"/>
        <v>0</v>
      </c>
      <c r="BJ47" s="28">
        <f>IF(OR(T47="",T47=" ",T47="　"),0,IF(D47&gt;=800701,0,IF(MATCH(T47,Sheet2!$D$3:$D$12,1)&lt;=1,1,0)))</f>
        <v>0</v>
      </c>
      <c r="BK47" s="28">
        <f>IF(OR(X47="",X47=" ",X47="　"),0,IF(D47&gt;=800701,0,IF(MATCH(X47,Sheet2!$D$3:$D$12,1)&lt;=1,1,0)))</f>
        <v>0</v>
      </c>
      <c r="BL47" s="28">
        <f>IF(OR(AB47="",AB47=" ",AB47="　"),0,IF(D47&gt;=800701,0,IF(MATCH(AB47,Sheet2!$D$3:$D$12,1)&lt;=1,1,0)))</f>
        <v>0</v>
      </c>
      <c r="BM47" s="28">
        <f>IF(OR(AF47="",AF47=" ",AF47="　"),0,IF(D47&gt;=800701,0,IF(MATCH(AF47,Sheet2!$D$3:$D$12,1)&lt;=1,1,0)))</f>
        <v>0</v>
      </c>
      <c r="BN47" s="29">
        <f t="shared" si="32"/>
        <v>5</v>
      </c>
      <c r="BO47" s="29">
        <f t="shared" si="33"/>
        <v>3</v>
      </c>
      <c r="BP47" s="30">
        <f t="shared" si="34"/>
        <v>0</v>
      </c>
      <c r="BQ47" s="30">
        <f t="shared" si="35"/>
        <v>0</v>
      </c>
      <c r="BR47" s="30">
        <f t="shared" si="136"/>
        <v>0</v>
      </c>
      <c r="BS47" s="30">
        <f t="shared" si="136"/>
        <v>0</v>
      </c>
      <c r="BT47" s="30"/>
      <c r="BU47" s="27" t="e">
        <f t="shared" si="37"/>
        <v>#VALUE!</v>
      </c>
      <c r="BV47" s="28">
        <f t="shared" si="38"/>
        <v>0</v>
      </c>
      <c r="BW47" s="27" t="e">
        <f t="shared" si="39"/>
        <v>#VALUE!</v>
      </c>
      <c r="BX47" s="28">
        <f t="shared" si="40"/>
        <v>0</v>
      </c>
      <c r="BY47" s="28">
        <f>IF(OR(T47="",T47=" ",T47="　"),0,IF(D47&gt;=810101,0,IF(BJ47=1,1,IF(MATCH(T47,Sheet2!$D$3:$D$12,1)&lt;=2,1,0))))</f>
        <v>0</v>
      </c>
      <c r="BZ47" s="28">
        <f>IF(OR(X47="",X47=" ",X47="　"),0,IF(D47&gt;=810101,0,IF(BK47=1,1,IF(MATCH(X47,Sheet2!$D$3:$D$12,1)&lt;=2,1,0))))</f>
        <v>0</v>
      </c>
      <c r="CA47" s="28">
        <f>IF(OR(AB47="",AB47=" ",AB47="　"),0,IF(D47&gt;=810101,0,IF(BL47=1,1,IF(MATCH(AB47,Sheet2!$D$3:$D$12,1)&lt;=2,1,0))))</f>
        <v>0</v>
      </c>
      <c r="CB47" s="28">
        <f>IF(OR(AF47="",AF47=" ",AF47="　"),0,IF(D47&gt;=810101,0,IF(BM47=1,1,IF(MATCH(AF47,Sheet2!$D$3:$D$12,1)&lt;=2,1,0))))</f>
        <v>0</v>
      </c>
      <c r="CC47" s="29">
        <f t="shared" si="41"/>
        <v>4</v>
      </c>
      <c r="CD47" s="29">
        <f t="shared" si="42"/>
        <v>3</v>
      </c>
      <c r="CE47" s="30">
        <f t="shared" si="43"/>
        <v>0</v>
      </c>
      <c r="CF47" s="30">
        <f t="shared" si="44"/>
        <v>0</v>
      </c>
      <c r="CG47" s="30">
        <f t="shared" si="137"/>
        <v>0</v>
      </c>
      <c r="CH47" s="30">
        <f t="shared" si="137"/>
        <v>0</v>
      </c>
      <c r="CI47" s="30"/>
      <c r="CJ47" s="27" t="e">
        <f t="shared" si="46"/>
        <v>#VALUE!</v>
      </c>
      <c r="CK47" s="28">
        <f t="shared" si="47"/>
        <v>0</v>
      </c>
      <c r="CL47" s="27" t="e">
        <f t="shared" si="48"/>
        <v>#VALUE!</v>
      </c>
      <c r="CM47" s="28">
        <f t="shared" si="49"/>
        <v>0</v>
      </c>
      <c r="CN47" s="28">
        <f>IF(OR(T47="",T47=" ",T47="　"),0,IF(D47&gt;=810701,0,IF(BY47=1,1,IF(MATCH(T47,Sheet2!$D$3:$D$12,1)&lt;=3,1,0))))</f>
        <v>0</v>
      </c>
      <c r="CO47" s="28">
        <f>IF(OR(X47="",X47=" ",X47="　"),0,IF(D47&gt;=810701,0,IF(BZ47=1,1,IF(MATCH(X47,Sheet2!$D$3:$D$12,1)&lt;=3,1,0))))</f>
        <v>0</v>
      </c>
      <c r="CP47" s="28">
        <f>IF(OR(AB47="",AB47=" ",AB47="　"),0,IF(D47&gt;=810701,0,IF(CA47=1,1,IF(MATCH(AB47,Sheet2!$D$3:$D$12,1)&lt;=3,1,0))))</f>
        <v>0</v>
      </c>
      <c r="CQ47" s="28">
        <f>IF(OR(AF47="",AF47=" ",AF47="　"),0,IF(D47&gt;=810701,0,IF(CB47=1,1,IF(MATCH(AF47,Sheet2!$D$3:$D$12,1)&lt;=3,1,0))))</f>
        <v>0</v>
      </c>
      <c r="CR47" s="29">
        <f t="shared" si="50"/>
        <v>4</v>
      </c>
      <c r="CS47" s="29">
        <f t="shared" si="51"/>
        <v>3</v>
      </c>
      <c r="CT47" s="30">
        <f t="shared" si="52"/>
        <v>0</v>
      </c>
      <c r="CU47" s="30">
        <f t="shared" si="53"/>
        <v>0</v>
      </c>
      <c r="CV47" s="30">
        <f t="shared" si="138"/>
        <v>0</v>
      </c>
      <c r="CW47" s="30">
        <f t="shared" si="138"/>
        <v>0</v>
      </c>
      <c r="CX47" s="31"/>
      <c r="CY47" s="27" t="e">
        <f t="shared" si="55"/>
        <v>#VALUE!</v>
      </c>
      <c r="CZ47" s="28">
        <f t="shared" si="56"/>
        <v>0</v>
      </c>
      <c r="DA47" s="27" t="e">
        <f t="shared" si="57"/>
        <v>#VALUE!</v>
      </c>
      <c r="DB47" s="28">
        <f t="shared" si="58"/>
        <v>0</v>
      </c>
      <c r="DC47" s="28">
        <f>IF(OR(T47="",T47=" ",T47="　"),0,IF(D47&gt;=820101,0,IF(CN47=1,1,IF(MATCH(T47,Sheet2!$D$3:$D$12,1)&lt;=4,1,0))))</f>
        <v>0</v>
      </c>
      <c r="DD47" s="28">
        <f>IF(OR(X47="",X47=" ",X47="　"),0,IF(D47&gt;=820101,0,IF(CO47=1,1,IF(MATCH(X47,Sheet2!$D$3:$D$12,1)&lt;=4,1,0))))</f>
        <v>0</v>
      </c>
      <c r="DE47" s="28">
        <f>IF(OR(AB47="",AB47=" ",AB47="　"),0,IF(D47&gt;=820101,0,IF(CP47=1,1,IF(MATCH(AB47,Sheet2!$D$3:$D$12,1)&lt;=4,1,0))))</f>
        <v>0</v>
      </c>
      <c r="DF47" s="28">
        <f>IF(OR(AF47="",AF47=" ",AF47="　"),0,IF(D47&gt;=820101,0,IF(CQ47=1,1,IF(MATCH(AF47,Sheet2!$D$3:$D$12,1)&lt;=4,1,0))))</f>
        <v>0</v>
      </c>
      <c r="DG47" s="29">
        <f t="shared" si="59"/>
        <v>3</v>
      </c>
      <c r="DH47" s="29">
        <f t="shared" si="60"/>
        <v>3</v>
      </c>
      <c r="DI47" s="30">
        <f t="shared" si="61"/>
        <v>0</v>
      </c>
      <c r="DJ47" s="30">
        <f t="shared" si="62"/>
        <v>0</v>
      </c>
      <c r="DK47" s="30">
        <f t="shared" si="139"/>
        <v>0</v>
      </c>
      <c r="DL47" s="30">
        <f t="shared" si="139"/>
        <v>0</v>
      </c>
      <c r="DM47" s="31"/>
      <c r="DN47" s="27" t="e">
        <f t="shared" si="64"/>
        <v>#VALUE!</v>
      </c>
      <c r="DO47" s="28">
        <f t="shared" si="65"/>
        <v>0</v>
      </c>
      <c r="DP47" s="27" t="e">
        <f t="shared" si="66"/>
        <v>#VALUE!</v>
      </c>
      <c r="DQ47" s="28">
        <f t="shared" si="67"/>
        <v>0</v>
      </c>
      <c r="DR47" s="28">
        <f>IF(OR(T47="",T47=" ",T47="　"),0,IF(D47&gt;=820701,0,IF(DC47=1,1,IF(MATCH(T47,Sheet2!$D$3:$D$12,1)&lt;=5,1,0))))</f>
        <v>0</v>
      </c>
      <c r="DS47" s="28">
        <f>IF(OR(X47="",X47=" ",X47="　"),0,IF(D47&gt;=820701,0,IF(DD47=1,1,IF(MATCH(X47,Sheet2!$D$3:$D$12,1)&lt;=5,1,0))))</f>
        <v>0</v>
      </c>
      <c r="DT47" s="28">
        <f>IF(OR(AB47="",AB47=" ",AB47="　"),0,IF(D47&gt;=820701,0,IF(DE47=1,1,IF(MATCH(AB47,Sheet2!$D$3:$D$12,1)&lt;=5,1,0))))</f>
        <v>0</v>
      </c>
      <c r="DU47" s="28">
        <f>IF(OR(AF47="",AF47=" ",AF47="　"),0,IF(D47&gt;=820701,0,IF(DF47=1,1,IF(MATCH(AF47,Sheet2!$D$3:$D$12,1)&lt;=5,1,0))))</f>
        <v>0</v>
      </c>
      <c r="DV47" s="29">
        <f t="shared" si="68"/>
        <v>3</v>
      </c>
      <c r="DW47" s="29">
        <f t="shared" si="69"/>
        <v>3</v>
      </c>
      <c r="DX47" s="30">
        <f t="shared" si="70"/>
        <v>0</v>
      </c>
      <c r="DY47" s="30">
        <f t="shared" si="71"/>
        <v>0</v>
      </c>
      <c r="DZ47" s="30">
        <f t="shared" si="140"/>
        <v>0</v>
      </c>
      <c r="EA47" s="30">
        <f t="shared" si="140"/>
        <v>0</v>
      </c>
      <c r="EB47" s="31"/>
      <c r="EC47" s="27" t="e">
        <f t="shared" si="73"/>
        <v>#VALUE!</v>
      </c>
      <c r="ED47" s="28">
        <f t="shared" si="74"/>
        <v>0</v>
      </c>
      <c r="EE47" s="27" t="e">
        <f t="shared" si="75"/>
        <v>#VALUE!</v>
      </c>
      <c r="EF47" s="28">
        <f t="shared" si="76"/>
        <v>0</v>
      </c>
      <c r="EG47" s="28">
        <f>IF(OR(T47="",T47=" ",T47="　"),0,IF(D47&gt;=830101,0,IF(DR47=1,1,IF(MATCH(T47,Sheet2!$D$3:$D$12,1)&lt;=6,1,0))))</f>
        <v>0</v>
      </c>
      <c r="EH47" s="28">
        <f>IF(OR(X47="",X47=" ",X47="　"),0,IF(D47&gt;=830101,0,IF(DS47=1,1,IF(MATCH(X47,Sheet2!$D$3:$D$12,1)&lt;=6,1,0))))</f>
        <v>0</v>
      </c>
      <c r="EI47" s="28">
        <f>IF(OR(AB47="",AB47=" ",AB47="　"),0,IF(D47&gt;=830101,0,IF(DT47=1,1,IF(MATCH(AB47,Sheet2!$D$3:$D$12,1)&lt;=6,1,0))))</f>
        <v>0</v>
      </c>
      <c r="EJ47" s="28">
        <f>IF(OR(AF47="",AF47=" ",AF47="　"),0,IF(D47&gt;=830101,0,IF(DU47=1,1,IF(MATCH(AF47,Sheet2!$D$3:$D$12,1)&lt;=6,1,0))))</f>
        <v>0</v>
      </c>
      <c r="EK47" s="29">
        <f t="shared" si="77"/>
        <v>2</v>
      </c>
      <c r="EL47" s="29">
        <f t="shared" si="78"/>
        <v>2</v>
      </c>
      <c r="EM47" s="30">
        <f t="shared" si="79"/>
        <v>0</v>
      </c>
      <c r="EN47" s="30">
        <f t="shared" si="80"/>
        <v>0</v>
      </c>
      <c r="EO47" s="30">
        <f t="shared" si="141"/>
        <v>0</v>
      </c>
      <c r="EP47" s="30">
        <f t="shared" si="141"/>
        <v>0</v>
      </c>
      <c r="EQ47" s="31"/>
      <c r="ER47" s="27" t="e">
        <f t="shared" si="82"/>
        <v>#VALUE!</v>
      </c>
      <c r="ES47" s="28">
        <f t="shared" si="83"/>
        <v>0</v>
      </c>
      <c r="ET47" s="27" t="e">
        <f t="shared" si="84"/>
        <v>#VALUE!</v>
      </c>
      <c r="EU47" s="28">
        <f t="shared" si="85"/>
        <v>0</v>
      </c>
      <c r="EV47" s="28">
        <f>IF(OR(T47="",T47=" ",T47="　"),0,IF(D47&gt;=830701,0,IF(EG47=1,1,IF(MATCH(T47,Sheet2!$D$3:$D$12,1)&lt;=7,1,0))))</f>
        <v>0</v>
      </c>
      <c r="EW47" s="28">
        <f>IF(OR(X47="",X47=" ",X47="　"),0,IF(D47&gt;=830701,0,IF(EH47=1,1,IF(MATCH(X47,Sheet2!$D$3:$D$12,1)&lt;=7,1,0))))</f>
        <v>0</v>
      </c>
      <c r="EX47" s="28">
        <f>IF(OR(AB47="",AB47=" ",AB47="　"),0,IF(D47&gt;=830701,0,IF(EI47=1,1,IF(MATCH(AB47,Sheet2!$D$3:$D$12,1)&lt;=7,1,0))))</f>
        <v>0</v>
      </c>
      <c r="EY47" s="28">
        <f>IF(OR(AF47="",AF47=" ",AF47="　"),0,IF(D47&gt;=830701,0,IF(EJ47=1,1,IF(MATCH(AF47,Sheet2!$D$3:$D$12,1)&lt;=7,1,0))))</f>
        <v>0</v>
      </c>
      <c r="EZ47" s="29">
        <f t="shared" si="86"/>
        <v>2</v>
      </c>
      <c r="FA47" s="29">
        <f t="shared" si="87"/>
        <v>2</v>
      </c>
      <c r="FB47" s="30">
        <f t="shared" si="88"/>
        <v>0</v>
      </c>
      <c r="FC47" s="30">
        <f t="shared" si="89"/>
        <v>0</v>
      </c>
      <c r="FD47" s="30">
        <f t="shared" si="142"/>
        <v>0</v>
      </c>
      <c r="FE47" s="30">
        <f t="shared" si="142"/>
        <v>0</v>
      </c>
      <c r="FF47" s="31"/>
      <c r="FG47" s="27" t="e">
        <f t="shared" si="91"/>
        <v>#VALUE!</v>
      </c>
      <c r="FH47" s="28">
        <f t="shared" si="92"/>
        <v>0</v>
      </c>
      <c r="FI47" s="27" t="e">
        <f t="shared" si="93"/>
        <v>#VALUE!</v>
      </c>
      <c r="FJ47" s="28">
        <f t="shared" si="94"/>
        <v>0</v>
      </c>
      <c r="FK47" s="28">
        <f>IF(OR(T47="",T47=" ",T47="　"),0,IF(D47&gt;=840101,0,IF(EV47=1,1,IF(MATCH(T47,Sheet2!$D$3:$D$12,1)&lt;=8,1,0))))</f>
        <v>0</v>
      </c>
      <c r="FL47" s="28">
        <f>IF(OR(X47="",X47=" ",X47="　"),0,IF(D47&gt;=840101,0,IF(EW47=1,1,IF(MATCH(X47,Sheet2!$D$3:$D$12,1)&lt;=8,1,0))))</f>
        <v>0</v>
      </c>
      <c r="FM47" s="28">
        <f>IF(OR(AB47="",AB47=" ",AB47="　"),0,IF(D47&gt;=840101,0,IF(EX47=1,1,IF(MATCH(AB47,Sheet2!$D$3:$D$12,1)&lt;=8,1,0))))</f>
        <v>0</v>
      </c>
      <c r="FN47" s="28">
        <f>IF(OR(AF47="",AF47=" ",AF47="　"),0,IF(D47&gt;=840101,0,IF(EY47=1,1,IF(MATCH(AF47,Sheet2!$D$3:$D$12,1)&lt;=8,1,0))))</f>
        <v>0</v>
      </c>
      <c r="FO47" s="29">
        <f t="shared" si="95"/>
        <v>1</v>
      </c>
      <c r="FP47" s="29">
        <f t="shared" si="96"/>
        <v>1</v>
      </c>
      <c r="FQ47" s="30">
        <f t="shared" si="97"/>
        <v>0</v>
      </c>
      <c r="FR47" s="30">
        <f t="shared" si="98"/>
        <v>0</v>
      </c>
      <c r="FS47" s="30">
        <f t="shared" si="143"/>
        <v>0</v>
      </c>
      <c r="FT47" s="30">
        <f t="shared" si="143"/>
        <v>0</v>
      </c>
      <c r="FU47" s="31"/>
      <c r="FV47" s="27" t="e">
        <f t="shared" si="100"/>
        <v>#VALUE!</v>
      </c>
      <c r="FW47" s="28">
        <f t="shared" si="101"/>
        <v>0</v>
      </c>
      <c r="FX47" s="27" t="e">
        <f t="shared" si="102"/>
        <v>#VALUE!</v>
      </c>
      <c r="FY47" s="28">
        <f t="shared" si="103"/>
        <v>0</v>
      </c>
      <c r="FZ47" s="28">
        <f>IF(OR(T47="",T47=" ",T47="　"),0,IF(D47&gt;=840701,0,IF(FK47=1,1,IF(MATCH(T47,Sheet2!$D$3:$D$12,1)&lt;=9,1,0))))</f>
        <v>0</v>
      </c>
      <c r="GA47" s="28">
        <f>IF(OR(X47="",X47=" ",X47="　"),0,IF(D47&gt;=840701,0,IF(FL47=1,1,IF(MATCH(X47,Sheet2!$D$3:$D$12,1)&lt;=9,1,0))))</f>
        <v>0</v>
      </c>
      <c r="GB47" s="28">
        <f>IF(OR(AB47="",AB47=" ",AB47="　"),0,IF(D47&gt;=840701,0,IF(FM47=1,1,IF(MATCH(AB47,Sheet2!$D$3:$D$12,1)&lt;=9,1,0))))</f>
        <v>0</v>
      </c>
      <c r="GC47" s="28">
        <f>IF(OR(AF47="",AF47=" ",AF47="　"),0,IF(D47&gt;=840701,0,IF(FN47=1,1,IF(MATCH(AF47,Sheet2!$D$3:$D$12,1)&lt;=9,1,0))))</f>
        <v>0</v>
      </c>
      <c r="GD47" s="29">
        <f t="shared" si="104"/>
        <v>1</v>
      </c>
      <c r="GE47" s="29">
        <f t="shared" si="105"/>
        <v>1</v>
      </c>
      <c r="GF47" s="30">
        <f t="shared" si="106"/>
        <v>0</v>
      </c>
      <c r="GG47" s="30">
        <f t="shared" si="107"/>
        <v>0</v>
      </c>
      <c r="GH47" s="30">
        <f t="shared" si="144"/>
        <v>0</v>
      </c>
      <c r="GI47" s="30">
        <f t="shared" si="144"/>
        <v>0</v>
      </c>
      <c r="GJ47" s="31"/>
      <c r="GK47" s="27" t="e">
        <f t="shared" si="109"/>
        <v>#VALUE!</v>
      </c>
      <c r="GL47" s="28">
        <f t="shared" si="110"/>
        <v>0</v>
      </c>
      <c r="GM47" s="27" t="e">
        <f t="shared" si="111"/>
        <v>#VALUE!</v>
      </c>
      <c r="GN47" s="28">
        <f t="shared" si="112"/>
        <v>0</v>
      </c>
      <c r="GO47" s="28">
        <f>IF(OR(T47="",T47=" ",T47="　"),0,IF(D47&gt;=840701,0,IF(FZ47=1,1,IF(MATCH(T47,Sheet2!$D$3:$D$12,1)&lt;=10,1,0))))</f>
        <v>0</v>
      </c>
      <c r="GP47" s="28">
        <f>IF(OR(X47="",X47=" ",X47="　"),0,IF(D47&gt;=840701,0,IF(GA47=1,1,IF(MATCH(X47,Sheet2!$D$3:$D$12,1)&lt;=10,1,0))))</f>
        <v>0</v>
      </c>
      <c r="GQ47" s="28">
        <f>IF(OR(AB47="",AB47=" ",AB47="　"),0,IF(D47&gt;=840701,0,IF(GB47=1,1,IF(MATCH(AB47,Sheet2!$D$3:$D$12,1)&lt;=10,1,0))))</f>
        <v>0</v>
      </c>
      <c r="GR47" s="28">
        <f>IF(OR(AF47="",AF47=" ",AF47="　"),0,IF(D47&gt;=840701,0,IF(GC47=1,1,IF(MATCH(AF47,Sheet2!$D$3:$D$12,1)&lt;=10,1,0))))</f>
        <v>0</v>
      </c>
      <c r="GS47" s="29">
        <f t="shared" si="113"/>
        <v>0</v>
      </c>
      <c r="GT47" s="29">
        <f t="shared" si="114"/>
        <v>0</v>
      </c>
      <c r="GU47" s="30">
        <f t="shared" si="115"/>
        <v>0</v>
      </c>
      <c r="GV47" s="30">
        <f t="shared" si="116"/>
        <v>0</v>
      </c>
      <c r="GW47" s="30">
        <f t="shared" si="145"/>
        <v>0</v>
      </c>
      <c r="GX47" s="30">
        <f t="shared" si="145"/>
        <v>0</v>
      </c>
      <c r="GY47" s="131"/>
      <c r="GZ47" s="39" t="str">
        <f t="shared" si="118"/>
        <v>1911/00/00</v>
      </c>
      <c r="HA47" s="131" t="e">
        <f t="shared" si="119"/>
        <v>#VALUE!</v>
      </c>
      <c r="HB47" s="131" t="str">
        <f t="shared" si="120"/>
        <v>1911/00/00</v>
      </c>
      <c r="HC47" s="131" t="e">
        <f t="shared" si="121"/>
        <v>#VALUE!</v>
      </c>
      <c r="HD47" s="131" t="str">
        <f t="shared" si="122"/>
        <v>1911/00/00</v>
      </c>
      <c r="HE47" s="131" t="e">
        <f t="shared" si="123"/>
        <v>#VALUE!</v>
      </c>
      <c r="HF47" s="131" t="str">
        <f t="shared" si="124"/>
        <v>2014/01/01</v>
      </c>
      <c r="HH47" s="131">
        <f>IF(OR(C47="",C47=" ",C47="　"),0,IF(D47&gt;780630,0,ROUND(VLOOKUP(F47,Sheet2!$A$1:$B$20,2,FALSE)*E47,0)))</f>
        <v>0</v>
      </c>
      <c r="HI47" s="131">
        <f t="shared" si="125"/>
        <v>0</v>
      </c>
      <c r="HJ47" s="131">
        <f t="shared" si="126"/>
        <v>0</v>
      </c>
      <c r="HL47" s="131" t="str">
        <f t="shared" si="127"/>
        <v/>
      </c>
      <c r="HM47" s="131" t="str">
        <f t="shared" si="128"/>
        <v/>
      </c>
      <c r="HN47" s="131" t="str">
        <f t="shared" si="129"/>
        <v/>
      </c>
      <c r="HO47" s="131" t="str">
        <f t="shared" si="130"/>
        <v/>
      </c>
      <c r="HP47" s="131" t="str">
        <f t="shared" si="131"/>
        <v/>
      </c>
      <c r="HQ47" s="131" t="str">
        <f t="shared" si="131"/>
        <v/>
      </c>
      <c r="HR47" s="131" t="str">
        <f t="shared" si="132"/>
        <v/>
      </c>
    </row>
    <row r="48" spans="1:226" ht="60" customHeight="1">
      <c r="A48" s="125">
        <v>43</v>
      </c>
      <c r="B48" s="32"/>
      <c r="C48" s="33"/>
      <c r="D48" s="34"/>
      <c r="E48" s="55"/>
      <c r="F48" s="46"/>
      <c r="G48" s="48">
        <f>IF(OR(C48="",C48=" ",C48="　"),0,IF(D48&gt;780630,0,ROUND(VLOOKUP(F48,Sheet2!$A$1:$B$20,2,FALSE),0)))</f>
        <v>0</v>
      </c>
      <c r="H48" s="49">
        <f t="shared" si="0"/>
        <v>0</v>
      </c>
      <c r="I48" s="24">
        <f t="shared" si="1"/>
        <v>0</v>
      </c>
      <c r="J48" s="25">
        <f t="shared" si="2"/>
        <v>0</v>
      </c>
      <c r="K48" s="35"/>
      <c r="L48" s="133" t="str">
        <f t="shared" si="133"/>
        <v/>
      </c>
      <c r="M48" s="51" t="str">
        <f t="shared" si="4"/>
        <v/>
      </c>
      <c r="N48" s="56">
        <v>15.5</v>
      </c>
      <c r="O48" s="38"/>
      <c r="P48" s="133" t="str">
        <f t="shared" si="134"/>
        <v/>
      </c>
      <c r="Q48" s="51" t="str">
        <f t="shared" si="6"/>
        <v/>
      </c>
      <c r="R48" s="56">
        <v>15.5</v>
      </c>
      <c r="S48" s="38"/>
      <c r="T48" s="34"/>
      <c r="U48" s="51" t="str">
        <f t="shared" si="7"/>
        <v/>
      </c>
      <c r="V48" s="56">
        <v>15.5</v>
      </c>
      <c r="W48" s="38"/>
      <c r="X48" s="34"/>
      <c r="Y48" s="51" t="str">
        <f t="shared" si="8"/>
        <v/>
      </c>
      <c r="Z48" s="56">
        <v>15.5</v>
      </c>
      <c r="AA48" s="35"/>
      <c r="AB48" s="34"/>
      <c r="AC48" s="51" t="str">
        <f t="shared" si="9"/>
        <v/>
      </c>
      <c r="AD48" s="56">
        <v>15.5</v>
      </c>
      <c r="AE48" s="38"/>
      <c r="AF48" s="34"/>
      <c r="AG48" s="51" t="str">
        <f t="shared" si="10"/>
        <v/>
      </c>
      <c r="AH48" s="56">
        <v>15.5</v>
      </c>
      <c r="AI48" s="37">
        <f t="shared" si="11"/>
        <v>0</v>
      </c>
      <c r="AJ48" s="47">
        <f t="shared" si="12"/>
        <v>0</v>
      </c>
      <c r="AK48" s="26">
        <f t="shared" si="13"/>
        <v>0</v>
      </c>
      <c r="AL48" s="53">
        <f t="shared" si="14"/>
        <v>0</v>
      </c>
      <c r="AM48" s="36"/>
      <c r="AN48" s="54"/>
      <c r="AO48" s="131" t="e">
        <f>VLOOKUP(LEFT(C48,1),Sheet2!$L$3:$M$28,2,FALSE)&amp;MID(C48,2,9)</f>
        <v>#N/A</v>
      </c>
      <c r="AP48" s="131" t="e">
        <f t="shared" si="15"/>
        <v>#N/A</v>
      </c>
      <c r="AQ48" s="131" t="e">
        <f t="shared" si="16"/>
        <v>#N/A</v>
      </c>
      <c r="AR48" s="27">
        <f t="shared" si="17"/>
        <v>0</v>
      </c>
      <c r="AS48" s="28">
        <f t="shared" si="18"/>
        <v>0</v>
      </c>
      <c r="AT48" s="27">
        <f t="shared" si="19"/>
        <v>0</v>
      </c>
      <c r="AU48" s="28">
        <f t="shared" si="20"/>
        <v>0</v>
      </c>
      <c r="AV48" s="28">
        <f t="shared" si="21"/>
        <v>0</v>
      </c>
      <c r="AW48" s="28">
        <f t="shared" si="22"/>
        <v>0</v>
      </c>
      <c r="AX48" s="28">
        <f t="shared" si="23"/>
        <v>0</v>
      </c>
      <c r="AY48" s="28">
        <f t="shared" si="24"/>
        <v>0</v>
      </c>
      <c r="AZ48" s="29" t="str">
        <f t="shared" si="25"/>
        <v/>
      </c>
      <c r="BA48" s="29"/>
      <c r="BB48" s="30">
        <f t="shared" si="135"/>
        <v>0</v>
      </c>
      <c r="BC48" s="30">
        <f t="shared" si="135"/>
        <v>0</v>
      </c>
      <c r="BD48" s="31">
        <f t="shared" si="27"/>
        <v>0</v>
      </c>
      <c r="BE48" s="131"/>
      <c r="BF48" s="27" t="e">
        <f t="shared" si="28"/>
        <v>#VALUE!</v>
      </c>
      <c r="BG48" s="28">
        <f t="shared" si="29"/>
        <v>0</v>
      </c>
      <c r="BH48" s="27" t="e">
        <f t="shared" si="30"/>
        <v>#VALUE!</v>
      </c>
      <c r="BI48" s="28">
        <f t="shared" si="31"/>
        <v>0</v>
      </c>
      <c r="BJ48" s="28">
        <f>IF(OR(T48="",T48=" ",T48="　"),0,IF(D48&gt;=800701,0,IF(MATCH(T48,Sheet2!$D$3:$D$12,1)&lt;=1,1,0)))</f>
        <v>0</v>
      </c>
      <c r="BK48" s="28">
        <f>IF(OR(X48="",X48=" ",X48="　"),0,IF(D48&gt;=800701,0,IF(MATCH(X48,Sheet2!$D$3:$D$12,1)&lt;=1,1,0)))</f>
        <v>0</v>
      </c>
      <c r="BL48" s="28">
        <f>IF(OR(AB48="",AB48=" ",AB48="　"),0,IF(D48&gt;=800701,0,IF(MATCH(AB48,Sheet2!$D$3:$D$12,1)&lt;=1,1,0)))</f>
        <v>0</v>
      </c>
      <c r="BM48" s="28">
        <f>IF(OR(AF48="",AF48=" ",AF48="　"),0,IF(D48&gt;=800701,0,IF(MATCH(AF48,Sheet2!$D$3:$D$12,1)&lt;=1,1,0)))</f>
        <v>0</v>
      </c>
      <c r="BN48" s="29">
        <f t="shared" si="32"/>
        <v>5</v>
      </c>
      <c r="BO48" s="29">
        <f t="shared" si="33"/>
        <v>3</v>
      </c>
      <c r="BP48" s="30">
        <f t="shared" si="34"/>
        <v>0</v>
      </c>
      <c r="BQ48" s="30">
        <f t="shared" si="35"/>
        <v>0</v>
      </c>
      <c r="BR48" s="30">
        <f t="shared" si="136"/>
        <v>0</v>
      </c>
      <c r="BS48" s="30">
        <f t="shared" si="136"/>
        <v>0</v>
      </c>
      <c r="BT48" s="30"/>
      <c r="BU48" s="27" t="e">
        <f t="shared" si="37"/>
        <v>#VALUE!</v>
      </c>
      <c r="BV48" s="28">
        <f t="shared" si="38"/>
        <v>0</v>
      </c>
      <c r="BW48" s="27" t="e">
        <f t="shared" si="39"/>
        <v>#VALUE!</v>
      </c>
      <c r="BX48" s="28">
        <f t="shared" si="40"/>
        <v>0</v>
      </c>
      <c r="BY48" s="28">
        <f>IF(OR(T48="",T48=" ",T48="　"),0,IF(D48&gt;=810101,0,IF(BJ48=1,1,IF(MATCH(T48,Sheet2!$D$3:$D$12,1)&lt;=2,1,0))))</f>
        <v>0</v>
      </c>
      <c r="BZ48" s="28">
        <f>IF(OR(X48="",X48=" ",X48="　"),0,IF(D48&gt;=810101,0,IF(BK48=1,1,IF(MATCH(X48,Sheet2!$D$3:$D$12,1)&lt;=2,1,0))))</f>
        <v>0</v>
      </c>
      <c r="CA48" s="28">
        <f>IF(OR(AB48="",AB48=" ",AB48="　"),0,IF(D48&gt;=810101,0,IF(BL48=1,1,IF(MATCH(AB48,Sheet2!$D$3:$D$12,1)&lt;=2,1,0))))</f>
        <v>0</v>
      </c>
      <c r="CB48" s="28">
        <f>IF(OR(AF48="",AF48=" ",AF48="　"),0,IF(D48&gt;=810101,0,IF(BM48=1,1,IF(MATCH(AF48,Sheet2!$D$3:$D$12,1)&lt;=2,1,0))))</f>
        <v>0</v>
      </c>
      <c r="CC48" s="29">
        <f t="shared" si="41"/>
        <v>4</v>
      </c>
      <c r="CD48" s="29">
        <f t="shared" si="42"/>
        <v>3</v>
      </c>
      <c r="CE48" s="30">
        <f t="shared" si="43"/>
        <v>0</v>
      </c>
      <c r="CF48" s="30">
        <f t="shared" si="44"/>
        <v>0</v>
      </c>
      <c r="CG48" s="30">
        <f t="shared" si="137"/>
        <v>0</v>
      </c>
      <c r="CH48" s="30">
        <f t="shared" si="137"/>
        <v>0</v>
      </c>
      <c r="CI48" s="30"/>
      <c r="CJ48" s="27" t="e">
        <f t="shared" si="46"/>
        <v>#VALUE!</v>
      </c>
      <c r="CK48" s="28">
        <f t="shared" si="47"/>
        <v>0</v>
      </c>
      <c r="CL48" s="27" t="e">
        <f t="shared" si="48"/>
        <v>#VALUE!</v>
      </c>
      <c r="CM48" s="28">
        <f t="shared" si="49"/>
        <v>0</v>
      </c>
      <c r="CN48" s="28">
        <f>IF(OR(T48="",T48=" ",T48="　"),0,IF(D48&gt;=810701,0,IF(BY48=1,1,IF(MATCH(T48,Sheet2!$D$3:$D$12,1)&lt;=3,1,0))))</f>
        <v>0</v>
      </c>
      <c r="CO48" s="28">
        <f>IF(OR(X48="",X48=" ",X48="　"),0,IF(D48&gt;=810701,0,IF(BZ48=1,1,IF(MATCH(X48,Sheet2!$D$3:$D$12,1)&lt;=3,1,0))))</f>
        <v>0</v>
      </c>
      <c r="CP48" s="28">
        <f>IF(OR(AB48="",AB48=" ",AB48="　"),0,IF(D48&gt;=810701,0,IF(CA48=1,1,IF(MATCH(AB48,Sheet2!$D$3:$D$12,1)&lt;=3,1,0))))</f>
        <v>0</v>
      </c>
      <c r="CQ48" s="28">
        <f>IF(OR(AF48="",AF48=" ",AF48="　"),0,IF(D48&gt;=810701,0,IF(CB48=1,1,IF(MATCH(AF48,Sheet2!$D$3:$D$12,1)&lt;=3,1,0))))</f>
        <v>0</v>
      </c>
      <c r="CR48" s="29">
        <f t="shared" si="50"/>
        <v>4</v>
      </c>
      <c r="CS48" s="29">
        <f t="shared" si="51"/>
        <v>3</v>
      </c>
      <c r="CT48" s="30">
        <f t="shared" si="52"/>
        <v>0</v>
      </c>
      <c r="CU48" s="30">
        <f t="shared" si="53"/>
        <v>0</v>
      </c>
      <c r="CV48" s="30">
        <f t="shared" si="138"/>
        <v>0</v>
      </c>
      <c r="CW48" s="30">
        <f t="shared" si="138"/>
        <v>0</v>
      </c>
      <c r="CX48" s="31"/>
      <c r="CY48" s="27" t="e">
        <f t="shared" si="55"/>
        <v>#VALUE!</v>
      </c>
      <c r="CZ48" s="28">
        <f t="shared" si="56"/>
        <v>0</v>
      </c>
      <c r="DA48" s="27" t="e">
        <f t="shared" si="57"/>
        <v>#VALUE!</v>
      </c>
      <c r="DB48" s="28">
        <f t="shared" si="58"/>
        <v>0</v>
      </c>
      <c r="DC48" s="28">
        <f>IF(OR(T48="",T48=" ",T48="　"),0,IF(D48&gt;=820101,0,IF(CN48=1,1,IF(MATCH(T48,Sheet2!$D$3:$D$12,1)&lt;=4,1,0))))</f>
        <v>0</v>
      </c>
      <c r="DD48" s="28">
        <f>IF(OR(X48="",X48=" ",X48="　"),0,IF(D48&gt;=820101,0,IF(CO48=1,1,IF(MATCH(X48,Sheet2!$D$3:$D$12,1)&lt;=4,1,0))))</f>
        <v>0</v>
      </c>
      <c r="DE48" s="28">
        <f>IF(OR(AB48="",AB48=" ",AB48="　"),0,IF(D48&gt;=820101,0,IF(CP48=1,1,IF(MATCH(AB48,Sheet2!$D$3:$D$12,1)&lt;=4,1,0))))</f>
        <v>0</v>
      </c>
      <c r="DF48" s="28">
        <f>IF(OR(AF48="",AF48=" ",AF48="　"),0,IF(D48&gt;=820101,0,IF(CQ48=1,1,IF(MATCH(AF48,Sheet2!$D$3:$D$12,1)&lt;=4,1,0))))</f>
        <v>0</v>
      </c>
      <c r="DG48" s="29">
        <f t="shared" si="59"/>
        <v>3</v>
      </c>
      <c r="DH48" s="29">
        <f t="shared" si="60"/>
        <v>3</v>
      </c>
      <c r="DI48" s="30">
        <f t="shared" si="61"/>
        <v>0</v>
      </c>
      <c r="DJ48" s="30">
        <f t="shared" si="62"/>
        <v>0</v>
      </c>
      <c r="DK48" s="30">
        <f t="shared" si="139"/>
        <v>0</v>
      </c>
      <c r="DL48" s="30">
        <f t="shared" si="139"/>
        <v>0</v>
      </c>
      <c r="DM48" s="31"/>
      <c r="DN48" s="27" t="e">
        <f t="shared" si="64"/>
        <v>#VALUE!</v>
      </c>
      <c r="DO48" s="28">
        <f t="shared" si="65"/>
        <v>0</v>
      </c>
      <c r="DP48" s="27" t="e">
        <f t="shared" si="66"/>
        <v>#VALUE!</v>
      </c>
      <c r="DQ48" s="28">
        <f t="shared" si="67"/>
        <v>0</v>
      </c>
      <c r="DR48" s="28">
        <f>IF(OR(T48="",T48=" ",T48="　"),0,IF(D48&gt;=820701,0,IF(DC48=1,1,IF(MATCH(T48,Sheet2!$D$3:$D$12,1)&lt;=5,1,0))))</f>
        <v>0</v>
      </c>
      <c r="DS48" s="28">
        <f>IF(OR(X48="",X48=" ",X48="　"),0,IF(D48&gt;=820701,0,IF(DD48=1,1,IF(MATCH(X48,Sheet2!$D$3:$D$12,1)&lt;=5,1,0))))</f>
        <v>0</v>
      </c>
      <c r="DT48" s="28">
        <f>IF(OR(AB48="",AB48=" ",AB48="　"),0,IF(D48&gt;=820701,0,IF(DE48=1,1,IF(MATCH(AB48,Sheet2!$D$3:$D$12,1)&lt;=5,1,0))))</f>
        <v>0</v>
      </c>
      <c r="DU48" s="28">
        <f>IF(OR(AF48="",AF48=" ",AF48="　"),0,IF(D48&gt;=820701,0,IF(DF48=1,1,IF(MATCH(AF48,Sheet2!$D$3:$D$12,1)&lt;=5,1,0))))</f>
        <v>0</v>
      </c>
      <c r="DV48" s="29">
        <f t="shared" si="68"/>
        <v>3</v>
      </c>
      <c r="DW48" s="29">
        <f t="shared" si="69"/>
        <v>3</v>
      </c>
      <c r="DX48" s="30">
        <f t="shared" si="70"/>
        <v>0</v>
      </c>
      <c r="DY48" s="30">
        <f t="shared" si="71"/>
        <v>0</v>
      </c>
      <c r="DZ48" s="30">
        <f t="shared" si="140"/>
        <v>0</v>
      </c>
      <c r="EA48" s="30">
        <f t="shared" si="140"/>
        <v>0</v>
      </c>
      <c r="EB48" s="31"/>
      <c r="EC48" s="27" t="e">
        <f t="shared" si="73"/>
        <v>#VALUE!</v>
      </c>
      <c r="ED48" s="28">
        <f t="shared" si="74"/>
        <v>0</v>
      </c>
      <c r="EE48" s="27" t="e">
        <f t="shared" si="75"/>
        <v>#VALUE!</v>
      </c>
      <c r="EF48" s="28">
        <f t="shared" si="76"/>
        <v>0</v>
      </c>
      <c r="EG48" s="28">
        <f>IF(OR(T48="",T48=" ",T48="　"),0,IF(D48&gt;=830101,0,IF(DR48=1,1,IF(MATCH(T48,Sheet2!$D$3:$D$12,1)&lt;=6,1,0))))</f>
        <v>0</v>
      </c>
      <c r="EH48" s="28">
        <f>IF(OR(X48="",X48=" ",X48="　"),0,IF(D48&gt;=830101,0,IF(DS48=1,1,IF(MATCH(X48,Sheet2!$D$3:$D$12,1)&lt;=6,1,0))))</f>
        <v>0</v>
      </c>
      <c r="EI48" s="28">
        <f>IF(OR(AB48="",AB48=" ",AB48="　"),0,IF(D48&gt;=830101,0,IF(DT48=1,1,IF(MATCH(AB48,Sheet2!$D$3:$D$12,1)&lt;=6,1,0))))</f>
        <v>0</v>
      </c>
      <c r="EJ48" s="28">
        <f>IF(OR(AF48="",AF48=" ",AF48="　"),0,IF(D48&gt;=830101,0,IF(DU48=1,1,IF(MATCH(AF48,Sheet2!$D$3:$D$12,1)&lt;=6,1,0))))</f>
        <v>0</v>
      </c>
      <c r="EK48" s="29">
        <f t="shared" si="77"/>
        <v>2</v>
      </c>
      <c r="EL48" s="29">
        <f t="shared" si="78"/>
        <v>2</v>
      </c>
      <c r="EM48" s="30">
        <f t="shared" si="79"/>
        <v>0</v>
      </c>
      <c r="EN48" s="30">
        <f t="shared" si="80"/>
        <v>0</v>
      </c>
      <c r="EO48" s="30">
        <f t="shared" si="141"/>
        <v>0</v>
      </c>
      <c r="EP48" s="30">
        <f t="shared" si="141"/>
        <v>0</v>
      </c>
      <c r="EQ48" s="31"/>
      <c r="ER48" s="27" t="e">
        <f t="shared" si="82"/>
        <v>#VALUE!</v>
      </c>
      <c r="ES48" s="28">
        <f t="shared" si="83"/>
        <v>0</v>
      </c>
      <c r="ET48" s="27" t="e">
        <f t="shared" si="84"/>
        <v>#VALUE!</v>
      </c>
      <c r="EU48" s="28">
        <f t="shared" si="85"/>
        <v>0</v>
      </c>
      <c r="EV48" s="28">
        <f>IF(OR(T48="",T48=" ",T48="　"),0,IF(D48&gt;=830701,0,IF(EG48=1,1,IF(MATCH(T48,Sheet2!$D$3:$D$12,1)&lt;=7,1,0))))</f>
        <v>0</v>
      </c>
      <c r="EW48" s="28">
        <f>IF(OR(X48="",X48=" ",X48="　"),0,IF(D48&gt;=830701,0,IF(EH48=1,1,IF(MATCH(X48,Sheet2!$D$3:$D$12,1)&lt;=7,1,0))))</f>
        <v>0</v>
      </c>
      <c r="EX48" s="28">
        <f>IF(OR(AB48="",AB48=" ",AB48="　"),0,IF(D48&gt;=830701,0,IF(EI48=1,1,IF(MATCH(AB48,Sheet2!$D$3:$D$12,1)&lt;=7,1,0))))</f>
        <v>0</v>
      </c>
      <c r="EY48" s="28">
        <f>IF(OR(AF48="",AF48=" ",AF48="　"),0,IF(D48&gt;=830701,0,IF(EJ48=1,1,IF(MATCH(AF48,Sheet2!$D$3:$D$12,1)&lt;=7,1,0))))</f>
        <v>0</v>
      </c>
      <c r="EZ48" s="29">
        <f t="shared" si="86"/>
        <v>2</v>
      </c>
      <c r="FA48" s="29">
        <f t="shared" si="87"/>
        <v>2</v>
      </c>
      <c r="FB48" s="30">
        <f t="shared" si="88"/>
        <v>0</v>
      </c>
      <c r="FC48" s="30">
        <f t="shared" si="89"/>
        <v>0</v>
      </c>
      <c r="FD48" s="30">
        <f t="shared" si="142"/>
        <v>0</v>
      </c>
      <c r="FE48" s="30">
        <f t="shared" si="142"/>
        <v>0</v>
      </c>
      <c r="FF48" s="31"/>
      <c r="FG48" s="27" t="e">
        <f t="shared" si="91"/>
        <v>#VALUE!</v>
      </c>
      <c r="FH48" s="28">
        <f t="shared" si="92"/>
        <v>0</v>
      </c>
      <c r="FI48" s="27" t="e">
        <f t="shared" si="93"/>
        <v>#VALUE!</v>
      </c>
      <c r="FJ48" s="28">
        <f t="shared" si="94"/>
        <v>0</v>
      </c>
      <c r="FK48" s="28">
        <f>IF(OR(T48="",T48=" ",T48="　"),0,IF(D48&gt;=840101,0,IF(EV48=1,1,IF(MATCH(T48,Sheet2!$D$3:$D$12,1)&lt;=8,1,0))))</f>
        <v>0</v>
      </c>
      <c r="FL48" s="28">
        <f>IF(OR(X48="",X48=" ",X48="　"),0,IF(D48&gt;=840101,0,IF(EW48=1,1,IF(MATCH(X48,Sheet2!$D$3:$D$12,1)&lt;=8,1,0))))</f>
        <v>0</v>
      </c>
      <c r="FM48" s="28">
        <f>IF(OR(AB48="",AB48=" ",AB48="　"),0,IF(D48&gt;=840101,0,IF(EX48=1,1,IF(MATCH(AB48,Sheet2!$D$3:$D$12,1)&lt;=8,1,0))))</f>
        <v>0</v>
      </c>
      <c r="FN48" s="28">
        <f>IF(OR(AF48="",AF48=" ",AF48="　"),0,IF(D48&gt;=840101,0,IF(EY48=1,1,IF(MATCH(AF48,Sheet2!$D$3:$D$12,1)&lt;=8,1,0))))</f>
        <v>0</v>
      </c>
      <c r="FO48" s="29">
        <f t="shared" si="95"/>
        <v>1</v>
      </c>
      <c r="FP48" s="29">
        <f t="shared" si="96"/>
        <v>1</v>
      </c>
      <c r="FQ48" s="30">
        <f t="shared" si="97"/>
        <v>0</v>
      </c>
      <c r="FR48" s="30">
        <f t="shared" si="98"/>
        <v>0</v>
      </c>
      <c r="FS48" s="30">
        <f t="shared" si="143"/>
        <v>0</v>
      </c>
      <c r="FT48" s="30">
        <f t="shared" si="143"/>
        <v>0</v>
      </c>
      <c r="FU48" s="31"/>
      <c r="FV48" s="27" t="e">
        <f t="shared" si="100"/>
        <v>#VALUE!</v>
      </c>
      <c r="FW48" s="28">
        <f t="shared" si="101"/>
        <v>0</v>
      </c>
      <c r="FX48" s="27" t="e">
        <f t="shared" si="102"/>
        <v>#VALUE!</v>
      </c>
      <c r="FY48" s="28">
        <f t="shared" si="103"/>
        <v>0</v>
      </c>
      <c r="FZ48" s="28">
        <f>IF(OR(T48="",T48=" ",T48="　"),0,IF(D48&gt;=840701,0,IF(FK48=1,1,IF(MATCH(T48,Sheet2!$D$3:$D$12,1)&lt;=9,1,0))))</f>
        <v>0</v>
      </c>
      <c r="GA48" s="28">
        <f>IF(OR(X48="",X48=" ",X48="　"),0,IF(D48&gt;=840701,0,IF(FL48=1,1,IF(MATCH(X48,Sheet2!$D$3:$D$12,1)&lt;=9,1,0))))</f>
        <v>0</v>
      </c>
      <c r="GB48" s="28">
        <f>IF(OR(AB48="",AB48=" ",AB48="　"),0,IF(D48&gt;=840701,0,IF(FM48=1,1,IF(MATCH(AB48,Sheet2!$D$3:$D$12,1)&lt;=9,1,0))))</f>
        <v>0</v>
      </c>
      <c r="GC48" s="28">
        <f>IF(OR(AF48="",AF48=" ",AF48="　"),0,IF(D48&gt;=840701,0,IF(FN48=1,1,IF(MATCH(AF48,Sheet2!$D$3:$D$12,1)&lt;=9,1,0))))</f>
        <v>0</v>
      </c>
      <c r="GD48" s="29">
        <f t="shared" si="104"/>
        <v>1</v>
      </c>
      <c r="GE48" s="29">
        <f t="shared" si="105"/>
        <v>1</v>
      </c>
      <c r="GF48" s="30">
        <f t="shared" si="106"/>
        <v>0</v>
      </c>
      <c r="GG48" s="30">
        <f t="shared" si="107"/>
        <v>0</v>
      </c>
      <c r="GH48" s="30">
        <f t="shared" si="144"/>
        <v>0</v>
      </c>
      <c r="GI48" s="30">
        <f t="shared" si="144"/>
        <v>0</v>
      </c>
      <c r="GJ48" s="31"/>
      <c r="GK48" s="27" t="e">
        <f t="shared" si="109"/>
        <v>#VALUE!</v>
      </c>
      <c r="GL48" s="28">
        <f t="shared" si="110"/>
        <v>0</v>
      </c>
      <c r="GM48" s="27" t="e">
        <f t="shared" si="111"/>
        <v>#VALUE!</v>
      </c>
      <c r="GN48" s="28">
        <f t="shared" si="112"/>
        <v>0</v>
      </c>
      <c r="GO48" s="28">
        <f>IF(OR(T48="",T48=" ",T48="　"),0,IF(D48&gt;=840701,0,IF(FZ48=1,1,IF(MATCH(T48,Sheet2!$D$3:$D$12,1)&lt;=10,1,0))))</f>
        <v>0</v>
      </c>
      <c r="GP48" s="28">
        <f>IF(OR(X48="",X48=" ",X48="　"),0,IF(D48&gt;=840701,0,IF(GA48=1,1,IF(MATCH(X48,Sheet2!$D$3:$D$12,1)&lt;=10,1,0))))</f>
        <v>0</v>
      </c>
      <c r="GQ48" s="28">
        <f>IF(OR(AB48="",AB48=" ",AB48="　"),0,IF(D48&gt;=840701,0,IF(GB48=1,1,IF(MATCH(AB48,Sheet2!$D$3:$D$12,1)&lt;=10,1,0))))</f>
        <v>0</v>
      </c>
      <c r="GR48" s="28">
        <f>IF(OR(AF48="",AF48=" ",AF48="　"),0,IF(D48&gt;=840701,0,IF(GC48=1,1,IF(MATCH(AF48,Sheet2!$D$3:$D$12,1)&lt;=10,1,0))))</f>
        <v>0</v>
      </c>
      <c r="GS48" s="29">
        <f t="shared" si="113"/>
        <v>0</v>
      </c>
      <c r="GT48" s="29">
        <f t="shared" si="114"/>
        <v>0</v>
      </c>
      <c r="GU48" s="30">
        <f t="shared" si="115"/>
        <v>0</v>
      </c>
      <c r="GV48" s="30">
        <f t="shared" si="116"/>
        <v>0</v>
      </c>
      <c r="GW48" s="30">
        <f t="shared" si="145"/>
        <v>0</v>
      </c>
      <c r="GX48" s="30">
        <f t="shared" si="145"/>
        <v>0</v>
      </c>
      <c r="GY48" s="131"/>
      <c r="GZ48" s="39" t="str">
        <f t="shared" si="118"/>
        <v>1911/00/00</v>
      </c>
      <c r="HA48" s="131" t="e">
        <f t="shared" si="119"/>
        <v>#VALUE!</v>
      </c>
      <c r="HB48" s="131" t="str">
        <f t="shared" si="120"/>
        <v>1911/00/00</v>
      </c>
      <c r="HC48" s="131" t="e">
        <f t="shared" si="121"/>
        <v>#VALUE!</v>
      </c>
      <c r="HD48" s="131" t="str">
        <f t="shared" si="122"/>
        <v>1911/00/00</v>
      </c>
      <c r="HE48" s="131" t="e">
        <f t="shared" si="123"/>
        <v>#VALUE!</v>
      </c>
      <c r="HF48" s="131" t="str">
        <f t="shared" si="124"/>
        <v>2014/01/01</v>
      </c>
      <c r="HH48" s="131">
        <f>IF(OR(C48="",C48=" ",C48="　"),0,IF(D48&gt;780630,0,ROUND(VLOOKUP(F48,Sheet2!$A$1:$B$20,2,FALSE)*E48,0)))</f>
        <v>0</v>
      </c>
      <c r="HI48" s="131">
        <f t="shared" si="125"/>
        <v>0</v>
      </c>
      <c r="HJ48" s="131">
        <f t="shared" si="126"/>
        <v>0</v>
      </c>
      <c r="HL48" s="131" t="str">
        <f t="shared" si="127"/>
        <v/>
      </c>
      <c r="HM48" s="131" t="str">
        <f t="shared" si="128"/>
        <v/>
      </c>
      <c r="HN48" s="131" t="str">
        <f t="shared" si="129"/>
        <v/>
      </c>
      <c r="HO48" s="131" t="str">
        <f t="shared" si="130"/>
        <v/>
      </c>
      <c r="HP48" s="131" t="str">
        <f t="shared" si="131"/>
        <v/>
      </c>
      <c r="HQ48" s="131" t="str">
        <f t="shared" si="131"/>
        <v/>
      </c>
      <c r="HR48" s="131" t="str">
        <f t="shared" si="132"/>
        <v/>
      </c>
    </row>
    <row r="49" spans="1:226" ht="60" customHeight="1">
      <c r="A49" s="125">
        <v>44</v>
      </c>
      <c r="B49" s="32"/>
      <c r="C49" s="33"/>
      <c r="D49" s="34"/>
      <c r="E49" s="55"/>
      <c r="F49" s="46"/>
      <c r="G49" s="48">
        <f>IF(OR(C49="",C49=" ",C49="　"),0,IF(D49&gt;780630,0,ROUND(VLOOKUP(F49,Sheet2!$A$1:$B$20,2,FALSE),0)))</f>
        <v>0</v>
      </c>
      <c r="H49" s="49">
        <f t="shared" si="0"/>
        <v>0</v>
      </c>
      <c r="I49" s="24">
        <f t="shared" si="1"/>
        <v>0</v>
      </c>
      <c r="J49" s="25">
        <f t="shared" si="2"/>
        <v>0</v>
      </c>
      <c r="K49" s="35"/>
      <c r="L49" s="133" t="str">
        <f t="shared" si="133"/>
        <v/>
      </c>
      <c r="M49" s="51" t="str">
        <f t="shared" si="4"/>
        <v/>
      </c>
      <c r="N49" s="56">
        <v>15.5</v>
      </c>
      <c r="O49" s="38"/>
      <c r="P49" s="133" t="str">
        <f t="shared" si="134"/>
        <v/>
      </c>
      <c r="Q49" s="51" t="str">
        <f t="shared" si="6"/>
        <v/>
      </c>
      <c r="R49" s="56">
        <v>15.5</v>
      </c>
      <c r="S49" s="38"/>
      <c r="T49" s="34"/>
      <c r="U49" s="51" t="str">
        <f t="shared" si="7"/>
        <v/>
      </c>
      <c r="V49" s="56">
        <v>15.5</v>
      </c>
      <c r="W49" s="38"/>
      <c r="X49" s="34"/>
      <c r="Y49" s="51" t="str">
        <f t="shared" si="8"/>
        <v/>
      </c>
      <c r="Z49" s="56">
        <v>15.5</v>
      </c>
      <c r="AA49" s="35"/>
      <c r="AB49" s="34"/>
      <c r="AC49" s="51" t="str">
        <f t="shared" si="9"/>
        <v/>
      </c>
      <c r="AD49" s="56">
        <v>15.5</v>
      </c>
      <c r="AE49" s="38"/>
      <c r="AF49" s="34"/>
      <c r="AG49" s="51" t="str">
        <f t="shared" si="10"/>
        <v/>
      </c>
      <c r="AH49" s="56">
        <v>15.5</v>
      </c>
      <c r="AI49" s="37">
        <f t="shared" si="11"/>
        <v>0</v>
      </c>
      <c r="AJ49" s="47">
        <f t="shared" si="12"/>
        <v>0</v>
      </c>
      <c r="AK49" s="26">
        <f t="shared" si="13"/>
        <v>0</v>
      </c>
      <c r="AL49" s="53">
        <f t="shared" si="14"/>
        <v>0</v>
      </c>
      <c r="AM49" s="36"/>
      <c r="AN49" s="54"/>
      <c r="AO49" s="131" t="e">
        <f>VLOOKUP(LEFT(C49,1),Sheet2!$L$3:$M$28,2,FALSE)&amp;MID(C49,2,9)</f>
        <v>#N/A</v>
      </c>
      <c r="AP49" s="131" t="e">
        <f t="shared" si="15"/>
        <v>#N/A</v>
      </c>
      <c r="AQ49" s="131" t="e">
        <f t="shared" si="16"/>
        <v>#N/A</v>
      </c>
      <c r="AR49" s="27">
        <f t="shared" si="17"/>
        <v>0</v>
      </c>
      <c r="AS49" s="28">
        <f t="shared" si="18"/>
        <v>0</v>
      </c>
      <c r="AT49" s="27">
        <f t="shared" si="19"/>
        <v>0</v>
      </c>
      <c r="AU49" s="28">
        <f t="shared" si="20"/>
        <v>0</v>
      </c>
      <c r="AV49" s="28">
        <f t="shared" si="21"/>
        <v>0</v>
      </c>
      <c r="AW49" s="28">
        <f t="shared" si="22"/>
        <v>0</v>
      </c>
      <c r="AX49" s="28">
        <f t="shared" si="23"/>
        <v>0</v>
      </c>
      <c r="AY49" s="28">
        <f t="shared" si="24"/>
        <v>0</v>
      </c>
      <c r="AZ49" s="29" t="str">
        <f t="shared" si="25"/>
        <v/>
      </c>
      <c r="BA49" s="29"/>
      <c r="BB49" s="30">
        <f t="shared" si="135"/>
        <v>0</v>
      </c>
      <c r="BC49" s="30">
        <f t="shared" si="135"/>
        <v>0</v>
      </c>
      <c r="BD49" s="31">
        <f t="shared" si="27"/>
        <v>0</v>
      </c>
      <c r="BE49" s="131"/>
      <c r="BF49" s="27" t="e">
        <f t="shared" si="28"/>
        <v>#VALUE!</v>
      </c>
      <c r="BG49" s="28">
        <f t="shared" si="29"/>
        <v>0</v>
      </c>
      <c r="BH49" s="27" t="e">
        <f t="shared" si="30"/>
        <v>#VALUE!</v>
      </c>
      <c r="BI49" s="28">
        <f t="shared" si="31"/>
        <v>0</v>
      </c>
      <c r="BJ49" s="28">
        <f>IF(OR(T49="",T49=" ",T49="　"),0,IF(D49&gt;=800701,0,IF(MATCH(T49,Sheet2!$D$3:$D$12,1)&lt;=1,1,0)))</f>
        <v>0</v>
      </c>
      <c r="BK49" s="28">
        <f>IF(OR(X49="",X49=" ",X49="　"),0,IF(D49&gt;=800701,0,IF(MATCH(X49,Sheet2!$D$3:$D$12,1)&lt;=1,1,0)))</f>
        <v>0</v>
      </c>
      <c r="BL49" s="28">
        <f>IF(OR(AB49="",AB49=" ",AB49="　"),0,IF(D49&gt;=800701,0,IF(MATCH(AB49,Sheet2!$D$3:$D$12,1)&lt;=1,1,0)))</f>
        <v>0</v>
      </c>
      <c r="BM49" s="28">
        <f>IF(OR(AF49="",AF49=" ",AF49="　"),0,IF(D49&gt;=800701,0,IF(MATCH(AF49,Sheet2!$D$3:$D$12,1)&lt;=1,1,0)))</f>
        <v>0</v>
      </c>
      <c r="BN49" s="29">
        <f t="shared" si="32"/>
        <v>5</v>
      </c>
      <c r="BO49" s="29">
        <f t="shared" si="33"/>
        <v>3</v>
      </c>
      <c r="BP49" s="30">
        <f t="shared" si="34"/>
        <v>0</v>
      </c>
      <c r="BQ49" s="30">
        <f t="shared" si="35"/>
        <v>0</v>
      </c>
      <c r="BR49" s="30">
        <f t="shared" si="136"/>
        <v>0</v>
      </c>
      <c r="BS49" s="30">
        <f t="shared" si="136"/>
        <v>0</v>
      </c>
      <c r="BT49" s="30"/>
      <c r="BU49" s="27" t="e">
        <f t="shared" si="37"/>
        <v>#VALUE!</v>
      </c>
      <c r="BV49" s="28">
        <f t="shared" si="38"/>
        <v>0</v>
      </c>
      <c r="BW49" s="27" t="e">
        <f t="shared" si="39"/>
        <v>#VALUE!</v>
      </c>
      <c r="BX49" s="28">
        <f t="shared" si="40"/>
        <v>0</v>
      </c>
      <c r="BY49" s="28">
        <f>IF(OR(T49="",T49=" ",T49="　"),0,IF(D49&gt;=810101,0,IF(BJ49=1,1,IF(MATCH(T49,Sheet2!$D$3:$D$12,1)&lt;=2,1,0))))</f>
        <v>0</v>
      </c>
      <c r="BZ49" s="28">
        <f>IF(OR(X49="",X49=" ",X49="　"),0,IF(D49&gt;=810101,0,IF(BK49=1,1,IF(MATCH(X49,Sheet2!$D$3:$D$12,1)&lt;=2,1,0))))</f>
        <v>0</v>
      </c>
      <c r="CA49" s="28">
        <f>IF(OR(AB49="",AB49=" ",AB49="　"),0,IF(D49&gt;=810101,0,IF(BL49=1,1,IF(MATCH(AB49,Sheet2!$D$3:$D$12,1)&lt;=2,1,0))))</f>
        <v>0</v>
      </c>
      <c r="CB49" s="28">
        <f>IF(OR(AF49="",AF49=" ",AF49="　"),0,IF(D49&gt;=810101,0,IF(BM49=1,1,IF(MATCH(AF49,Sheet2!$D$3:$D$12,1)&lt;=2,1,0))))</f>
        <v>0</v>
      </c>
      <c r="CC49" s="29">
        <f t="shared" si="41"/>
        <v>4</v>
      </c>
      <c r="CD49" s="29">
        <f t="shared" si="42"/>
        <v>3</v>
      </c>
      <c r="CE49" s="30">
        <f t="shared" si="43"/>
        <v>0</v>
      </c>
      <c r="CF49" s="30">
        <f t="shared" si="44"/>
        <v>0</v>
      </c>
      <c r="CG49" s="30">
        <f t="shared" si="137"/>
        <v>0</v>
      </c>
      <c r="CH49" s="30">
        <f t="shared" si="137"/>
        <v>0</v>
      </c>
      <c r="CI49" s="30"/>
      <c r="CJ49" s="27" t="e">
        <f t="shared" si="46"/>
        <v>#VALUE!</v>
      </c>
      <c r="CK49" s="28">
        <f t="shared" si="47"/>
        <v>0</v>
      </c>
      <c r="CL49" s="27" t="e">
        <f t="shared" si="48"/>
        <v>#VALUE!</v>
      </c>
      <c r="CM49" s="28">
        <f t="shared" si="49"/>
        <v>0</v>
      </c>
      <c r="CN49" s="28">
        <f>IF(OR(T49="",T49=" ",T49="　"),0,IF(D49&gt;=810701,0,IF(BY49=1,1,IF(MATCH(T49,Sheet2!$D$3:$D$12,1)&lt;=3,1,0))))</f>
        <v>0</v>
      </c>
      <c r="CO49" s="28">
        <f>IF(OR(X49="",X49=" ",X49="　"),0,IF(D49&gt;=810701,0,IF(BZ49=1,1,IF(MATCH(X49,Sheet2!$D$3:$D$12,1)&lt;=3,1,0))))</f>
        <v>0</v>
      </c>
      <c r="CP49" s="28">
        <f>IF(OR(AB49="",AB49=" ",AB49="　"),0,IF(D49&gt;=810701,0,IF(CA49=1,1,IF(MATCH(AB49,Sheet2!$D$3:$D$12,1)&lt;=3,1,0))))</f>
        <v>0</v>
      </c>
      <c r="CQ49" s="28">
        <f>IF(OR(AF49="",AF49=" ",AF49="　"),0,IF(D49&gt;=810701,0,IF(CB49=1,1,IF(MATCH(AF49,Sheet2!$D$3:$D$12,1)&lt;=3,1,0))))</f>
        <v>0</v>
      </c>
      <c r="CR49" s="29">
        <f t="shared" si="50"/>
        <v>4</v>
      </c>
      <c r="CS49" s="29">
        <f t="shared" si="51"/>
        <v>3</v>
      </c>
      <c r="CT49" s="30">
        <f t="shared" si="52"/>
        <v>0</v>
      </c>
      <c r="CU49" s="30">
        <f t="shared" si="53"/>
        <v>0</v>
      </c>
      <c r="CV49" s="30">
        <f t="shared" si="138"/>
        <v>0</v>
      </c>
      <c r="CW49" s="30">
        <f t="shared" si="138"/>
        <v>0</v>
      </c>
      <c r="CX49" s="31"/>
      <c r="CY49" s="27" t="e">
        <f t="shared" si="55"/>
        <v>#VALUE!</v>
      </c>
      <c r="CZ49" s="28">
        <f t="shared" si="56"/>
        <v>0</v>
      </c>
      <c r="DA49" s="27" t="e">
        <f t="shared" si="57"/>
        <v>#VALUE!</v>
      </c>
      <c r="DB49" s="28">
        <f t="shared" si="58"/>
        <v>0</v>
      </c>
      <c r="DC49" s="28">
        <f>IF(OR(T49="",T49=" ",T49="　"),0,IF(D49&gt;=820101,0,IF(CN49=1,1,IF(MATCH(T49,Sheet2!$D$3:$D$12,1)&lt;=4,1,0))))</f>
        <v>0</v>
      </c>
      <c r="DD49" s="28">
        <f>IF(OR(X49="",X49=" ",X49="　"),0,IF(D49&gt;=820101,0,IF(CO49=1,1,IF(MATCH(X49,Sheet2!$D$3:$D$12,1)&lt;=4,1,0))))</f>
        <v>0</v>
      </c>
      <c r="DE49" s="28">
        <f>IF(OR(AB49="",AB49=" ",AB49="　"),0,IF(D49&gt;=820101,0,IF(CP49=1,1,IF(MATCH(AB49,Sheet2!$D$3:$D$12,1)&lt;=4,1,0))))</f>
        <v>0</v>
      </c>
      <c r="DF49" s="28">
        <f>IF(OR(AF49="",AF49=" ",AF49="　"),0,IF(D49&gt;=820101,0,IF(CQ49=1,1,IF(MATCH(AF49,Sheet2!$D$3:$D$12,1)&lt;=4,1,0))))</f>
        <v>0</v>
      </c>
      <c r="DG49" s="29">
        <f t="shared" si="59"/>
        <v>3</v>
      </c>
      <c r="DH49" s="29">
        <f t="shared" si="60"/>
        <v>3</v>
      </c>
      <c r="DI49" s="30">
        <f t="shared" si="61"/>
        <v>0</v>
      </c>
      <c r="DJ49" s="30">
        <f t="shared" si="62"/>
        <v>0</v>
      </c>
      <c r="DK49" s="30">
        <f t="shared" si="139"/>
        <v>0</v>
      </c>
      <c r="DL49" s="30">
        <f t="shared" si="139"/>
        <v>0</v>
      </c>
      <c r="DM49" s="31"/>
      <c r="DN49" s="27" t="e">
        <f t="shared" si="64"/>
        <v>#VALUE!</v>
      </c>
      <c r="DO49" s="28">
        <f t="shared" si="65"/>
        <v>0</v>
      </c>
      <c r="DP49" s="27" t="e">
        <f t="shared" si="66"/>
        <v>#VALUE!</v>
      </c>
      <c r="DQ49" s="28">
        <f t="shared" si="67"/>
        <v>0</v>
      </c>
      <c r="DR49" s="28">
        <f>IF(OR(T49="",T49=" ",T49="　"),0,IF(D49&gt;=820701,0,IF(DC49=1,1,IF(MATCH(T49,Sheet2!$D$3:$D$12,1)&lt;=5,1,0))))</f>
        <v>0</v>
      </c>
      <c r="DS49" s="28">
        <f>IF(OR(X49="",X49=" ",X49="　"),0,IF(D49&gt;=820701,0,IF(DD49=1,1,IF(MATCH(X49,Sheet2!$D$3:$D$12,1)&lt;=5,1,0))))</f>
        <v>0</v>
      </c>
      <c r="DT49" s="28">
        <f>IF(OR(AB49="",AB49=" ",AB49="　"),0,IF(D49&gt;=820701,0,IF(DE49=1,1,IF(MATCH(AB49,Sheet2!$D$3:$D$12,1)&lt;=5,1,0))))</f>
        <v>0</v>
      </c>
      <c r="DU49" s="28">
        <f>IF(OR(AF49="",AF49=" ",AF49="　"),0,IF(D49&gt;=820701,0,IF(DF49=1,1,IF(MATCH(AF49,Sheet2!$D$3:$D$12,1)&lt;=5,1,0))))</f>
        <v>0</v>
      </c>
      <c r="DV49" s="29">
        <f t="shared" si="68"/>
        <v>3</v>
      </c>
      <c r="DW49" s="29">
        <f t="shared" si="69"/>
        <v>3</v>
      </c>
      <c r="DX49" s="30">
        <f t="shared" si="70"/>
        <v>0</v>
      </c>
      <c r="DY49" s="30">
        <f t="shared" si="71"/>
        <v>0</v>
      </c>
      <c r="DZ49" s="30">
        <f t="shared" si="140"/>
        <v>0</v>
      </c>
      <c r="EA49" s="30">
        <f t="shared" si="140"/>
        <v>0</v>
      </c>
      <c r="EB49" s="31"/>
      <c r="EC49" s="27" t="e">
        <f t="shared" si="73"/>
        <v>#VALUE!</v>
      </c>
      <c r="ED49" s="28">
        <f t="shared" si="74"/>
        <v>0</v>
      </c>
      <c r="EE49" s="27" t="e">
        <f t="shared" si="75"/>
        <v>#VALUE!</v>
      </c>
      <c r="EF49" s="28">
        <f t="shared" si="76"/>
        <v>0</v>
      </c>
      <c r="EG49" s="28">
        <f>IF(OR(T49="",T49=" ",T49="　"),0,IF(D49&gt;=830101,0,IF(DR49=1,1,IF(MATCH(T49,Sheet2!$D$3:$D$12,1)&lt;=6,1,0))))</f>
        <v>0</v>
      </c>
      <c r="EH49" s="28">
        <f>IF(OR(X49="",X49=" ",X49="　"),0,IF(D49&gt;=830101,0,IF(DS49=1,1,IF(MATCH(X49,Sheet2!$D$3:$D$12,1)&lt;=6,1,0))))</f>
        <v>0</v>
      </c>
      <c r="EI49" s="28">
        <f>IF(OR(AB49="",AB49=" ",AB49="　"),0,IF(D49&gt;=830101,0,IF(DT49=1,1,IF(MATCH(AB49,Sheet2!$D$3:$D$12,1)&lt;=6,1,0))))</f>
        <v>0</v>
      </c>
      <c r="EJ49" s="28">
        <f>IF(OR(AF49="",AF49=" ",AF49="　"),0,IF(D49&gt;=830101,0,IF(DU49=1,1,IF(MATCH(AF49,Sheet2!$D$3:$D$12,1)&lt;=6,1,0))))</f>
        <v>0</v>
      </c>
      <c r="EK49" s="29">
        <f t="shared" si="77"/>
        <v>2</v>
      </c>
      <c r="EL49" s="29">
        <f t="shared" si="78"/>
        <v>2</v>
      </c>
      <c r="EM49" s="30">
        <f t="shared" si="79"/>
        <v>0</v>
      </c>
      <c r="EN49" s="30">
        <f t="shared" si="80"/>
        <v>0</v>
      </c>
      <c r="EO49" s="30">
        <f t="shared" si="141"/>
        <v>0</v>
      </c>
      <c r="EP49" s="30">
        <f t="shared" si="141"/>
        <v>0</v>
      </c>
      <c r="EQ49" s="31"/>
      <c r="ER49" s="27" t="e">
        <f t="shared" si="82"/>
        <v>#VALUE!</v>
      </c>
      <c r="ES49" s="28">
        <f t="shared" si="83"/>
        <v>0</v>
      </c>
      <c r="ET49" s="27" t="e">
        <f t="shared" si="84"/>
        <v>#VALUE!</v>
      </c>
      <c r="EU49" s="28">
        <f t="shared" si="85"/>
        <v>0</v>
      </c>
      <c r="EV49" s="28">
        <f>IF(OR(T49="",T49=" ",T49="　"),0,IF(D49&gt;=830701,0,IF(EG49=1,1,IF(MATCH(T49,Sheet2!$D$3:$D$12,1)&lt;=7,1,0))))</f>
        <v>0</v>
      </c>
      <c r="EW49" s="28">
        <f>IF(OR(X49="",X49=" ",X49="　"),0,IF(D49&gt;=830701,0,IF(EH49=1,1,IF(MATCH(X49,Sheet2!$D$3:$D$12,1)&lt;=7,1,0))))</f>
        <v>0</v>
      </c>
      <c r="EX49" s="28">
        <f>IF(OR(AB49="",AB49=" ",AB49="　"),0,IF(D49&gt;=830701,0,IF(EI49=1,1,IF(MATCH(AB49,Sheet2!$D$3:$D$12,1)&lt;=7,1,0))))</f>
        <v>0</v>
      </c>
      <c r="EY49" s="28">
        <f>IF(OR(AF49="",AF49=" ",AF49="　"),0,IF(D49&gt;=830701,0,IF(EJ49=1,1,IF(MATCH(AF49,Sheet2!$D$3:$D$12,1)&lt;=7,1,0))))</f>
        <v>0</v>
      </c>
      <c r="EZ49" s="29">
        <f t="shared" si="86"/>
        <v>2</v>
      </c>
      <c r="FA49" s="29">
        <f t="shared" si="87"/>
        <v>2</v>
      </c>
      <c r="FB49" s="30">
        <f t="shared" si="88"/>
        <v>0</v>
      </c>
      <c r="FC49" s="30">
        <f t="shared" si="89"/>
        <v>0</v>
      </c>
      <c r="FD49" s="30">
        <f t="shared" si="142"/>
        <v>0</v>
      </c>
      <c r="FE49" s="30">
        <f t="shared" si="142"/>
        <v>0</v>
      </c>
      <c r="FF49" s="31"/>
      <c r="FG49" s="27" t="e">
        <f t="shared" si="91"/>
        <v>#VALUE!</v>
      </c>
      <c r="FH49" s="28">
        <f t="shared" si="92"/>
        <v>0</v>
      </c>
      <c r="FI49" s="27" t="e">
        <f t="shared" si="93"/>
        <v>#VALUE!</v>
      </c>
      <c r="FJ49" s="28">
        <f t="shared" si="94"/>
        <v>0</v>
      </c>
      <c r="FK49" s="28">
        <f>IF(OR(T49="",T49=" ",T49="　"),0,IF(D49&gt;=840101,0,IF(EV49=1,1,IF(MATCH(T49,Sheet2!$D$3:$D$12,1)&lt;=8,1,0))))</f>
        <v>0</v>
      </c>
      <c r="FL49" s="28">
        <f>IF(OR(X49="",X49=" ",X49="　"),0,IF(D49&gt;=840101,0,IF(EW49=1,1,IF(MATCH(X49,Sheet2!$D$3:$D$12,1)&lt;=8,1,0))))</f>
        <v>0</v>
      </c>
      <c r="FM49" s="28">
        <f>IF(OR(AB49="",AB49=" ",AB49="　"),0,IF(D49&gt;=840101,0,IF(EX49=1,1,IF(MATCH(AB49,Sheet2!$D$3:$D$12,1)&lt;=8,1,0))))</f>
        <v>0</v>
      </c>
      <c r="FN49" s="28">
        <f>IF(OR(AF49="",AF49=" ",AF49="　"),0,IF(D49&gt;=840101,0,IF(EY49=1,1,IF(MATCH(AF49,Sheet2!$D$3:$D$12,1)&lt;=8,1,0))))</f>
        <v>0</v>
      </c>
      <c r="FO49" s="29">
        <f t="shared" si="95"/>
        <v>1</v>
      </c>
      <c r="FP49" s="29">
        <f t="shared" si="96"/>
        <v>1</v>
      </c>
      <c r="FQ49" s="30">
        <f t="shared" si="97"/>
        <v>0</v>
      </c>
      <c r="FR49" s="30">
        <f t="shared" si="98"/>
        <v>0</v>
      </c>
      <c r="FS49" s="30">
        <f t="shared" si="143"/>
        <v>0</v>
      </c>
      <c r="FT49" s="30">
        <f t="shared" si="143"/>
        <v>0</v>
      </c>
      <c r="FU49" s="31"/>
      <c r="FV49" s="27" t="e">
        <f t="shared" si="100"/>
        <v>#VALUE!</v>
      </c>
      <c r="FW49" s="28">
        <f t="shared" si="101"/>
        <v>0</v>
      </c>
      <c r="FX49" s="27" t="e">
        <f t="shared" si="102"/>
        <v>#VALUE!</v>
      </c>
      <c r="FY49" s="28">
        <f t="shared" si="103"/>
        <v>0</v>
      </c>
      <c r="FZ49" s="28">
        <f>IF(OR(T49="",T49=" ",T49="　"),0,IF(D49&gt;=840701,0,IF(FK49=1,1,IF(MATCH(T49,Sheet2!$D$3:$D$12,1)&lt;=9,1,0))))</f>
        <v>0</v>
      </c>
      <c r="GA49" s="28">
        <f>IF(OR(X49="",X49=" ",X49="　"),0,IF(D49&gt;=840701,0,IF(FL49=1,1,IF(MATCH(X49,Sheet2!$D$3:$D$12,1)&lt;=9,1,0))))</f>
        <v>0</v>
      </c>
      <c r="GB49" s="28">
        <f>IF(OR(AB49="",AB49=" ",AB49="　"),0,IF(D49&gt;=840701,0,IF(FM49=1,1,IF(MATCH(AB49,Sheet2!$D$3:$D$12,1)&lt;=9,1,0))))</f>
        <v>0</v>
      </c>
      <c r="GC49" s="28">
        <f>IF(OR(AF49="",AF49=" ",AF49="　"),0,IF(D49&gt;=840701,0,IF(FN49=1,1,IF(MATCH(AF49,Sheet2!$D$3:$D$12,1)&lt;=9,1,0))))</f>
        <v>0</v>
      </c>
      <c r="GD49" s="29">
        <f t="shared" si="104"/>
        <v>1</v>
      </c>
      <c r="GE49" s="29">
        <f t="shared" si="105"/>
        <v>1</v>
      </c>
      <c r="GF49" s="30">
        <f t="shared" si="106"/>
        <v>0</v>
      </c>
      <c r="GG49" s="30">
        <f t="shared" si="107"/>
        <v>0</v>
      </c>
      <c r="GH49" s="30">
        <f t="shared" si="144"/>
        <v>0</v>
      </c>
      <c r="GI49" s="30">
        <f t="shared" si="144"/>
        <v>0</v>
      </c>
      <c r="GJ49" s="31"/>
      <c r="GK49" s="27" t="e">
        <f t="shared" si="109"/>
        <v>#VALUE!</v>
      </c>
      <c r="GL49" s="28">
        <f t="shared" si="110"/>
        <v>0</v>
      </c>
      <c r="GM49" s="27" t="e">
        <f t="shared" si="111"/>
        <v>#VALUE!</v>
      </c>
      <c r="GN49" s="28">
        <f t="shared" si="112"/>
        <v>0</v>
      </c>
      <c r="GO49" s="28">
        <f>IF(OR(T49="",T49=" ",T49="　"),0,IF(D49&gt;=840701,0,IF(FZ49=1,1,IF(MATCH(T49,Sheet2!$D$3:$D$12,1)&lt;=10,1,0))))</f>
        <v>0</v>
      </c>
      <c r="GP49" s="28">
        <f>IF(OR(X49="",X49=" ",X49="　"),0,IF(D49&gt;=840701,0,IF(GA49=1,1,IF(MATCH(X49,Sheet2!$D$3:$D$12,1)&lt;=10,1,0))))</f>
        <v>0</v>
      </c>
      <c r="GQ49" s="28">
        <f>IF(OR(AB49="",AB49=" ",AB49="　"),0,IF(D49&gt;=840701,0,IF(GB49=1,1,IF(MATCH(AB49,Sheet2!$D$3:$D$12,1)&lt;=10,1,0))))</f>
        <v>0</v>
      </c>
      <c r="GR49" s="28">
        <f>IF(OR(AF49="",AF49=" ",AF49="　"),0,IF(D49&gt;=840701,0,IF(GC49=1,1,IF(MATCH(AF49,Sheet2!$D$3:$D$12,1)&lt;=10,1,0))))</f>
        <v>0</v>
      </c>
      <c r="GS49" s="29">
        <f t="shared" si="113"/>
        <v>0</v>
      </c>
      <c r="GT49" s="29">
        <f t="shared" si="114"/>
        <v>0</v>
      </c>
      <c r="GU49" s="30">
        <f t="shared" si="115"/>
        <v>0</v>
      </c>
      <c r="GV49" s="30">
        <f t="shared" si="116"/>
        <v>0</v>
      </c>
      <c r="GW49" s="30">
        <f t="shared" si="145"/>
        <v>0</v>
      </c>
      <c r="GX49" s="30">
        <f t="shared" si="145"/>
        <v>0</v>
      </c>
      <c r="GY49" s="131"/>
      <c r="GZ49" s="39" t="str">
        <f t="shared" si="118"/>
        <v>1911/00/00</v>
      </c>
      <c r="HA49" s="131" t="e">
        <f t="shared" si="119"/>
        <v>#VALUE!</v>
      </c>
      <c r="HB49" s="131" t="str">
        <f t="shared" si="120"/>
        <v>1911/00/00</v>
      </c>
      <c r="HC49" s="131" t="e">
        <f t="shared" si="121"/>
        <v>#VALUE!</v>
      </c>
      <c r="HD49" s="131" t="str">
        <f t="shared" si="122"/>
        <v>1911/00/00</v>
      </c>
      <c r="HE49" s="131" t="e">
        <f t="shared" si="123"/>
        <v>#VALUE!</v>
      </c>
      <c r="HF49" s="131" t="str">
        <f t="shared" si="124"/>
        <v>2014/01/01</v>
      </c>
      <c r="HH49" s="131">
        <f>IF(OR(C49="",C49=" ",C49="　"),0,IF(D49&gt;780630,0,ROUND(VLOOKUP(F49,Sheet2!$A$1:$B$20,2,FALSE)*E49,0)))</f>
        <v>0</v>
      </c>
      <c r="HI49" s="131">
        <f t="shared" si="125"/>
        <v>0</v>
      </c>
      <c r="HJ49" s="131">
        <f t="shared" si="126"/>
        <v>0</v>
      </c>
      <c r="HL49" s="131" t="str">
        <f t="shared" si="127"/>
        <v/>
      </c>
      <c r="HM49" s="131" t="str">
        <f t="shared" si="128"/>
        <v/>
      </c>
      <c r="HN49" s="131" t="str">
        <f t="shared" si="129"/>
        <v/>
      </c>
      <c r="HO49" s="131" t="str">
        <f t="shared" si="130"/>
        <v/>
      </c>
      <c r="HP49" s="131" t="str">
        <f t="shared" si="131"/>
        <v/>
      </c>
      <c r="HQ49" s="131" t="str">
        <f t="shared" si="131"/>
        <v/>
      </c>
      <c r="HR49" s="131" t="str">
        <f t="shared" si="132"/>
        <v/>
      </c>
    </row>
    <row r="50" spans="1:226" ht="60" customHeight="1">
      <c r="A50" s="125">
        <v>45</v>
      </c>
      <c r="B50" s="32"/>
      <c r="C50" s="33"/>
      <c r="D50" s="34"/>
      <c r="E50" s="55"/>
      <c r="F50" s="46"/>
      <c r="G50" s="48">
        <f>IF(OR(C50="",C50=" ",C50="　"),0,IF(D50&gt;780630,0,ROUND(VLOOKUP(F50,Sheet2!$A$1:$B$20,2,FALSE),0)))</f>
        <v>0</v>
      </c>
      <c r="H50" s="49">
        <f t="shared" si="0"/>
        <v>0</v>
      </c>
      <c r="I50" s="24">
        <f t="shared" si="1"/>
        <v>0</v>
      </c>
      <c r="J50" s="25">
        <f t="shared" si="2"/>
        <v>0</v>
      </c>
      <c r="K50" s="35"/>
      <c r="L50" s="133" t="str">
        <f t="shared" si="133"/>
        <v/>
      </c>
      <c r="M50" s="51" t="str">
        <f t="shared" si="4"/>
        <v/>
      </c>
      <c r="N50" s="56">
        <v>15.5</v>
      </c>
      <c r="O50" s="38"/>
      <c r="P50" s="133" t="str">
        <f t="shared" si="134"/>
        <v/>
      </c>
      <c r="Q50" s="51" t="str">
        <f t="shared" si="6"/>
        <v/>
      </c>
      <c r="R50" s="56">
        <v>15.5</v>
      </c>
      <c r="S50" s="38"/>
      <c r="T50" s="34"/>
      <c r="U50" s="51" t="str">
        <f t="shared" si="7"/>
        <v/>
      </c>
      <c r="V50" s="56">
        <v>15.5</v>
      </c>
      <c r="W50" s="38"/>
      <c r="X50" s="34"/>
      <c r="Y50" s="51" t="str">
        <f t="shared" si="8"/>
        <v/>
      </c>
      <c r="Z50" s="56">
        <v>15.5</v>
      </c>
      <c r="AA50" s="35"/>
      <c r="AB50" s="34"/>
      <c r="AC50" s="51" t="str">
        <f t="shared" si="9"/>
        <v/>
      </c>
      <c r="AD50" s="56">
        <v>15.5</v>
      </c>
      <c r="AE50" s="38"/>
      <c r="AF50" s="34"/>
      <c r="AG50" s="51" t="str">
        <f t="shared" si="10"/>
        <v/>
      </c>
      <c r="AH50" s="56">
        <v>15.5</v>
      </c>
      <c r="AI50" s="37">
        <f t="shared" si="11"/>
        <v>0</v>
      </c>
      <c r="AJ50" s="47">
        <f t="shared" si="12"/>
        <v>0</v>
      </c>
      <c r="AK50" s="26">
        <f t="shared" si="13"/>
        <v>0</v>
      </c>
      <c r="AL50" s="53">
        <f t="shared" si="14"/>
        <v>0</v>
      </c>
      <c r="AM50" s="36"/>
      <c r="AN50" s="54"/>
      <c r="AO50" s="131" t="e">
        <f>VLOOKUP(LEFT(C50,1),Sheet2!$L$3:$M$28,2,FALSE)&amp;MID(C50,2,9)</f>
        <v>#N/A</v>
      </c>
      <c r="AP50" s="131" t="e">
        <f t="shared" si="15"/>
        <v>#N/A</v>
      </c>
      <c r="AQ50" s="131" t="e">
        <f t="shared" si="16"/>
        <v>#N/A</v>
      </c>
      <c r="AR50" s="27">
        <f t="shared" si="17"/>
        <v>0</v>
      </c>
      <c r="AS50" s="28">
        <f t="shared" si="18"/>
        <v>0</v>
      </c>
      <c r="AT50" s="27">
        <f t="shared" si="19"/>
        <v>0</v>
      </c>
      <c r="AU50" s="28">
        <f t="shared" si="20"/>
        <v>0</v>
      </c>
      <c r="AV50" s="28">
        <f t="shared" si="21"/>
        <v>0</v>
      </c>
      <c r="AW50" s="28">
        <f t="shared" si="22"/>
        <v>0</v>
      </c>
      <c r="AX50" s="28">
        <f t="shared" si="23"/>
        <v>0</v>
      </c>
      <c r="AY50" s="28">
        <f t="shared" si="24"/>
        <v>0</v>
      </c>
      <c r="AZ50" s="29" t="str">
        <f t="shared" si="25"/>
        <v/>
      </c>
      <c r="BA50" s="29"/>
      <c r="BB50" s="30">
        <f t="shared" si="135"/>
        <v>0</v>
      </c>
      <c r="BC50" s="30">
        <f t="shared" si="135"/>
        <v>0</v>
      </c>
      <c r="BD50" s="31">
        <f t="shared" si="27"/>
        <v>0</v>
      </c>
      <c r="BE50" s="131"/>
      <c r="BF50" s="27" t="e">
        <f t="shared" si="28"/>
        <v>#VALUE!</v>
      </c>
      <c r="BG50" s="28">
        <f t="shared" si="29"/>
        <v>0</v>
      </c>
      <c r="BH50" s="27" t="e">
        <f t="shared" si="30"/>
        <v>#VALUE!</v>
      </c>
      <c r="BI50" s="28">
        <f t="shared" si="31"/>
        <v>0</v>
      </c>
      <c r="BJ50" s="28">
        <f>IF(OR(T50="",T50=" ",T50="　"),0,IF(D50&gt;=800701,0,IF(MATCH(T50,Sheet2!$D$3:$D$12,1)&lt;=1,1,0)))</f>
        <v>0</v>
      </c>
      <c r="BK50" s="28">
        <f>IF(OR(X50="",X50=" ",X50="　"),0,IF(D50&gt;=800701,0,IF(MATCH(X50,Sheet2!$D$3:$D$12,1)&lt;=1,1,0)))</f>
        <v>0</v>
      </c>
      <c r="BL50" s="28">
        <f>IF(OR(AB50="",AB50=" ",AB50="　"),0,IF(D50&gt;=800701,0,IF(MATCH(AB50,Sheet2!$D$3:$D$12,1)&lt;=1,1,0)))</f>
        <v>0</v>
      </c>
      <c r="BM50" s="28">
        <f>IF(OR(AF50="",AF50=" ",AF50="　"),0,IF(D50&gt;=800701,0,IF(MATCH(AF50,Sheet2!$D$3:$D$12,1)&lt;=1,1,0)))</f>
        <v>0</v>
      </c>
      <c r="BN50" s="29">
        <f t="shared" si="32"/>
        <v>5</v>
      </c>
      <c r="BO50" s="29">
        <f t="shared" si="33"/>
        <v>3</v>
      </c>
      <c r="BP50" s="30">
        <f t="shared" si="34"/>
        <v>0</v>
      </c>
      <c r="BQ50" s="30">
        <f t="shared" si="35"/>
        <v>0</v>
      </c>
      <c r="BR50" s="30">
        <f t="shared" si="136"/>
        <v>0</v>
      </c>
      <c r="BS50" s="30">
        <f t="shared" si="136"/>
        <v>0</v>
      </c>
      <c r="BT50" s="30"/>
      <c r="BU50" s="27" t="e">
        <f t="shared" si="37"/>
        <v>#VALUE!</v>
      </c>
      <c r="BV50" s="28">
        <f t="shared" si="38"/>
        <v>0</v>
      </c>
      <c r="BW50" s="27" t="e">
        <f t="shared" si="39"/>
        <v>#VALUE!</v>
      </c>
      <c r="BX50" s="28">
        <f t="shared" si="40"/>
        <v>0</v>
      </c>
      <c r="BY50" s="28">
        <f>IF(OR(T50="",T50=" ",T50="　"),0,IF(D50&gt;=810101,0,IF(BJ50=1,1,IF(MATCH(T50,Sheet2!$D$3:$D$12,1)&lt;=2,1,0))))</f>
        <v>0</v>
      </c>
      <c r="BZ50" s="28">
        <f>IF(OR(X50="",X50=" ",X50="　"),0,IF(D50&gt;=810101,0,IF(BK50=1,1,IF(MATCH(X50,Sheet2!$D$3:$D$12,1)&lt;=2,1,0))))</f>
        <v>0</v>
      </c>
      <c r="CA50" s="28">
        <f>IF(OR(AB50="",AB50=" ",AB50="　"),0,IF(D50&gt;=810101,0,IF(BL50=1,1,IF(MATCH(AB50,Sheet2!$D$3:$D$12,1)&lt;=2,1,0))))</f>
        <v>0</v>
      </c>
      <c r="CB50" s="28">
        <f>IF(OR(AF50="",AF50=" ",AF50="　"),0,IF(D50&gt;=810101,0,IF(BM50=1,1,IF(MATCH(AF50,Sheet2!$D$3:$D$12,1)&lt;=2,1,0))))</f>
        <v>0</v>
      </c>
      <c r="CC50" s="29">
        <f t="shared" si="41"/>
        <v>4</v>
      </c>
      <c r="CD50" s="29">
        <f t="shared" si="42"/>
        <v>3</v>
      </c>
      <c r="CE50" s="30">
        <f t="shared" si="43"/>
        <v>0</v>
      </c>
      <c r="CF50" s="30">
        <f t="shared" si="44"/>
        <v>0</v>
      </c>
      <c r="CG50" s="30">
        <f t="shared" si="137"/>
        <v>0</v>
      </c>
      <c r="CH50" s="30">
        <f t="shared" si="137"/>
        <v>0</v>
      </c>
      <c r="CI50" s="30"/>
      <c r="CJ50" s="27" t="e">
        <f t="shared" si="46"/>
        <v>#VALUE!</v>
      </c>
      <c r="CK50" s="28">
        <f t="shared" si="47"/>
        <v>0</v>
      </c>
      <c r="CL50" s="27" t="e">
        <f t="shared" si="48"/>
        <v>#VALUE!</v>
      </c>
      <c r="CM50" s="28">
        <f t="shared" si="49"/>
        <v>0</v>
      </c>
      <c r="CN50" s="28">
        <f>IF(OR(T50="",T50=" ",T50="　"),0,IF(D50&gt;=810701,0,IF(BY50=1,1,IF(MATCH(T50,Sheet2!$D$3:$D$12,1)&lt;=3,1,0))))</f>
        <v>0</v>
      </c>
      <c r="CO50" s="28">
        <f>IF(OR(X50="",X50=" ",X50="　"),0,IF(D50&gt;=810701,0,IF(BZ50=1,1,IF(MATCH(X50,Sheet2!$D$3:$D$12,1)&lt;=3,1,0))))</f>
        <v>0</v>
      </c>
      <c r="CP50" s="28">
        <f>IF(OR(AB50="",AB50=" ",AB50="　"),0,IF(D50&gt;=810701,0,IF(CA50=1,1,IF(MATCH(AB50,Sheet2!$D$3:$D$12,1)&lt;=3,1,0))))</f>
        <v>0</v>
      </c>
      <c r="CQ50" s="28">
        <f>IF(OR(AF50="",AF50=" ",AF50="　"),0,IF(D50&gt;=810701,0,IF(CB50=1,1,IF(MATCH(AF50,Sheet2!$D$3:$D$12,1)&lt;=3,1,0))))</f>
        <v>0</v>
      </c>
      <c r="CR50" s="29">
        <f t="shared" si="50"/>
        <v>4</v>
      </c>
      <c r="CS50" s="29">
        <f t="shared" si="51"/>
        <v>3</v>
      </c>
      <c r="CT50" s="30">
        <f t="shared" si="52"/>
        <v>0</v>
      </c>
      <c r="CU50" s="30">
        <f t="shared" si="53"/>
        <v>0</v>
      </c>
      <c r="CV50" s="30">
        <f t="shared" si="138"/>
        <v>0</v>
      </c>
      <c r="CW50" s="30">
        <f t="shared" si="138"/>
        <v>0</v>
      </c>
      <c r="CX50" s="31"/>
      <c r="CY50" s="27" t="e">
        <f t="shared" si="55"/>
        <v>#VALUE!</v>
      </c>
      <c r="CZ50" s="28">
        <f t="shared" si="56"/>
        <v>0</v>
      </c>
      <c r="DA50" s="27" t="e">
        <f t="shared" si="57"/>
        <v>#VALUE!</v>
      </c>
      <c r="DB50" s="28">
        <f t="shared" si="58"/>
        <v>0</v>
      </c>
      <c r="DC50" s="28">
        <f>IF(OR(T50="",T50=" ",T50="　"),0,IF(D50&gt;=820101,0,IF(CN50=1,1,IF(MATCH(T50,Sheet2!$D$3:$D$12,1)&lt;=4,1,0))))</f>
        <v>0</v>
      </c>
      <c r="DD50" s="28">
        <f>IF(OR(X50="",X50=" ",X50="　"),0,IF(D50&gt;=820101,0,IF(CO50=1,1,IF(MATCH(X50,Sheet2!$D$3:$D$12,1)&lt;=4,1,0))))</f>
        <v>0</v>
      </c>
      <c r="DE50" s="28">
        <f>IF(OR(AB50="",AB50=" ",AB50="　"),0,IF(D50&gt;=820101,0,IF(CP50=1,1,IF(MATCH(AB50,Sheet2!$D$3:$D$12,1)&lt;=4,1,0))))</f>
        <v>0</v>
      </c>
      <c r="DF50" s="28">
        <f>IF(OR(AF50="",AF50=" ",AF50="　"),0,IF(D50&gt;=820101,0,IF(CQ50=1,1,IF(MATCH(AF50,Sheet2!$D$3:$D$12,1)&lt;=4,1,0))))</f>
        <v>0</v>
      </c>
      <c r="DG50" s="29">
        <f t="shared" si="59"/>
        <v>3</v>
      </c>
      <c r="DH50" s="29">
        <f t="shared" si="60"/>
        <v>3</v>
      </c>
      <c r="DI50" s="30">
        <f t="shared" si="61"/>
        <v>0</v>
      </c>
      <c r="DJ50" s="30">
        <f t="shared" si="62"/>
        <v>0</v>
      </c>
      <c r="DK50" s="30">
        <f t="shared" si="139"/>
        <v>0</v>
      </c>
      <c r="DL50" s="30">
        <f t="shared" si="139"/>
        <v>0</v>
      </c>
      <c r="DM50" s="31"/>
      <c r="DN50" s="27" t="e">
        <f t="shared" si="64"/>
        <v>#VALUE!</v>
      </c>
      <c r="DO50" s="28">
        <f t="shared" si="65"/>
        <v>0</v>
      </c>
      <c r="DP50" s="27" t="e">
        <f t="shared" si="66"/>
        <v>#VALUE!</v>
      </c>
      <c r="DQ50" s="28">
        <f t="shared" si="67"/>
        <v>0</v>
      </c>
      <c r="DR50" s="28">
        <f>IF(OR(T50="",T50=" ",T50="　"),0,IF(D50&gt;=820701,0,IF(DC50=1,1,IF(MATCH(T50,Sheet2!$D$3:$D$12,1)&lt;=5,1,0))))</f>
        <v>0</v>
      </c>
      <c r="DS50" s="28">
        <f>IF(OR(X50="",X50=" ",X50="　"),0,IF(D50&gt;=820701,0,IF(DD50=1,1,IF(MATCH(X50,Sheet2!$D$3:$D$12,1)&lt;=5,1,0))))</f>
        <v>0</v>
      </c>
      <c r="DT50" s="28">
        <f>IF(OR(AB50="",AB50=" ",AB50="　"),0,IF(D50&gt;=820701,0,IF(DE50=1,1,IF(MATCH(AB50,Sheet2!$D$3:$D$12,1)&lt;=5,1,0))))</f>
        <v>0</v>
      </c>
      <c r="DU50" s="28">
        <f>IF(OR(AF50="",AF50=" ",AF50="　"),0,IF(D50&gt;=820701,0,IF(DF50=1,1,IF(MATCH(AF50,Sheet2!$D$3:$D$12,1)&lt;=5,1,0))))</f>
        <v>0</v>
      </c>
      <c r="DV50" s="29">
        <f t="shared" si="68"/>
        <v>3</v>
      </c>
      <c r="DW50" s="29">
        <f t="shared" si="69"/>
        <v>3</v>
      </c>
      <c r="DX50" s="30">
        <f t="shared" si="70"/>
        <v>0</v>
      </c>
      <c r="DY50" s="30">
        <f t="shared" si="71"/>
        <v>0</v>
      </c>
      <c r="DZ50" s="30">
        <f t="shared" si="140"/>
        <v>0</v>
      </c>
      <c r="EA50" s="30">
        <f t="shared" si="140"/>
        <v>0</v>
      </c>
      <c r="EB50" s="31"/>
      <c r="EC50" s="27" t="e">
        <f t="shared" si="73"/>
        <v>#VALUE!</v>
      </c>
      <c r="ED50" s="28">
        <f t="shared" si="74"/>
        <v>0</v>
      </c>
      <c r="EE50" s="27" t="e">
        <f t="shared" si="75"/>
        <v>#VALUE!</v>
      </c>
      <c r="EF50" s="28">
        <f t="shared" si="76"/>
        <v>0</v>
      </c>
      <c r="EG50" s="28">
        <f>IF(OR(T50="",T50=" ",T50="　"),0,IF(D50&gt;=830101,0,IF(DR50=1,1,IF(MATCH(T50,Sheet2!$D$3:$D$12,1)&lt;=6,1,0))))</f>
        <v>0</v>
      </c>
      <c r="EH50" s="28">
        <f>IF(OR(X50="",X50=" ",X50="　"),0,IF(D50&gt;=830101,0,IF(DS50=1,1,IF(MATCH(X50,Sheet2!$D$3:$D$12,1)&lt;=6,1,0))))</f>
        <v>0</v>
      </c>
      <c r="EI50" s="28">
        <f>IF(OR(AB50="",AB50=" ",AB50="　"),0,IF(D50&gt;=830101,0,IF(DT50=1,1,IF(MATCH(AB50,Sheet2!$D$3:$D$12,1)&lt;=6,1,0))))</f>
        <v>0</v>
      </c>
      <c r="EJ50" s="28">
        <f>IF(OR(AF50="",AF50=" ",AF50="　"),0,IF(D50&gt;=830101,0,IF(DU50=1,1,IF(MATCH(AF50,Sheet2!$D$3:$D$12,1)&lt;=6,1,0))))</f>
        <v>0</v>
      </c>
      <c r="EK50" s="29">
        <f t="shared" si="77"/>
        <v>2</v>
      </c>
      <c r="EL50" s="29">
        <f t="shared" si="78"/>
        <v>2</v>
      </c>
      <c r="EM50" s="30">
        <f t="shared" si="79"/>
        <v>0</v>
      </c>
      <c r="EN50" s="30">
        <f t="shared" si="80"/>
        <v>0</v>
      </c>
      <c r="EO50" s="30">
        <f t="shared" si="141"/>
        <v>0</v>
      </c>
      <c r="EP50" s="30">
        <f t="shared" si="141"/>
        <v>0</v>
      </c>
      <c r="EQ50" s="31"/>
      <c r="ER50" s="27" t="e">
        <f t="shared" si="82"/>
        <v>#VALUE!</v>
      </c>
      <c r="ES50" s="28">
        <f t="shared" si="83"/>
        <v>0</v>
      </c>
      <c r="ET50" s="27" t="e">
        <f t="shared" si="84"/>
        <v>#VALUE!</v>
      </c>
      <c r="EU50" s="28">
        <f t="shared" si="85"/>
        <v>0</v>
      </c>
      <c r="EV50" s="28">
        <f>IF(OR(T50="",T50=" ",T50="　"),0,IF(D50&gt;=830701,0,IF(EG50=1,1,IF(MATCH(T50,Sheet2!$D$3:$D$12,1)&lt;=7,1,0))))</f>
        <v>0</v>
      </c>
      <c r="EW50" s="28">
        <f>IF(OR(X50="",X50=" ",X50="　"),0,IF(D50&gt;=830701,0,IF(EH50=1,1,IF(MATCH(X50,Sheet2!$D$3:$D$12,1)&lt;=7,1,0))))</f>
        <v>0</v>
      </c>
      <c r="EX50" s="28">
        <f>IF(OR(AB50="",AB50=" ",AB50="　"),0,IF(D50&gt;=830701,0,IF(EI50=1,1,IF(MATCH(AB50,Sheet2!$D$3:$D$12,1)&lt;=7,1,0))))</f>
        <v>0</v>
      </c>
      <c r="EY50" s="28">
        <f>IF(OR(AF50="",AF50=" ",AF50="　"),0,IF(D50&gt;=830701,0,IF(EJ50=1,1,IF(MATCH(AF50,Sheet2!$D$3:$D$12,1)&lt;=7,1,0))))</f>
        <v>0</v>
      </c>
      <c r="EZ50" s="29">
        <f t="shared" si="86"/>
        <v>2</v>
      </c>
      <c r="FA50" s="29">
        <f t="shared" si="87"/>
        <v>2</v>
      </c>
      <c r="FB50" s="30">
        <f t="shared" si="88"/>
        <v>0</v>
      </c>
      <c r="FC50" s="30">
        <f t="shared" si="89"/>
        <v>0</v>
      </c>
      <c r="FD50" s="30">
        <f t="shared" si="142"/>
        <v>0</v>
      </c>
      <c r="FE50" s="30">
        <f t="shared" si="142"/>
        <v>0</v>
      </c>
      <c r="FF50" s="31"/>
      <c r="FG50" s="27" t="e">
        <f t="shared" si="91"/>
        <v>#VALUE!</v>
      </c>
      <c r="FH50" s="28">
        <f t="shared" si="92"/>
        <v>0</v>
      </c>
      <c r="FI50" s="27" t="e">
        <f t="shared" si="93"/>
        <v>#VALUE!</v>
      </c>
      <c r="FJ50" s="28">
        <f t="shared" si="94"/>
        <v>0</v>
      </c>
      <c r="FK50" s="28">
        <f>IF(OR(T50="",T50=" ",T50="　"),0,IF(D50&gt;=840101,0,IF(EV50=1,1,IF(MATCH(T50,Sheet2!$D$3:$D$12,1)&lt;=8,1,0))))</f>
        <v>0</v>
      </c>
      <c r="FL50" s="28">
        <f>IF(OR(X50="",X50=" ",X50="　"),0,IF(D50&gt;=840101,0,IF(EW50=1,1,IF(MATCH(X50,Sheet2!$D$3:$D$12,1)&lt;=8,1,0))))</f>
        <v>0</v>
      </c>
      <c r="FM50" s="28">
        <f>IF(OR(AB50="",AB50=" ",AB50="　"),0,IF(D50&gt;=840101,0,IF(EX50=1,1,IF(MATCH(AB50,Sheet2!$D$3:$D$12,1)&lt;=8,1,0))))</f>
        <v>0</v>
      </c>
      <c r="FN50" s="28">
        <f>IF(OR(AF50="",AF50=" ",AF50="　"),0,IF(D50&gt;=840101,0,IF(EY50=1,1,IF(MATCH(AF50,Sheet2!$D$3:$D$12,1)&lt;=8,1,0))))</f>
        <v>0</v>
      </c>
      <c r="FO50" s="29">
        <f t="shared" si="95"/>
        <v>1</v>
      </c>
      <c r="FP50" s="29">
        <f t="shared" si="96"/>
        <v>1</v>
      </c>
      <c r="FQ50" s="30">
        <f t="shared" si="97"/>
        <v>0</v>
      </c>
      <c r="FR50" s="30">
        <f t="shared" si="98"/>
        <v>0</v>
      </c>
      <c r="FS50" s="30">
        <f t="shared" si="143"/>
        <v>0</v>
      </c>
      <c r="FT50" s="30">
        <f t="shared" si="143"/>
        <v>0</v>
      </c>
      <c r="FU50" s="31"/>
      <c r="FV50" s="27" t="e">
        <f t="shared" si="100"/>
        <v>#VALUE!</v>
      </c>
      <c r="FW50" s="28">
        <f t="shared" si="101"/>
        <v>0</v>
      </c>
      <c r="FX50" s="27" t="e">
        <f t="shared" si="102"/>
        <v>#VALUE!</v>
      </c>
      <c r="FY50" s="28">
        <f t="shared" si="103"/>
        <v>0</v>
      </c>
      <c r="FZ50" s="28">
        <f>IF(OR(T50="",T50=" ",T50="　"),0,IF(D50&gt;=840701,0,IF(FK50=1,1,IF(MATCH(T50,Sheet2!$D$3:$D$12,1)&lt;=9,1,0))))</f>
        <v>0</v>
      </c>
      <c r="GA50" s="28">
        <f>IF(OR(X50="",X50=" ",X50="　"),0,IF(D50&gt;=840701,0,IF(FL50=1,1,IF(MATCH(X50,Sheet2!$D$3:$D$12,1)&lt;=9,1,0))))</f>
        <v>0</v>
      </c>
      <c r="GB50" s="28">
        <f>IF(OR(AB50="",AB50=" ",AB50="　"),0,IF(D50&gt;=840701,0,IF(FM50=1,1,IF(MATCH(AB50,Sheet2!$D$3:$D$12,1)&lt;=9,1,0))))</f>
        <v>0</v>
      </c>
      <c r="GC50" s="28">
        <f>IF(OR(AF50="",AF50=" ",AF50="　"),0,IF(D50&gt;=840701,0,IF(FN50=1,1,IF(MATCH(AF50,Sheet2!$D$3:$D$12,1)&lt;=9,1,0))))</f>
        <v>0</v>
      </c>
      <c r="GD50" s="29">
        <f t="shared" si="104"/>
        <v>1</v>
      </c>
      <c r="GE50" s="29">
        <f t="shared" si="105"/>
        <v>1</v>
      </c>
      <c r="GF50" s="30">
        <f t="shared" si="106"/>
        <v>0</v>
      </c>
      <c r="GG50" s="30">
        <f t="shared" si="107"/>
        <v>0</v>
      </c>
      <c r="GH50" s="30">
        <f t="shared" si="144"/>
        <v>0</v>
      </c>
      <c r="GI50" s="30">
        <f t="shared" si="144"/>
        <v>0</v>
      </c>
      <c r="GJ50" s="31"/>
      <c r="GK50" s="27" t="e">
        <f t="shared" si="109"/>
        <v>#VALUE!</v>
      </c>
      <c r="GL50" s="28">
        <f t="shared" si="110"/>
        <v>0</v>
      </c>
      <c r="GM50" s="27" t="e">
        <f t="shared" si="111"/>
        <v>#VALUE!</v>
      </c>
      <c r="GN50" s="28">
        <f t="shared" si="112"/>
        <v>0</v>
      </c>
      <c r="GO50" s="28">
        <f>IF(OR(T50="",T50=" ",T50="　"),0,IF(D50&gt;=840701,0,IF(FZ50=1,1,IF(MATCH(T50,Sheet2!$D$3:$D$12,1)&lt;=10,1,0))))</f>
        <v>0</v>
      </c>
      <c r="GP50" s="28">
        <f>IF(OR(X50="",X50=" ",X50="　"),0,IF(D50&gt;=840701,0,IF(GA50=1,1,IF(MATCH(X50,Sheet2!$D$3:$D$12,1)&lt;=10,1,0))))</f>
        <v>0</v>
      </c>
      <c r="GQ50" s="28">
        <f>IF(OR(AB50="",AB50=" ",AB50="　"),0,IF(D50&gt;=840701,0,IF(GB50=1,1,IF(MATCH(AB50,Sheet2!$D$3:$D$12,1)&lt;=10,1,0))))</f>
        <v>0</v>
      </c>
      <c r="GR50" s="28">
        <f>IF(OR(AF50="",AF50=" ",AF50="　"),0,IF(D50&gt;=840701,0,IF(GC50=1,1,IF(MATCH(AF50,Sheet2!$D$3:$D$12,1)&lt;=10,1,0))))</f>
        <v>0</v>
      </c>
      <c r="GS50" s="29">
        <f t="shared" si="113"/>
        <v>0</v>
      </c>
      <c r="GT50" s="29">
        <f t="shared" si="114"/>
        <v>0</v>
      </c>
      <c r="GU50" s="30">
        <f t="shared" si="115"/>
        <v>0</v>
      </c>
      <c r="GV50" s="30">
        <f t="shared" si="116"/>
        <v>0</v>
      </c>
      <c r="GW50" s="30">
        <f t="shared" si="145"/>
        <v>0</v>
      </c>
      <c r="GX50" s="30">
        <f t="shared" si="145"/>
        <v>0</v>
      </c>
      <c r="GY50" s="131"/>
      <c r="GZ50" s="39" t="str">
        <f t="shared" si="118"/>
        <v>1911/00/00</v>
      </c>
      <c r="HA50" s="131" t="e">
        <f t="shared" si="119"/>
        <v>#VALUE!</v>
      </c>
      <c r="HB50" s="131" t="str">
        <f t="shared" si="120"/>
        <v>1911/00/00</v>
      </c>
      <c r="HC50" s="131" t="e">
        <f t="shared" si="121"/>
        <v>#VALUE!</v>
      </c>
      <c r="HD50" s="131" t="str">
        <f t="shared" si="122"/>
        <v>1911/00/00</v>
      </c>
      <c r="HE50" s="131" t="e">
        <f t="shared" si="123"/>
        <v>#VALUE!</v>
      </c>
      <c r="HF50" s="131" t="str">
        <f t="shared" si="124"/>
        <v>2014/01/01</v>
      </c>
      <c r="HH50" s="131">
        <f>IF(OR(C50="",C50=" ",C50="　"),0,IF(D50&gt;780630,0,ROUND(VLOOKUP(F50,Sheet2!$A$1:$B$20,2,FALSE)*E50,0)))</f>
        <v>0</v>
      </c>
      <c r="HI50" s="131">
        <f t="shared" si="125"/>
        <v>0</v>
      </c>
      <c r="HJ50" s="131">
        <f t="shared" si="126"/>
        <v>0</v>
      </c>
      <c r="HL50" s="131" t="str">
        <f t="shared" si="127"/>
        <v/>
      </c>
      <c r="HM50" s="131" t="str">
        <f t="shared" si="128"/>
        <v/>
      </c>
      <c r="HN50" s="131" t="str">
        <f t="shared" si="129"/>
        <v/>
      </c>
      <c r="HO50" s="131" t="str">
        <f t="shared" si="130"/>
        <v/>
      </c>
      <c r="HP50" s="131" t="str">
        <f t="shared" si="131"/>
        <v/>
      </c>
      <c r="HQ50" s="131" t="str">
        <f t="shared" si="131"/>
        <v/>
      </c>
      <c r="HR50" s="131" t="str">
        <f t="shared" si="132"/>
        <v/>
      </c>
    </row>
    <row r="51" spans="1:226" ht="60" customHeight="1">
      <c r="A51" s="125">
        <v>46</v>
      </c>
      <c r="B51" s="32"/>
      <c r="C51" s="33"/>
      <c r="D51" s="34"/>
      <c r="E51" s="55"/>
      <c r="F51" s="46"/>
      <c r="G51" s="48">
        <f>IF(OR(C51="",C51=" ",C51="　"),0,IF(D51&gt;780630,0,ROUND(VLOOKUP(F51,Sheet2!$A$1:$B$20,2,FALSE),0)))</f>
        <v>0</v>
      </c>
      <c r="H51" s="49">
        <f t="shared" si="0"/>
        <v>0</v>
      </c>
      <c r="I51" s="24">
        <f t="shared" si="1"/>
        <v>0</v>
      </c>
      <c r="J51" s="25">
        <f t="shared" si="2"/>
        <v>0</v>
      </c>
      <c r="K51" s="35"/>
      <c r="L51" s="133" t="str">
        <f t="shared" si="133"/>
        <v/>
      </c>
      <c r="M51" s="51" t="str">
        <f t="shared" si="4"/>
        <v/>
      </c>
      <c r="N51" s="56">
        <v>15.5</v>
      </c>
      <c r="O51" s="38"/>
      <c r="P51" s="133" t="str">
        <f t="shared" si="134"/>
        <v/>
      </c>
      <c r="Q51" s="51" t="str">
        <f t="shared" si="6"/>
        <v/>
      </c>
      <c r="R51" s="56">
        <v>15.5</v>
      </c>
      <c r="S51" s="38"/>
      <c r="T51" s="34"/>
      <c r="U51" s="51" t="str">
        <f t="shared" si="7"/>
        <v/>
      </c>
      <c r="V51" s="56">
        <v>15.5</v>
      </c>
      <c r="W51" s="38"/>
      <c r="X51" s="34"/>
      <c r="Y51" s="51" t="str">
        <f t="shared" si="8"/>
        <v/>
      </c>
      <c r="Z51" s="56">
        <v>15.5</v>
      </c>
      <c r="AA51" s="35"/>
      <c r="AB51" s="34"/>
      <c r="AC51" s="51" t="str">
        <f t="shared" si="9"/>
        <v/>
      </c>
      <c r="AD51" s="56">
        <v>15.5</v>
      </c>
      <c r="AE51" s="38"/>
      <c r="AF51" s="34"/>
      <c r="AG51" s="51" t="str">
        <f t="shared" si="10"/>
        <v/>
      </c>
      <c r="AH51" s="56">
        <v>15.5</v>
      </c>
      <c r="AI51" s="37">
        <f t="shared" si="11"/>
        <v>0</v>
      </c>
      <c r="AJ51" s="47">
        <f t="shared" si="12"/>
        <v>0</v>
      </c>
      <c r="AK51" s="26">
        <f t="shared" si="13"/>
        <v>0</v>
      </c>
      <c r="AL51" s="53">
        <f t="shared" si="14"/>
        <v>0</v>
      </c>
      <c r="AM51" s="36"/>
      <c r="AN51" s="54"/>
      <c r="AO51" s="131" t="e">
        <f>VLOOKUP(LEFT(C51,1),Sheet2!$L$3:$M$28,2,FALSE)&amp;MID(C51,2,9)</f>
        <v>#N/A</v>
      </c>
      <c r="AP51" s="131" t="e">
        <f t="shared" si="15"/>
        <v>#N/A</v>
      </c>
      <c r="AQ51" s="131" t="e">
        <f t="shared" si="16"/>
        <v>#N/A</v>
      </c>
      <c r="AR51" s="27">
        <f t="shared" si="17"/>
        <v>0</v>
      </c>
      <c r="AS51" s="28">
        <f t="shared" si="18"/>
        <v>0</v>
      </c>
      <c r="AT51" s="27">
        <f t="shared" si="19"/>
        <v>0</v>
      </c>
      <c r="AU51" s="28">
        <f t="shared" si="20"/>
        <v>0</v>
      </c>
      <c r="AV51" s="28">
        <f t="shared" si="21"/>
        <v>0</v>
      </c>
      <c r="AW51" s="28">
        <f t="shared" si="22"/>
        <v>0</v>
      </c>
      <c r="AX51" s="28">
        <f t="shared" si="23"/>
        <v>0</v>
      </c>
      <c r="AY51" s="28">
        <f t="shared" si="24"/>
        <v>0</v>
      </c>
      <c r="AZ51" s="29" t="str">
        <f t="shared" si="25"/>
        <v/>
      </c>
      <c r="BA51" s="29"/>
      <c r="BB51" s="30">
        <f t="shared" si="135"/>
        <v>0</v>
      </c>
      <c r="BC51" s="30">
        <f t="shared" si="135"/>
        <v>0</v>
      </c>
      <c r="BD51" s="31">
        <f t="shared" si="27"/>
        <v>0</v>
      </c>
      <c r="BE51" s="131"/>
      <c r="BF51" s="27" t="e">
        <f t="shared" si="28"/>
        <v>#VALUE!</v>
      </c>
      <c r="BG51" s="28">
        <f t="shared" si="29"/>
        <v>0</v>
      </c>
      <c r="BH51" s="27" t="e">
        <f t="shared" si="30"/>
        <v>#VALUE!</v>
      </c>
      <c r="BI51" s="28">
        <f t="shared" si="31"/>
        <v>0</v>
      </c>
      <c r="BJ51" s="28">
        <f>IF(OR(T51="",T51=" ",T51="　"),0,IF(D51&gt;=800701,0,IF(MATCH(T51,Sheet2!$D$3:$D$12,1)&lt;=1,1,0)))</f>
        <v>0</v>
      </c>
      <c r="BK51" s="28">
        <f>IF(OR(X51="",X51=" ",X51="　"),0,IF(D51&gt;=800701,0,IF(MATCH(X51,Sheet2!$D$3:$D$12,1)&lt;=1,1,0)))</f>
        <v>0</v>
      </c>
      <c r="BL51" s="28">
        <f>IF(OR(AB51="",AB51=" ",AB51="　"),0,IF(D51&gt;=800701,0,IF(MATCH(AB51,Sheet2!$D$3:$D$12,1)&lt;=1,1,0)))</f>
        <v>0</v>
      </c>
      <c r="BM51" s="28">
        <f>IF(OR(AF51="",AF51=" ",AF51="　"),0,IF(D51&gt;=800701,0,IF(MATCH(AF51,Sheet2!$D$3:$D$12,1)&lt;=1,1,0)))</f>
        <v>0</v>
      </c>
      <c r="BN51" s="29">
        <f t="shared" si="32"/>
        <v>5</v>
      </c>
      <c r="BO51" s="29">
        <f t="shared" si="33"/>
        <v>3</v>
      </c>
      <c r="BP51" s="30">
        <f t="shared" si="34"/>
        <v>0</v>
      </c>
      <c r="BQ51" s="30">
        <f t="shared" si="35"/>
        <v>0</v>
      </c>
      <c r="BR51" s="30">
        <f t="shared" si="136"/>
        <v>0</v>
      </c>
      <c r="BS51" s="30">
        <f t="shared" si="136"/>
        <v>0</v>
      </c>
      <c r="BT51" s="30"/>
      <c r="BU51" s="27" t="e">
        <f t="shared" si="37"/>
        <v>#VALUE!</v>
      </c>
      <c r="BV51" s="28">
        <f t="shared" si="38"/>
        <v>0</v>
      </c>
      <c r="BW51" s="27" t="e">
        <f t="shared" si="39"/>
        <v>#VALUE!</v>
      </c>
      <c r="BX51" s="28">
        <f t="shared" si="40"/>
        <v>0</v>
      </c>
      <c r="BY51" s="28">
        <f>IF(OR(T51="",T51=" ",T51="　"),0,IF(D51&gt;=810101,0,IF(BJ51=1,1,IF(MATCH(T51,Sheet2!$D$3:$D$12,1)&lt;=2,1,0))))</f>
        <v>0</v>
      </c>
      <c r="BZ51" s="28">
        <f>IF(OR(X51="",X51=" ",X51="　"),0,IF(D51&gt;=810101,0,IF(BK51=1,1,IF(MATCH(X51,Sheet2!$D$3:$D$12,1)&lt;=2,1,0))))</f>
        <v>0</v>
      </c>
      <c r="CA51" s="28">
        <f>IF(OR(AB51="",AB51=" ",AB51="　"),0,IF(D51&gt;=810101,0,IF(BL51=1,1,IF(MATCH(AB51,Sheet2!$D$3:$D$12,1)&lt;=2,1,0))))</f>
        <v>0</v>
      </c>
      <c r="CB51" s="28">
        <f>IF(OR(AF51="",AF51=" ",AF51="　"),0,IF(D51&gt;=810101,0,IF(BM51=1,1,IF(MATCH(AF51,Sheet2!$D$3:$D$12,1)&lt;=2,1,0))))</f>
        <v>0</v>
      </c>
      <c r="CC51" s="29">
        <f t="shared" si="41"/>
        <v>4</v>
      </c>
      <c r="CD51" s="29">
        <f t="shared" si="42"/>
        <v>3</v>
      </c>
      <c r="CE51" s="30">
        <f t="shared" si="43"/>
        <v>0</v>
      </c>
      <c r="CF51" s="30">
        <f t="shared" si="44"/>
        <v>0</v>
      </c>
      <c r="CG51" s="30">
        <f t="shared" si="137"/>
        <v>0</v>
      </c>
      <c r="CH51" s="30">
        <f t="shared" si="137"/>
        <v>0</v>
      </c>
      <c r="CI51" s="30"/>
      <c r="CJ51" s="27" t="e">
        <f t="shared" si="46"/>
        <v>#VALUE!</v>
      </c>
      <c r="CK51" s="28">
        <f t="shared" si="47"/>
        <v>0</v>
      </c>
      <c r="CL51" s="27" t="e">
        <f t="shared" si="48"/>
        <v>#VALUE!</v>
      </c>
      <c r="CM51" s="28">
        <f t="shared" si="49"/>
        <v>0</v>
      </c>
      <c r="CN51" s="28">
        <f>IF(OR(T51="",T51=" ",T51="　"),0,IF(D51&gt;=810701,0,IF(BY51=1,1,IF(MATCH(T51,Sheet2!$D$3:$D$12,1)&lt;=3,1,0))))</f>
        <v>0</v>
      </c>
      <c r="CO51" s="28">
        <f>IF(OR(X51="",X51=" ",X51="　"),0,IF(D51&gt;=810701,0,IF(BZ51=1,1,IF(MATCH(X51,Sheet2!$D$3:$D$12,1)&lt;=3,1,0))))</f>
        <v>0</v>
      </c>
      <c r="CP51" s="28">
        <f>IF(OR(AB51="",AB51=" ",AB51="　"),0,IF(D51&gt;=810701,0,IF(CA51=1,1,IF(MATCH(AB51,Sheet2!$D$3:$D$12,1)&lt;=3,1,0))))</f>
        <v>0</v>
      </c>
      <c r="CQ51" s="28">
        <f>IF(OR(AF51="",AF51=" ",AF51="　"),0,IF(D51&gt;=810701,0,IF(CB51=1,1,IF(MATCH(AF51,Sheet2!$D$3:$D$12,1)&lt;=3,1,0))))</f>
        <v>0</v>
      </c>
      <c r="CR51" s="29">
        <f t="shared" si="50"/>
        <v>4</v>
      </c>
      <c r="CS51" s="29">
        <f t="shared" si="51"/>
        <v>3</v>
      </c>
      <c r="CT51" s="30">
        <f t="shared" si="52"/>
        <v>0</v>
      </c>
      <c r="CU51" s="30">
        <f t="shared" si="53"/>
        <v>0</v>
      </c>
      <c r="CV51" s="30">
        <f t="shared" si="138"/>
        <v>0</v>
      </c>
      <c r="CW51" s="30">
        <f t="shared" si="138"/>
        <v>0</v>
      </c>
      <c r="CX51" s="31"/>
      <c r="CY51" s="27" t="e">
        <f t="shared" si="55"/>
        <v>#VALUE!</v>
      </c>
      <c r="CZ51" s="28">
        <f t="shared" si="56"/>
        <v>0</v>
      </c>
      <c r="DA51" s="27" t="e">
        <f t="shared" si="57"/>
        <v>#VALUE!</v>
      </c>
      <c r="DB51" s="28">
        <f t="shared" si="58"/>
        <v>0</v>
      </c>
      <c r="DC51" s="28">
        <f>IF(OR(T51="",T51=" ",T51="　"),0,IF(D51&gt;=820101,0,IF(CN51=1,1,IF(MATCH(T51,Sheet2!$D$3:$D$12,1)&lt;=4,1,0))))</f>
        <v>0</v>
      </c>
      <c r="DD51" s="28">
        <f>IF(OR(X51="",X51=" ",X51="　"),0,IF(D51&gt;=820101,0,IF(CO51=1,1,IF(MATCH(X51,Sheet2!$D$3:$D$12,1)&lt;=4,1,0))))</f>
        <v>0</v>
      </c>
      <c r="DE51" s="28">
        <f>IF(OR(AB51="",AB51=" ",AB51="　"),0,IF(D51&gt;=820101,0,IF(CP51=1,1,IF(MATCH(AB51,Sheet2!$D$3:$D$12,1)&lt;=4,1,0))))</f>
        <v>0</v>
      </c>
      <c r="DF51" s="28">
        <f>IF(OR(AF51="",AF51=" ",AF51="　"),0,IF(D51&gt;=820101,0,IF(CQ51=1,1,IF(MATCH(AF51,Sheet2!$D$3:$D$12,1)&lt;=4,1,0))))</f>
        <v>0</v>
      </c>
      <c r="DG51" s="29">
        <f t="shared" si="59"/>
        <v>3</v>
      </c>
      <c r="DH51" s="29">
        <f t="shared" si="60"/>
        <v>3</v>
      </c>
      <c r="DI51" s="30">
        <f t="shared" si="61"/>
        <v>0</v>
      </c>
      <c r="DJ51" s="30">
        <f t="shared" si="62"/>
        <v>0</v>
      </c>
      <c r="DK51" s="30">
        <f t="shared" si="139"/>
        <v>0</v>
      </c>
      <c r="DL51" s="30">
        <f t="shared" si="139"/>
        <v>0</v>
      </c>
      <c r="DM51" s="31"/>
      <c r="DN51" s="27" t="e">
        <f t="shared" si="64"/>
        <v>#VALUE!</v>
      </c>
      <c r="DO51" s="28">
        <f t="shared" si="65"/>
        <v>0</v>
      </c>
      <c r="DP51" s="27" t="e">
        <f t="shared" si="66"/>
        <v>#VALUE!</v>
      </c>
      <c r="DQ51" s="28">
        <f t="shared" si="67"/>
        <v>0</v>
      </c>
      <c r="DR51" s="28">
        <f>IF(OR(T51="",T51=" ",T51="　"),0,IF(D51&gt;=820701,0,IF(DC51=1,1,IF(MATCH(T51,Sheet2!$D$3:$D$12,1)&lt;=5,1,0))))</f>
        <v>0</v>
      </c>
      <c r="DS51" s="28">
        <f>IF(OR(X51="",X51=" ",X51="　"),0,IF(D51&gt;=820701,0,IF(DD51=1,1,IF(MATCH(X51,Sheet2!$D$3:$D$12,1)&lt;=5,1,0))))</f>
        <v>0</v>
      </c>
      <c r="DT51" s="28">
        <f>IF(OR(AB51="",AB51=" ",AB51="　"),0,IF(D51&gt;=820701,0,IF(DE51=1,1,IF(MATCH(AB51,Sheet2!$D$3:$D$12,1)&lt;=5,1,0))))</f>
        <v>0</v>
      </c>
      <c r="DU51" s="28">
        <f>IF(OR(AF51="",AF51=" ",AF51="　"),0,IF(D51&gt;=820701,0,IF(DF51=1,1,IF(MATCH(AF51,Sheet2!$D$3:$D$12,1)&lt;=5,1,0))))</f>
        <v>0</v>
      </c>
      <c r="DV51" s="29">
        <f t="shared" si="68"/>
        <v>3</v>
      </c>
      <c r="DW51" s="29">
        <f t="shared" si="69"/>
        <v>3</v>
      </c>
      <c r="DX51" s="30">
        <f t="shared" si="70"/>
        <v>0</v>
      </c>
      <c r="DY51" s="30">
        <f t="shared" si="71"/>
        <v>0</v>
      </c>
      <c r="DZ51" s="30">
        <f t="shared" si="140"/>
        <v>0</v>
      </c>
      <c r="EA51" s="30">
        <f t="shared" si="140"/>
        <v>0</v>
      </c>
      <c r="EB51" s="31"/>
      <c r="EC51" s="27" t="e">
        <f t="shared" si="73"/>
        <v>#VALUE!</v>
      </c>
      <c r="ED51" s="28">
        <f t="shared" si="74"/>
        <v>0</v>
      </c>
      <c r="EE51" s="27" t="e">
        <f t="shared" si="75"/>
        <v>#VALUE!</v>
      </c>
      <c r="EF51" s="28">
        <f t="shared" si="76"/>
        <v>0</v>
      </c>
      <c r="EG51" s="28">
        <f>IF(OR(T51="",T51=" ",T51="　"),0,IF(D51&gt;=830101,0,IF(DR51=1,1,IF(MATCH(T51,Sheet2!$D$3:$D$12,1)&lt;=6,1,0))))</f>
        <v>0</v>
      </c>
      <c r="EH51" s="28">
        <f>IF(OR(X51="",X51=" ",X51="　"),0,IF(D51&gt;=830101,0,IF(DS51=1,1,IF(MATCH(X51,Sheet2!$D$3:$D$12,1)&lt;=6,1,0))))</f>
        <v>0</v>
      </c>
      <c r="EI51" s="28">
        <f>IF(OR(AB51="",AB51=" ",AB51="　"),0,IF(D51&gt;=830101,0,IF(DT51=1,1,IF(MATCH(AB51,Sheet2!$D$3:$D$12,1)&lt;=6,1,0))))</f>
        <v>0</v>
      </c>
      <c r="EJ51" s="28">
        <f>IF(OR(AF51="",AF51=" ",AF51="　"),0,IF(D51&gt;=830101,0,IF(DU51=1,1,IF(MATCH(AF51,Sheet2!$D$3:$D$12,1)&lt;=6,1,0))))</f>
        <v>0</v>
      </c>
      <c r="EK51" s="29">
        <f t="shared" si="77"/>
        <v>2</v>
      </c>
      <c r="EL51" s="29">
        <f t="shared" si="78"/>
        <v>2</v>
      </c>
      <c r="EM51" s="30">
        <f t="shared" si="79"/>
        <v>0</v>
      </c>
      <c r="EN51" s="30">
        <f t="shared" si="80"/>
        <v>0</v>
      </c>
      <c r="EO51" s="30">
        <f t="shared" si="141"/>
        <v>0</v>
      </c>
      <c r="EP51" s="30">
        <f t="shared" si="141"/>
        <v>0</v>
      </c>
      <c r="EQ51" s="31"/>
      <c r="ER51" s="27" t="e">
        <f t="shared" si="82"/>
        <v>#VALUE!</v>
      </c>
      <c r="ES51" s="28">
        <f t="shared" si="83"/>
        <v>0</v>
      </c>
      <c r="ET51" s="27" t="e">
        <f t="shared" si="84"/>
        <v>#VALUE!</v>
      </c>
      <c r="EU51" s="28">
        <f t="shared" si="85"/>
        <v>0</v>
      </c>
      <c r="EV51" s="28">
        <f>IF(OR(T51="",T51=" ",T51="　"),0,IF(D51&gt;=830701,0,IF(EG51=1,1,IF(MATCH(T51,Sheet2!$D$3:$D$12,1)&lt;=7,1,0))))</f>
        <v>0</v>
      </c>
      <c r="EW51" s="28">
        <f>IF(OR(X51="",X51=" ",X51="　"),0,IF(D51&gt;=830701,0,IF(EH51=1,1,IF(MATCH(X51,Sheet2!$D$3:$D$12,1)&lt;=7,1,0))))</f>
        <v>0</v>
      </c>
      <c r="EX51" s="28">
        <f>IF(OR(AB51="",AB51=" ",AB51="　"),0,IF(D51&gt;=830701,0,IF(EI51=1,1,IF(MATCH(AB51,Sheet2!$D$3:$D$12,1)&lt;=7,1,0))))</f>
        <v>0</v>
      </c>
      <c r="EY51" s="28">
        <f>IF(OR(AF51="",AF51=" ",AF51="　"),0,IF(D51&gt;=830701,0,IF(EJ51=1,1,IF(MATCH(AF51,Sheet2!$D$3:$D$12,1)&lt;=7,1,0))))</f>
        <v>0</v>
      </c>
      <c r="EZ51" s="29">
        <f t="shared" si="86"/>
        <v>2</v>
      </c>
      <c r="FA51" s="29">
        <f t="shared" si="87"/>
        <v>2</v>
      </c>
      <c r="FB51" s="30">
        <f t="shared" si="88"/>
        <v>0</v>
      </c>
      <c r="FC51" s="30">
        <f t="shared" si="89"/>
        <v>0</v>
      </c>
      <c r="FD51" s="30">
        <f t="shared" si="142"/>
        <v>0</v>
      </c>
      <c r="FE51" s="30">
        <f t="shared" si="142"/>
        <v>0</v>
      </c>
      <c r="FF51" s="31"/>
      <c r="FG51" s="27" t="e">
        <f t="shared" si="91"/>
        <v>#VALUE!</v>
      </c>
      <c r="FH51" s="28">
        <f t="shared" si="92"/>
        <v>0</v>
      </c>
      <c r="FI51" s="27" t="e">
        <f t="shared" si="93"/>
        <v>#VALUE!</v>
      </c>
      <c r="FJ51" s="28">
        <f t="shared" si="94"/>
        <v>0</v>
      </c>
      <c r="FK51" s="28">
        <f>IF(OR(T51="",T51=" ",T51="　"),0,IF(D51&gt;=840101,0,IF(EV51=1,1,IF(MATCH(T51,Sheet2!$D$3:$D$12,1)&lt;=8,1,0))))</f>
        <v>0</v>
      </c>
      <c r="FL51" s="28">
        <f>IF(OR(X51="",X51=" ",X51="　"),0,IF(D51&gt;=840101,0,IF(EW51=1,1,IF(MATCH(X51,Sheet2!$D$3:$D$12,1)&lt;=8,1,0))))</f>
        <v>0</v>
      </c>
      <c r="FM51" s="28">
        <f>IF(OR(AB51="",AB51=" ",AB51="　"),0,IF(D51&gt;=840101,0,IF(EX51=1,1,IF(MATCH(AB51,Sheet2!$D$3:$D$12,1)&lt;=8,1,0))))</f>
        <v>0</v>
      </c>
      <c r="FN51" s="28">
        <f>IF(OR(AF51="",AF51=" ",AF51="　"),0,IF(D51&gt;=840101,0,IF(EY51=1,1,IF(MATCH(AF51,Sheet2!$D$3:$D$12,1)&lt;=8,1,0))))</f>
        <v>0</v>
      </c>
      <c r="FO51" s="29">
        <f t="shared" si="95"/>
        <v>1</v>
      </c>
      <c r="FP51" s="29">
        <f t="shared" si="96"/>
        <v>1</v>
      </c>
      <c r="FQ51" s="30">
        <f t="shared" si="97"/>
        <v>0</v>
      </c>
      <c r="FR51" s="30">
        <f t="shared" si="98"/>
        <v>0</v>
      </c>
      <c r="FS51" s="30">
        <f t="shared" si="143"/>
        <v>0</v>
      </c>
      <c r="FT51" s="30">
        <f t="shared" si="143"/>
        <v>0</v>
      </c>
      <c r="FU51" s="31"/>
      <c r="FV51" s="27" t="e">
        <f t="shared" si="100"/>
        <v>#VALUE!</v>
      </c>
      <c r="FW51" s="28">
        <f t="shared" si="101"/>
        <v>0</v>
      </c>
      <c r="FX51" s="27" t="e">
        <f t="shared" si="102"/>
        <v>#VALUE!</v>
      </c>
      <c r="FY51" s="28">
        <f t="shared" si="103"/>
        <v>0</v>
      </c>
      <c r="FZ51" s="28">
        <f>IF(OR(T51="",T51=" ",T51="　"),0,IF(D51&gt;=840701,0,IF(FK51=1,1,IF(MATCH(T51,Sheet2!$D$3:$D$12,1)&lt;=9,1,0))))</f>
        <v>0</v>
      </c>
      <c r="GA51" s="28">
        <f>IF(OR(X51="",X51=" ",X51="　"),0,IF(D51&gt;=840701,0,IF(FL51=1,1,IF(MATCH(X51,Sheet2!$D$3:$D$12,1)&lt;=9,1,0))))</f>
        <v>0</v>
      </c>
      <c r="GB51" s="28">
        <f>IF(OR(AB51="",AB51=" ",AB51="　"),0,IF(D51&gt;=840701,0,IF(FM51=1,1,IF(MATCH(AB51,Sheet2!$D$3:$D$12,1)&lt;=9,1,0))))</f>
        <v>0</v>
      </c>
      <c r="GC51" s="28">
        <f>IF(OR(AF51="",AF51=" ",AF51="　"),0,IF(D51&gt;=840701,0,IF(FN51=1,1,IF(MATCH(AF51,Sheet2!$D$3:$D$12,1)&lt;=9,1,0))))</f>
        <v>0</v>
      </c>
      <c r="GD51" s="29">
        <f t="shared" si="104"/>
        <v>1</v>
      </c>
      <c r="GE51" s="29">
        <f t="shared" si="105"/>
        <v>1</v>
      </c>
      <c r="GF51" s="30">
        <f t="shared" si="106"/>
        <v>0</v>
      </c>
      <c r="GG51" s="30">
        <f t="shared" si="107"/>
        <v>0</v>
      </c>
      <c r="GH51" s="30">
        <f t="shared" si="144"/>
        <v>0</v>
      </c>
      <c r="GI51" s="30">
        <f t="shared" si="144"/>
        <v>0</v>
      </c>
      <c r="GJ51" s="31"/>
      <c r="GK51" s="27" t="e">
        <f t="shared" si="109"/>
        <v>#VALUE!</v>
      </c>
      <c r="GL51" s="28">
        <f t="shared" si="110"/>
        <v>0</v>
      </c>
      <c r="GM51" s="27" t="e">
        <f t="shared" si="111"/>
        <v>#VALUE!</v>
      </c>
      <c r="GN51" s="28">
        <f t="shared" si="112"/>
        <v>0</v>
      </c>
      <c r="GO51" s="28">
        <f>IF(OR(T51="",T51=" ",T51="　"),0,IF(D51&gt;=840701,0,IF(FZ51=1,1,IF(MATCH(T51,Sheet2!$D$3:$D$12,1)&lt;=10,1,0))))</f>
        <v>0</v>
      </c>
      <c r="GP51" s="28">
        <f>IF(OR(X51="",X51=" ",X51="　"),0,IF(D51&gt;=840701,0,IF(GA51=1,1,IF(MATCH(X51,Sheet2!$D$3:$D$12,1)&lt;=10,1,0))))</f>
        <v>0</v>
      </c>
      <c r="GQ51" s="28">
        <f>IF(OR(AB51="",AB51=" ",AB51="　"),0,IF(D51&gt;=840701,0,IF(GB51=1,1,IF(MATCH(AB51,Sheet2!$D$3:$D$12,1)&lt;=10,1,0))))</f>
        <v>0</v>
      </c>
      <c r="GR51" s="28">
        <f>IF(OR(AF51="",AF51=" ",AF51="　"),0,IF(D51&gt;=840701,0,IF(GC51=1,1,IF(MATCH(AF51,Sheet2!$D$3:$D$12,1)&lt;=10,1,0))))</f>
        <v>0</v>
      </c>
      <c r="GS51" s="29">
        <f t="shared" si="113"/>
        <v>0</v>
      </c>
      <c r="GT51" s="29">
        <f t="shared" si="114"/>
        <v>0</v>
      </c>
      <c r="GU51" s="30">
        <f t="shared" si="115"/>
        <v>0</v>
      </c>
      <c r="GV51" s="30">
        <f t="shared" si="116"/>
        <v>0</v>
      </c>
      <c r="GW51" s="30">
        <f t="shared" si="145"/>
        <v>0</v>
      </c>
      <c r="GX51" s="30">
        <f t="shared" si="145"/>
        <v>0</v>
      </c>
      <c r="GY51" s="131"/>
      <c r="GZ51" s="39" t="str">
        <f t="shared" si="118"/>
        <v>1911/00/00</v>
      </c>
      <c r="HA51" s="131" t="e">
        <f t="shared" si="119"/>
        <v>#VALUE!</v>
      </c>
      <c r="HB51" s="131" t="str">
        <f t="shared" si="120"/>
        <v>1911/00/00</v>
      </c>
      <c r="HC51" s="131" t="e">
        <f t="shared" si="121"/>
        <v>#VALUE!</v>
      </c>
      <c r="HD51" s="131" t="str">
        <f t="shared" si="122"/>
        <v>1911/00/00</v>
      </c>
      <c r="HE51" s="131" t="e">
        <f t="shared" si="123"/>
        <v>#VALUE!</v>
      </c>
      <c r="HF51" s="131" t="str">
        <f t="shared" si="124"/>
        <v>2014/01/01</v>
      </c>
      <c r="HH51" s="131">
        <f>IF(OR(C51="",C51=" ",C51="　"),0,IF(D51&gt;780630,0,ROUND(VLOOKUP(F51,Sheet2!$A$1:$B$20,2,FALSE)*E51,0)))</f>
        <v>0</v>
      </c>
      <c r="HI51" s="131">
        <f t="shared" si="125"/>
        <v>0</v>
      </c>
      <c r="HJ51" s="131">
        <f t="shared" si="126"/>
        <v>0</v>
      </c>
      <c r="HL51" s="131" t="str">
        <f t="shared" si="127"/>
        <v/>
      </c>
      <c r="HM51" s="131" t="str">
        <f t="shared" si="128"/>
        <v/>
      </c>
      <c r="HN51" s="131" t="str">
        <f t="shared" si="129"/>
        <v/>
      </c>
      <c r="HO51" s="131" t="str">
        <f t="shared" si="130"/>
        <v/>
      </c>
      <c r="HP51" s="131" t="str">
        <f t="shared" si="131"/>
        <v/>
      </c>
      <c r="HQ51" s="131" t="str">
        <f t="shared" si="131"/>
        <v/>
      </c>
      <c r="HR51" s="131" t="str">
        <f t="shared" si="132"/>
        <v/>
      </c>
    </row>
    <row r="52" spans="1:226" ht="60" customHeight="1">
      <c r="A52" s="125">
        <v>47</v>
      </c>
      <c r="B52" s="32"/>
      <c r="C52" s="33"/>
      <c r="D52" s="34"/>
      <c r="E52" s="55"/>
      <c r="F52" s="46"/>
      <c r="G52" s="48">
        <f>IF(OR(C52="",C52=" ",C52="　"),0,IF(D52&gt;780630,0,ROUND(VLOOKUP(F52,Sheet2!$A$1:$B$20,2,FALSE),0)))</f>
        <v>0</v>
      </c>
      <c r="H52" s="49">
        <f t="shared" si="0"/>
        <v>0</v>
      </c>
      <c r="I52" s="24">
        <f t="shared" si="1"/>
        <v>0</v>
      </c>
      <c r="J52" s="25">
        <f t="shared" si="2"/>
        <v>0</v>
      </c>
      <c r="K52" s="35"/>
      <c r="L52" s="133" t="str">
        <f t="shared" si="133"/>
        <v/>
      </c>
      <c r="M52" s="51" t="str">
        <f t="shared" si="4"/>
        <v/>
      </c>
      <c r="N52" s="56">
        <v>15.5</v>
      </c>
      <c r="O52" s="38"/>
      <c r="P52" s="133" t="str">
        <f t="shared" si="134"/>
        <v/>
      </c>
      <c r="Q52" s="51" t="str">
        <f t="shared" si="6"/>
        <v/>
      </c>
      <c r="R52" s="56">
        <v>15.5</v>
      </c>
      <c r="S52" s="38"/>
      <c r="T52" s="34"/>
      <c r="U52" s="51" t="str">
        <f t="shared" si="7"/>
        <v/>
      </c>
      <c r="V52" s="56">
        <v>15.5</v>
      </c>
      <c r="W52" s="38"/>
      <c r="X52" s="34"/>
      <c r="Y52" s="51" t="str">
        <f t="shared" si="8"/>
        <v/>
      </c>
      <c r="Z52" s="56">
        <v>7.5</v>
      </c>
      <c r="AA52" s="35"/>
      <c r="AB52" s="34"/>
      <c r="AC52" s="51" t="str">
        <f t="shared" si="9"/>
        <v/>
      </c>
      <c r="AD52" s="56">
        <v>15.5</v>
      </c>
      <c r="AE52" s="38"/>
      <c r="AF52" s="34"/>
      <c r="AG52" s="51" t="str">
        <f t="shared" si="10"/>
        <v/>
      </c>
      <c r="AH52" s="56">
        <v>15.5</v>
      </c>
      <c r="AI52" s="37">
        <f t="shared" si="11"/>
        <v>0</v>
      </c>
      <c r="AJ52" s="47">
        <f t="shared" si="12"/>
        <v>0</v>
      </c>
      <c r="AK52" s="26">
        <f t="shared" si="13"/>
        <v>0</v>
      </c>
      <c r="AL52" s="53">
        <f t="shared" si="14"/>
        <v>0</v>
      </c>
      <c r="AM52" s="36"/>
      <c r="AN52" s="54"/>
      <c r="AO52" s="131" t="e">
        <f>VLOOKUP(LEFT(C52,1),Sheet2!$L$3:$M$28,2,FALSE)&amp;MID(C52,2,9)</f>
        <v>#N/A</v>
      </c>
      <c r="AP52" s="131" t="e">
        <f t="shared" si="15"/>
        <v>#N/A</v>
      </c>
      <c r="AQ52" s="131" t="e">
        <f t="shared" si="16"/>
        <v>#N/A</v>
      </c>
      <c r="AR52" s="27">
        <f t="shared" si="17"/>
        <v>0</v>
      </c>
      <c r="AS52" s="28">
        <f t="shared" si="18"/>
        <v>0</v>
      </c>
      <c r="AT52" s="27">
        <f t="shared" si="19"/>
        <v>0</v>
      </c>
      <c r="AU52" s="28">
        <f t="shared" si="20"/>
        <v>0</v>
      </c>
      <c r="AV52" s="28">
        <f t="shared" si="21"/>
        <v>0</v>
      </c>
      <c r="AW52" s="28">
        <f t="shared" si="22"/>
        <v>0</v>
      </c>
      <c r="AX52" s="28">
        <f t="shared" si="23"/>
        <v>0</v>
      </c>
      <c r="AY52" s="28">
        <f t="shared" si="24"/>
        <v>0</v>
      </c>
      <c r="AZ52" s="29" t="str">
        <f t="shared" si="25"/>
        <v/>
      </c>
      <c r="BA52" s="29"/>
      <c r="BB52" s="30">
        <f t="shared" si="135"/>
        <v>0</v>
      </c>
      <c r="BC52" s="30">
        <f t="shared" si="135"/>
        <v>0</v>
      </c>
      <c r="BD52" s="31">
        <f t="shared" si="27"/>
        <v>0</v>
      </c>
      <c r="BE52" s="131"/>
      <c r="BF52" s="27" t="e">
        <f t="shared" si="28"/>
        <v>#VALUE!</v>
      </c>
      <c r="BG52" s="28">
        <f t="shared" si="29"/>
        <v>0</v>
      </c>
      <c r="BH52" s="27" t="e">
        <f t="shared" si="30"/>
        <v>#VALUE!</v>
      </c>
      <c r="BI52" s="28">
        <f t="shared" si="31"/>
        <v>0</v>
      </c>
      <c r="BJ52" s="28">
        <f>IF(OR(T52="",T52=" ",T52="　"),0,IF(D52&gt;=800701,0,IF(MATCH(T52,Sheet2!$D$3:$D$12,1)&lt;=1,1,0)))</f>
        <v>0</v>
      </c>
      <c r="BK52" s="28">
        <f>IF(OR(X52="",X52=" ",X52="　"),0,IF(D52&gt;=800701,0,IF(MATCH(X52,Sheet2!$D$3:$D$12,1)&lt;=1,1,0)))</f>
        <v>0</v>
      </c>
      <c r="BL52" s="28">
        <f>IF(OR(AB52="",AB52=" ",AB52="　"),0,IF(D52&gt;=800701,0,IF(MATCH(AB52,Sheet2!$D$3:$D$12,1)&lt;=1,1,0)))</f>
        <v>0</v>
      </c>
      <c r="BM52" s="28">
        <f>IF(OR(AF52="",AF52=" ",AF52="　"),0,IF(D52&gt;=800701,0,IF(MATCH(AF52,Sheet2!$D$3:$D$12,1)&lt;=1,1,0)))</f>
        <v>0</v>
      </c>
      <c r="BN52" s="29">
        <f t="shared" si="32"/>
        <v>5</v>
      </c>
      <c r="BO52" s="29">
        <f t="shared" si="33"/>
        <v>3</v>
      </c>
      <c r="BP52" s="30">
        <f t="shared" si="34"/>
        <v>0</v>
      </c>
      <c r="BQ52" s="30">
        <f t="shared" si="35"/>
        <v>0</v>
      </c>
      <c r="BR52" s="30">
        <f t="shared" si="136"/>
        <v>0</v>
      </c>
      <c r="BS52" s="30">
        <f t="shared" si="136"/>
        <v>0</v>
      </c>
      <c r="BT52" s="30"/>
      <c r="BU52" s="27" t="e">
        <f t="shared" si="37"/>
        <v>#VALUE!</v>
      </c>
      <c r="BV52" s="28">
        <f t="shared" si="38"/>
        <v>0</v>
      </c>
      <c r="BW52" s="27" t="e">
        <f t="shared" si="39"/>
        <v>#VALUE!</v>
      </c>
      <c r="BX52" s="28">
        <f t="shared" si="40"/>
        <v>0</v>
      </c>
      <c r="BY52" s="28">
        <f>IF(OR(T52="",T52=" ",T52="　"),0,IF(D52&gt;=810101,0,IF(BJ52=1,1,IF(MATCH(T52,Sheet2!$D$3:$D$12,1)&lt;=2,1,0))))</f>
        <v>0</v>
      </c>
      <c r="BZ52" s="28">
        <f>IF(OR(X52="",X52=" ",X52="　"),0,IF(D52&gt;=810101,0,IF(BK52=1,1,IF(MATCH(X52,Sheet2!$D$3:$D$12,1)&lt;=2,1,0))))</f>
        <v>0</v>
      </c>
      <c r="CA52" s="28">
        <f>IF(OR(AB52="",AB52=" ",AB52="　"),0,IF(D52&gt;=810101,0,IF(BL52=1,1,IF(MATCH(AB52,Sheet2!$D$3:$D$12,1)&lt;=2,1,0))))</f>
        <v>0</v>
      </c>
      <c r="CB52" s="28">
        <f>IF(OR(AF52="",AF52=" ",AF52="　"),0,IF(D52&gt;=810101,0,IF(BM52=1,1,IF(MATCH(AF52,Sheet2!$D$3:$D$12,1)&lt;=2,1,0))))</f>
        <v>0</v>
      </c>
      <c r="CC52" s="29">
        <f t="shared" si="41"/>
        <v>4</v>
      </c>
      <c r="CD52" s="29">
        <f t="shared" si="42"/>
        <v>3</v>
      </c>
      <c r="CE52" s="30">
        <f t="shared" si="43"/>
        <v>0</v>
      </c>
      <c r="CF52" s="30">
        <f t="shared" si="44"/>
        <v>0</v>
      </c>
      <c r="CG52" s="30">
        <f t="shared" si="137"/>
        <v>0</v>
      </c>
      <c r="CH52" s="30">
        <f t="shared" si="137"/>
        <v>0</v>
      </c>
      <c r="CI52" s="30"/>
      <c r="CJ52" s="27" t="e">
        <f t="shared" si="46"/>
        <v>#VALUE!</v>
      </c>
      <c r="CK52" s="28">
        <f t="shared" si="47"/>
        <v>0</v>
      </c>
      <c r="CL52" s="27" t="e">
        <f t="shared" si="48"/>
        <v>#VALUE!</v>
      </c>
      <c r="CM52" s="28">
        <f t="shared" si="49"/>
        <v>0</v>
      </c>
      <c r="CN52" s="28">
        <f>IF(OR(T52="",T52=" ",T52="　"),0,IF(D52&gt;=810701,0,IF(BY52=1,1,IF(MATCH(T52,Sheet2!$D$3:$D$12,1)&lt;=3,1,0))))</f>
        <v>0</v>
      </c>
      <c r="CO52" s="28">
        <f>IF(OR(X52="",X52=" ",X52="　"),0,IF(D52&gt;=810701,0,IF(BZ52=1,1,IF(MATCH(X52,Sheet2!$D$3:$D$12,1)&lt;=3,1,0))))</f>
        <v>0</v>
      </c>
      <c r="CP52" s="28">
        <f>IF(OR(AB52="",AB52=" ",AB52="　"),0,IF(D52&gt;=810701,0,IF(CA52=1,1,IF(MATCH(AB52,Sheet2!$D$3:$D$12,1)&lt;=3,1,0))))</f>
        <v>0</v>
      </c>
      <c r="CQ52" s="28">
        <f>IF(OR(AF52="",AF52=" ",AF52="　"),0,IF(D52&gt;=810701,0,IF(CB52=1,1,IF(MATCH(AF52,Sheet2!$D$3:$D$12,1)&lt;=3,1,0))))</f>
        <v>0</v>
      </c>
      <c r="CR52" s="29">
        <f t="shared" si="50"/>
        <v>4</v>
      </c>
      <c r="CS52" s="29">
        <f t="shared" si="51"/>
        <v>3</v>
      </c>
      <c r="CT52" s="30">
        <f t="shared" si="52"/>
        <v>0</v>
      </c>
      <c r="CU52" s="30">
        <f t="shared" si="53"/>
        <v>0</v>
      </c>
      <c r="CV52" s="30">
        <f t="shared" si="138"/>
        <v>0</v>
      </c>
      <c r="CW52" s="30">
        <f t="shared" si="138"/>
        <v>0</v>
      </c>
      <c r="CX52" s="31"/>
      <c r="CY52" s="27" t="e">
        <f t="shared" si="55"/>
        <v>#VALUE!</v>
      </c>
      <c r="CZ52" s="28">
        <f t="shared" si="56"/>
        <v>0</v>
      </c>
      <c r="DA52" s="27" t="e">
        <f t="shared" si="57"/>
        <v>#VALUE!</v>
      </c>
      <c r="DB52" s="28">
        <f t="shared" si="58"/>
        <v>0</v>
      </c>
      <c r="DC52" s="28">
        <f>IF(OR(T52="",T52=" ",T52="　"),0,IF(D52&gt;=820101,0,IF(CN52=1,1,IF(MATCH(T52,Sheet2!$D$3:$D$12,1)&lt;=4,1,0))))</f>
        <v>0</v>
      </c>
      <c r="DD52" s="28">
        <f>IF(OR(X52="",X52=" ",X52="　"),0,IF(D52&gt;=820101,0,IF(CO52=1,1,IF(MATCH(X52,Sheet2!$D$3:$D$12,1)&lt;=4,1,0))))</f>
        <v>0</v>
      </c>
      <c r="DE52" s="28">
        <f>IF(OR(AB52="",AB52=" ",AB52="　"),0,IF(D52&gt;=820101,0,IF(CP52=1,1,IF(MATCH(AB52,Sheet2!$D$3:$D$12,1)&lt;=4,1,0))))</f>
        <v>0</v>
      </c>
      <c r="DF52" s="28">
        <f>IF(OR(AF52="",AF52=" ",AF52="　"),0,IF(D52&gt;=820101,0,IF(CQ52=1,1,IF(MATCH(AF52,Sheet2!$D$3:$D$12,1)&lt;=4,1,0))))</f>
        <v>0</v>
      </c>
      <c r="DG52" s="29">
        <f t="shared" si="59"/>
        <v>3</v>
      </c>
      <c r="DH52" s="29">
        <f t="shared" si="60"/>
        <v>3</v>
      </c>
      <c r="DI52" s="30">
        <f t="shared" si="61"/>
        <v>0</v>
      </c>
      <c r="DJ52" s="30">
        <f t="shared" si="62"/>
        <v>0</v>
      </c>
      <c r="DK52" s="30">
        <f t="shared" si="139"/>
        <v>0</v>
      </c>
      <c r="DL52" s="30">
        <f t="shared" si="139"/>
        <v>0</v>
      </c>
      <c r="DM52" s="31"/>
      <c r="DN52" s="27" t="e">
        <f t="shared" si="64"/>
        <v>#VALUE!</v>
      </c>
      <c r="DO52" s="28">
        <f t="shared" si="65"/>
        <v>0</v>
      </c>
      <c r="DP52" s="27" t="e">
        <f t="shared" si="66"/>
        <v>#VALUE!</v>
      </c>
      <c r="DQ52" s="28">
        <f t="shared" si="67"/>
        <v>0</v>
      </c>
      <c r="DR52" s="28">
        <f>IF(OR(T52="",T52=" ",T52="　"),0,IF(D52&gt;=820701,0,IF(DC52=1,1,IF(MATCH(T52,Sheet2!$D$3:$D$12,1)&lt;=5,1,0))))</f>
        <v>0</v>
      </c>
      <c r="DS52" s="28">
        <f>IF(OR(X52="",X52=" ",X52="　"),0,IF(D52&gt;=820701,0,IF(DD52=1,1,IF(MATCH(X52,Sheet2!$D$3:$D$12,1)&lt;=5,1,0))))</f>
        <v>0</v>
      </c>
      <c r="DT52" s="28">
        <f>IF(OR(AB52="",AB52=" ",AB52="　"),0,IF(D52&gt;=820701,0,IF(DE52=1,1,IF(MATCH(AB52,Sheet2!$D$3:$D$12,1)&lt;=5,1,0))))</f>
        <v>0</v>
      </c>
      <c r="DU52" s="28">
        <f>IF(OR(AF52="",AF52=" ",AF52="　"),0,IF(D52&gt;=820701,0,IF(DF52=1,1,IF(MATCH(AF52,Sheet2!$D$3:$D$12,1)&lt;=5,1,0))))</f>
        <v>0</v>
      </c>
      <c r="DV52" s="29">
        <f t="shared" si="68"/>
        <v>3</v>
      </c>
      <c r="DW52" s="29">
        <f t="shared" si="69"/>
        <v>3</v>
      </c>
      <c r="DX52" s="30">
        <f t="shared" si="70"/>
        <v>0</v>
      </c>
      <c r="DY52" s="30">
        <f t="shared" si="71"/>
        <v>0</v>
      </c>
      <c r="DZ52" s="30">
        <f t="shared" si="140"/>
        <v>0</v>
      </c>
      <c r="EA52" s="30">
        <f t="shared" si="140"/>
        <v>0</v>
      </c>
      <c r="EB52" s="31"/>
      <c r="EC52" s="27" t="e">
        <f t="shared" si="73"/>
        <v>#VALUE!</v>
      </c>
      <c r="ED52" s="28">
        <f t="shared" si="74"/>
        <v>0</v>
      </c>
      <c r="EE52" s="27" t="e">
        <f t="shared" si="75"/>
        <v>#VALUE!</v>
      </c>
      <c r="EF52" s="28">
        <f t="shared" si="76"/>
        <v>0</v>
      </c>
      <c r="EG52" s="28">
        <f>IF(OR(T52="",T52=" ",T52="　"),0,IF(D52&gt;=830101,0,IF(DR52=1,1,IF(MATCH(T52,Sheet2!$D$3:$D$12,1)&lt;=6,1,0))))</f>
        <v>0</v>
      </c>
      <c r="EH52" s="28">
        <f>IF(OR(X52="",X52=" ",X52="　"),0,IF(D52&gt;=830101,0,IF(DS52=1,1,IF(MATCH(X52,Sheet2!$D$3:$D$12,1)&lt;=6,1,0))))</f>
        <v>0</v>
      </c>
      <c r="EI52" s="28">
        <f>IF(OR(AB52="",AB52=" ",AB52="　"),0,IF(D52&gt;=830101,0,IF(DT52=1,1,IF(MATCH(AB52,Sheet2!$D$3:$D$12,1)&lt;=6,1,0))))</f>
        <v>0</v>
      </c>
      <c r="EJ52" s="28">
        <f>IF(OR(AF52="",AF52=" ",AF52="　"),0,IF(D52&gt;=830101,0,IF(DU52=1,1,IF(MATCH(AF52,Sheet2!$D$3:$D$12,1)&lt;=6,1,0))))</f>
        <v>0</v>
      </c>
      <c r="EK52" s="29">
        <f t="shared" si="77"/>
        <v>2</v>
      </c>
      <c r="EL52" s="29">
        <f t="shared" si="78"/>
        <v>2</v>
      </c>
      <c r="EM52" s="30">
        <f t="shared" si="79"/>
        <v>0</v>
      </c>
      <c r="EN52" s="30">
        <f t="shared" si="80"/>
        <v>0</v>
      </c>
      <c r="EO52" s="30">
        <f t="shared" si="141"/>
        <v>0</v>
      </c>
      <c r="EP52" s="30">
        <f t="shared" si="141"/>
        <v>0</v>
      </c>
      <c r="EQ52" s="31"/>
      <c r="ER52" s="27" t="e">
        <f t="shared" si="82"/>
        <v>#VALUE!</v>
      </c>
      <c r="ES52" s="28">
        <f t="shared" si="83"/>
        <v>0</v>
      </c>
      <c r="ET52" s="27" t="e">
        <f t="shared" si="84"/>
        <v>#VALUE!</v>
      </c>
      <c r="EU52" s="28">
        <f t="shared" si="85"/>
        <v>0</v>
      </c>
      <c r="EV52" s="28">
        <f>IF(OR(T52="",T52=" ",T52="　"),0,IF(D52&gt;=830701,0,IF(EG52=1,1,IF(MATCH(T52,Sheet2!$D$3:$D$12,1)&lt;=7,1,0))))</f>
        <v>0</v>
      </c>
      <c r="EW52" s="28">
        <f>IF(OR(X52="",X52=" ",X52="　"),0,IF(D52&gt;=830701,0,IF(EH52=1,1,IF(MATCH(X52,Sheet2!$D$3:$D$12,1)&lt;=7,1,0))))</f>
        <v>0</v>
      </c>
      <c r="EX52" s="28">
        <f>IF(OR(AB52="",AB52=" ",AB52="　"),0,IF(D52&gt;=830701,0,IF(EI52=1,1,IF(MATCH(AB52,Sheet2!$D$3:$D$12,1)&lt;=7,1,0))))</f>
        <v>0</v>
      </c>
      <c r="EY52" s="28">
        <f>IF(OR(AF52="",AF52=" ",AF52="　"),0,IF(D52&gt;=830701,0,IF(EJ52=1,1,IF(MATCH(AF52,Sheet2!$D$3:$D$12,1)&lt;=7,1,0))))</f>
        <v>0</v>
      </c>
      <c r="EZ52" s="29">
        <f t="shared" si="86"/>
        <v>2</v>
      </c>
      <c r="FA52" s="29">
        <f t="shared" si="87"/>
        <v>2</v>
      </c>
      <c r="FB52" s="30">
        <f t="shared" si="88"/>
        <v>0</v>
      </c>
      <c r="FC52" s="30">
        <f t="shared" si="89"/>
        <v>0</v>
      </c>
      <c r="FD52" s="30">
        <f t="shared" si="142"/>
        <v>0</v>
      </c>
      <c r="FE52" s="30">
        <f t="shared" si="142"/>
        <v>0</v>
      </c>
      <c r="FF52" s="31"/>
      <c r="FG52" s="27" t="e">
        <f t="shared" si="91"/>
        <v>#VALUE!</v>
      </c>
      <c r="FH52" s="28">
        <f t="shared" si="92"/>
        <v>0</v>
      </c>
      <c r="FI52" s="27" t="e">
        <f t="shared" si="93"/>
        <v>#VALUE!</v>
      </c>
      <c r="FJ52" s="28">
        <f t="shared" si="94"/>
        <v>0</v>
      </c>
      <c r="FK52" s="28">
        <f>IF(OR(T52="",T52=" ",T52="　"),0,IF(D52&gt;=840101,0,IF(EV52=1,1,IF(MATCH(T52,Sheet2!$D$3:$D$12,1)&lt;=8,1,0))))</f>
        <v>0</v>
      </c>
      <c r="FL52" s="28">
        <f>IF(OR(X52="",X52=" ",X52="　"),0,IF(D52&gt;=840101,0,IF(EW52=1,1,IF(MATCH(X52,Sheet2!$D$3:$D$12,1)&lt;=8,1,0))))</f>
        <v>0</v>
      </c>
      <c r="FM52" s="28">
        <f>IF(OR(AB52="",AB52=" ",AB52="　"),0,IF(D52&gt;=840101,0,IF(EX52=1,1,IF(MATCH(AB52,Sheet2!$D$3:$D$12,1)&lt;=8,1,0))))</f>
        <v>0</v>
      </c>
      <c r="FN52" s="28">
        <f>IF(OR(AF52="",AF52=" ",AF52="　"),0,IF(D52&gt;=840101,0,IF(EY52=1,1,IF(MATCH(AF52,Sheet2!$D$3:$D$12,1)&lt;=8,1,0))))</f>
        <v>0</v>
      </c>
      <c r="FO52" s="29">
        <f t="shared" si="95"/>
        <v>1</v>
      </c>
      <c r="FP52" s="29">
        <f t="shared" si="96"/>
        <v>1</v>
      </c>
      <c r="FQ52" s="30">
        <f t="shared" si="97"/>
        <v>0</v>
      </c>
      <c r="FR52" s="30">
        <f t="shared" si="98"/>
        <v>0</v>
      </c>
      <c r="FS52" s="30">
        <f t="shared" si="143"/>
        <v>0</v>
      </c>
      <c r="FT52" s="30">
        <f t="shared" si="143"/>
        <v>0</v>
      </c>
      <c r="FU52" s="31"/>
      <c r="FV52" s="27" t="e">
        <f t="shared" si="100"/>
        <v>#VALUE!</v>
      </c>
      <c r="FW52" s="28">
        <f t="shared" si="101"/>
        <v>0</v>
      </c>
      <c r="FX52" s="27" t="e">
        <f t="shared" si="102"/>
        <v>#VALUE!</v>
      </c>
      <c r="FY52" s="28">
        <f t="shared" si="103"/>
        <v>0</v>
      </c>
      <c r="FZ52" s="28">
        <f>IF(OR(T52="",T52=" ",T52="　"),0,IF(D52&gt;=840701,0,IF(FK52=1,1,IF(MATCH(T52,Sheet2!$D$3:$D$12,1)&lt;=9,1,0))))</f>
        <v>0</v>
      </c>
      <c r="GA52" s="28">
        <f>IF(OR(X52="",X52=" ",X52="　"),0,IF(D52&gt;=840701,0,IF(FL52=1,1,IF(MATCH(X52,Sheet2!$D$3:$D$12,1)&lt;=9,1,0))))</f>
        <v>0</v>
      </c>
      <c r="GB52" s="28">
        <f>IF(OR(AB52="",AB52=" ",AB52="　"),0,IF(D52&gt;=840701,0,IF(FM52=1,1,IF(MATCH(AB52,Sheet2!$D$3:$D$12,1)&lt;=9,1,0))))</f>
        <v>0</v>
      </c>
      <c r="GC52" s="28">
        <f>IF(OR(AF52="",AF52=" ",AF52="　"),0,IF(D52&gt;=840701,0,IF(FN52=1,1,IF(MATCH(AF52,Sheet2!$D$3:$D$12,1)&lt;=9,1,0))))</f>
        <v>0</v>
      </c>
      <c r="GD52" s="29">
        <f t="shared" si="104"/>
        <v>1</v>
      </c>
      <c r="GE52" s="29">
        <f t="shared" si="105"/>
        <v>1</v>
      </c>
      <c r="GF52" s="30">
        <f t="shared" si="106"/>
        <v>0</v>
      </c>
      <c r="GG52" s="30">
        <f t="shared" si="107"/>
        <v>0</v>
      </c>
      <c r="GH52" s="30">
        <f t="shared" si="144"/>
        <v>0</v>
      </c>
      <c r="GI52" s="30">
        <f t="shared" si="144"/>
        <v>0</v>
      </c>
      <c r="GJ52" s="31"/>
      <c r="GK52" s="27" t="e">
        <f t="shared" si="109"/>
        <v>#VALUE!</v>
      </c>
      <c r="GL52" s="28">
        <f t="shared" si="110"/>
        <v>0</v>
      </c>
      <c r="GM52" s="27" t="e">
        <f t="shared" si="111"/>
        <v>#VALUE!</v>
      </c>
      <c r="GN52" s="28">
        <f t="shared" si="112"/>
        <v>0</v>
      </c>
      <c r="GO52" s="28">
        <f>IF(OR(T52="",T52=" ",T52="　"),0,IF(D52&gt;=840701,0,IF(FZ52=1,1,IF(MATCH(T52,Sheet2!$D$3:$D$12,1)&lt;=10,1,0))))</f>
        <v>0</v>
      </c>
      <c r="GP52" s="28">
        <f>IF(OR(X52="",X52=" ",X52="　"),0,IF(D52&gt;=840701,0,IF(GA52=1,1,IF(MATCH(X52,Sheet2!$D$3:$D$12,1)&lt;=10,1,0))))</f>
        <v>0</v>
      </c>
      <c r="GQ52" s="28">
        <f>IF(OR(AB52="",AB52=" ",AB52="　"),0,IF(D52&gt;=840701,0,IF(GB52=1,1,IF(MATCH(AB52,Sheet2!$D$3:$D$12,1)&lt;=10,1,0))))</f>
        <v>0</v>
      </c>
      <c r="GR52" s="28">
        <f>IF(OR(AF52="",AF52=" ",AF52="　"),0,IF(D52&gt;=840701,0,IF(GC52=1,1,IF(MATCH(AF52,Sheet2!$D$3:$D$12,1)&lt;=10,1,0))))</f>
        <v>0</v>
      </c>
      <c r="GS52" s="29">
        <f t="shared" si="113"/>
        <v>0</v>
      </c>
      <c r="GT52" s="29">
        <f t="shared" si="114"/>
        <v>0</v>
      </c>
      <c r="GU52" s="30">
        <f t="shared" si="115"/>
        <v>0</v>
      </c>
      <c r="GV52" s="30">
        <f t="shared" si="116"/>
        <v>0</v>
      </c>
      <c r="GW52" s="30">
        <f t="shared" si="145"/>
        <v>0</v>
      </c>
      <c r="GX52" s="30">
        <f t="shared" si="145"/>
        <v>0</v>
      </c>
      <c r="GY52" s="131"/>
      <c r="GZ52" s="39" t="str">
        <f t="shared" si="118"/>
        <v>1911/00/00</v>
      </c>
      <c r="HA52" s="131" t="e">
        <f t="shared" si="119"/>
        <v>#VALUE!</v>
      </c>
      <c r="HB52" s="131" t="str">
        <f t="shared" si="120"/>
        <v>1911/00/00</v>
      </c>
      <c r="HC52" s="131" t="e">
        <f t="shared" si="121"/>
        <v>#VALUE!</v>
      </c>
      <c r="HD52" s="131" t="str">
        <f t="shared" si="122"/>
        <v>1911/00/00</v>
      </c>
      <c r="HE52" s="131" t="e">
        <f t="shared" si="123"/>
        <v>#VALUE!</v>
      </c>
      <c r="HF52" s="131" t="str">
        <f t="shared" si="124"/>
        <v>2014/01/01</v>
      </c>
      <c r="HH52" s="131">
        <f>IF(OR(C52="",C52=" ",C52="　"),0,IF(D52&gt;780630,0,ROUND(VLOOKUP(F52,Sheet2!$A$1:$B$20,2,FALSE)*E52,0)))</f>
        <v>0</v>
      </c>
      <c r="HI52" s="131">
        <f t="shared" si="125"/>
        <v>0</v>
      </c>
      <c r="HJ52" s="131">
        <f t="shared" si="126"/>
        <v>0</v>
      </c>
      <c r="HL52" s="131" t="str">
        <f t="shared" si="127"/>
        <v/>
      </c>
      <c r="HM52" s="131" t="str">
        <f t="shared" si="128"/>
        <v/>
      </c>
      <c r="HN52" s="131" t="str">
        <f t="shared" si="129"/>
        <v/>
      </c>
      <c r="HO52" s="131" t="str">
        <f t="shared" si="130"/>
        <v/>
      </c>
      <c r="HP52" s="131" t="str">
        <f t="shared" si="131"/>
        <v/>
      </c>
      <c r="HQ52" s="131" t="str">
        <f t="shared" si="131"/>
        <v/>
      </c>
      <c r="HR52" s="131" t="str">
        <f t="shared" si="132"/>
        <v/>
      </c>
    </row>
    <row r="53" spans="1:226" ht="60" customHeight="1">
      <c r="A53" s="125">
        <v>48</v>
      </c>
      <c r="B53" s="32"/>
      <c r="C53" s="33"/>
      <c r="D53" s="34"/>
      <c r="E53" s="55"/>
      <c r="F53" s="46"/>
      <c r="G53" s="48">
        <f>IF(OR(C53="",C53=" ",C53="　"),0,IF(D53&gt;780630,0,ROUND(VLOOKUP(F53,Sheet2!$A$1:$B$20,2,FALSE),0)))</f>
        <v>0</v>
      </c>
      <c r="H53" s="49">
        <f t="shared" si="0"/>
        <v>0</v>
      </c>
      <c r="I53" s="24">
        <f t="shared" si="1"/>
        <v>0</v>
      </c>
      <c r="J53" s="25">
        <f t="shared" si="2"/>
        <v>0</v>
      </c>
      <c r="K53" s="35"/>
      <c r="L53" s="133" t="str">
        <f t="shared" si="133"/>
        <v/>
      </c>
      <c r="M53" s="51" t="str">
        <f t="shared" si="4"/>
        <v/>
      </c>
      <c r="N53" s="56">
        <v>15.5</v>
      </c>
      <c r="O53" s="38"/>
      <c r="P53" s="133" t="str">
        <f t="shared" si="134"/>
        <v/>
      </c>
      <c r="Q53" s="51" t="str">
        <f t="shared" si="6"/>
        <v/>
      </c>
      <c r="R53" s="56">
        <v>15.5</v>
      </c>
      <c r="S53" s="38"/>
      <c r="T53" s="34"/>
      <c r="U53" s="51" t="str">
        <f t="shared" si="7"/>
        <v/>
      </c>
      <c r="V53" s="56">
        <v>13.5</v>
      </c>
      <c r="W53" s="38"/>
      <c r="X53" s="34"/>
      <c r="Y53" s="51" t="str">
        <f t="shared" si="8"/>
        <v/>
      </c>
      <c r="Z53" s="56">
        <v>15.5</v>
      </c>
      <c r="AA53" s="35"/>
      <c r="AB53" s="34"/>
      <c r="AC53" s="51" t="str">
        <f t="shared" si="9"/>
        <v/>
      </c>
      <c r="AD53" s="56">
        <v>15.5</v>
      </c>
      <c r="AE53" s="38"/>
      <c r="AF53" s="34"/>
      <c r="AG53" s="51" t="str">
        <f t="shared" si="10"/>
        <v/>
      </c>
      <c r="AH53" s="56">
        <v>15.5</v>
      </c>
      <c r="AI53" s="37">
        <f t="shared" si="11"/>
        <v>0</v>
      </c>
      <c r="AJ53" s="47">
        <f t="shared" si="12"/>
        <v>0</v>
      </c>
      <c r="AK53" s="26">
        <f t="shared" si="13"/>
        <v>0</v>
      </c>
      <c r="AL53" s="53">
        <f t="shared" si="14"/>
        <v>0</v>
      </c>
      <c r="AM53" s="36"/>
      <c r="AN53" s="54"/>
      <c r="AO53" s="131" t="e">
        <f>VLOOKUP(LEFT(C53,1),Sheet2!$L$3:$M$28,2,FALSE)&amp;MID(C53,2,9)</f>
        <v>#N/A</v>
      </c>
      <c r="AP53" s="131" t="e">
        <f t="shared" si="15"/>
        <v>#N/A</v>
      </c>
      <c r="AQ53" s="131" t="e">
        <f t="shared" si="16"/>
        <v>#N/A</v>
      </c>
      <c r="AR53" s="27">
        <f t="shared" si="17"/>
        <v>0</v>
      </c>
      <c r="AS53" s="28">
        <f t="shared" si="18"/>
        <v>0</v>
      </c>
      <c r="AT53" s="27">
        <f t="shared" si="19"/>
        <v>0</v>
      </c>
      <c r="AU53" s="28">
        <f t="shared" si="20"/>
        <v>0</v>
      </c>
      <c r="AV53" s="28">
        <f t="shared" si="21"/>
        <v>0</v>
      </c>
      <c r="AW53" s="28">
        <f t="shared" si="22"/>
        <v>0</v>
      </c>
      <c r="AX53" s="28">
        <f t="shared" si="23"/>
        <v>0</v>
      </c>
      <c r="AY53" s="28">
        <f t="shared" si="24"/>
        <v>0</v>
      </c>
      <c r="AZ53" s="29" t="str">
        <f t="shared" si="25"/>
        <v/>
      </c>
      <c r="BA53" s="29"/>
      <c r="BB53" s="30">
        <f t="shared" si="135"/>
        <v>0</v>
      </c>
      <c r="BC53" s="30">
        <f t="shared" si="135"/>
        <v>0</v>
      </c>
      <c r="BD53" s="31">
        <f t="shared" si="27"/>
        <v>0</v>
      </c>
      <c r="BE53" s="131"/>
      <c r="BF53" s="27" t="e">
        <f t="shared" si="28"/>
        <v>#VALUE!</v>
      </c>
      <c r="BG53" s="28">
        <f t="shared" si="29"/>
        <v>0</v>
      </c>
      <c r="BH53" s="27" t="e">
        <f t="shared" si="30"/>
        <v>#VALUE!</v>
      </c>
      <c r="BI53" s="28">
        <f t="shared" si="31"/>
        <v>0</v>
      </c>
      <c r="BJ53" s="28">
        <f>IF(OR(T53="",T53=" ",T53="　"),0,IF(D53&gt;=800701,0,IF(MATCH(T53,Sheet2!$D$3:$D$12,1)&lt;=1,1,0)))</f>
        <v>0</v>
      </c>
      <c r="BK53" s="28">
        <f>IF(OR(X53="",X53=" ",X53="　"),0,IF(D53&gt;=800701,0,IF(MATCH(X53,Sheet2!$D$3:$D$12,1)&lt;=1,1,0)))</f>
        <v>0</v>
      </c>
      <c r="BL53" s="28">
        <f>IF(OR(AB53="",AB53=" ",AB53="　"),0,IF(D53&gt;=800701,0,IF(MATCH(AB53,Sheet2!$D$3:$D$12,1)&lt;=1,1,0)))</f>
        <v>0</v>
      </c>
      <c r="BM53" s="28">
        <f>IF(OR(AF53="",AF53=" ",AF53="　"),0,IF(D53&gt;=800701,0,IF(MATCH(AF53,Sheet2!$D$3:$D$12,1)&lt;=1,1,0)))</f>
        <v>0</v>
      </c>
      <c r="BN53" s="29">
        <f t="shared" si="32"/>
        <v>5</v>
      </c>
      <c r="BO53" s="29">
        <f t="shared" si="33"/>
        <v>3</v>
      </c>
      <c r="BP53" s="30">
        <f t="shared" si="34"/>
        <v>0</v>
      </c>
      <c r="BQ53" s="30">
        <f t="shared" si="35"/>
        <v>0</v>
      </c>
      <c r="BR53" s="30">
        <f t="shared" si="136"/>
        <v>0</v>
      </c>
      <c r="BS53" s="30">
        <f t="shared" si="136"/>
        <v>0</v>
      </c>
      <c r="BT53" s="30"/>
      <c r="BU53" s="27" t="e">
        <f t="shared" si="37"/>
        <v>#VALUE!</v>
      </c>
      <c r="BV53" s="28">
        <f t="shared" si="38"/>
        <v>0</v>
      </c>
      <c r="BW53" s="27" t="e">
        <f t="shared" si="39"/>
        <v>#VALUE!</v>
      </c>
      <c r="BX53" s="28">
        <f t="shared" si="40"/>
        <v>0</v>
      </c>
      <c r="BY53" s="28">
        <f>IF(OR(T53="",T53=" ",T53="　"),0,IF(D53&gt;=810101,0,IF(BJ53=1,1,IF(MATCH(T53,Sheet2!$D$3:$D$12,1)&lt;=2,1,0))))</f>
        <v>0</v>
      </c>
      <c r="BZ53" s="28">
        <f>IF(OR(X53="",X53=" ",X53="　"),0,IF(D53&gt;=810101,0,IF(BK53=1,1,IF(MATCH(X53,Sheet2!$D$3:$D$12,1)&lt;=2,1,0))))</f>
        <v>0</v>
      </c>
      <c r="CA53" s="28">
        <f>IF(OR(AB53="",AB53=" ",AB53="　"),0,IF(D53&gt;=810101,0,IF(BL53=1,1,IF(MATCH(AB53,Sheet2!$D$3:$D$12,1)&lt;=2,1,0))))</f>
        <v>0</v>
      </c>
      <c r="CB53" s="28">
        <f>IF(OR(AF53="",AF53=" ",AF53="　"),0,IF(D53&gt;=810101,0,IF(BM53=1,1,IF(MATCH(AF53,Sheet2!$D$3:$D$12,1)&lt;=2,1,0))))</f>
        <v>0</v>
      </c>
      <c r="CC53" s="29">
        <f t="shared" si="41"/>
        <v>4</v>
      </c>
      <c r="CD53" s="29">
        <f t="shared" si="42"/>
        <v>3</v>
      </c>
      <c r="CE53" s="30">
        <f t="shared" si="43"/>
        <v>0</v>
      </c>
      <c r="CF53" s="30">
        <f t="shared" si="44"/>
        <v>0</v>
      </c>
      <c r="CG53" s="30">
        <f t="shared" si="137"/>
        <v>0</v>
      </c>
      <c r="CH53" s="30">
        <f t="shared" si="137"/>
        <v>0</v>
      </c>
      <c r="CI53" s="30"/>
      <c r="CJ53" s="27" t="e">
        <f t="shared" si="46"/>
        <v>#VALUE!</v>
      </c>
      <c r="CK53" s="28">
        <f t="shared" si="47"/>
        <v>0</v>
      </c>
      <c r="CL53" s="27" t="e">
        <f t="shared" si="48"/>
        <v>#VALUE!</v>
      </c>
      <c r="CM53" s="28">
        <f t="shared" si="49"/>
        <v>0</v>
      </c>
      <c r="CN53" s="28">
        <f>IF(OR(T53="",T53=" ",T53="　"),0,IF(D53&gt;=810701,0,IF(BY53=1,1,IF(MATCH(T53,Sheet2!$D$3:$D$12,1)&lt;=3,1,0))))</f>
        <v>0</v>
      </c>
      <c r="CO53" s="28">
        <f>IF(OR(X53="",X53=" ",X53="　"),0,IF(D53&gt;=810701,0,IF(BZ53=1,1,IF(MATCH(X53,Sheet2!$D$3:$D$12,1)&lt;=3,1,0))))</f>
        <v>0</v>
      </c>
      <c r="CP53" s="28">
        <f>IF(OR(AB53="",AB53=" ",AB53="　"),0,IF(D53&gt;=810701,0,IF(CA53=1,1,IF(MATCH(AB53,Sheet2!$D$3:$D$12,1)&lt;=3,1,0))))</f>
        <v>0</v>
      </c>
      <c r="CQ53" s="28">
        <f>IF(OR(AF53="",AF53=" ",AF53="　"),0,IF(D53&gt;=810701,0,IF(CB53=1,1,IF(MATCH(AF53,Sheet2!$D$3:$D$12,1)&lt;=3,1,0))))</f>
        <v>0</v>
      </c>
      <c r="CR53" s="29">
        <f t="shared" si="50"/>
        <v>4</v>
      </c>
      <c r="CS53" s="29">
        <f t="shared" si="51"/>
        <v>3</v>
      </c>
      <c r="CT53" s="30">
        <f t="shared" si="52"/>
        <v>0</v>
      </c>
      <c r="CU53" s="30">
        <f t="shared" si="53"/>
        <v>0</v>
      </c>
      <c r="CV53" s="30">
        <f t="shared" si="138"/>
        <v>0</v>
      </c>
      <c r="CW53" s="30">
        <f t="shared" si="138"/>
        <v>0</v>
      </c>
      <c r="CX53" s="31"/>
      <c r="CY53" s="27" t="e">
        <f t="shared" si="55"/>
        <v>#VALUE!</v>
      </c>
      <c r="CZ53" s="28">
        <f t="shared" si="56"/>
        <v>0</v>
      </c>
      <c r="DA53" s="27" t="e">
        <f t="shared" si="57"/>
        <v>#VALUE!</v>
      </c>
      <c r="DB53" s="28">
        <f t="shared" si="58"/>
        <v>0</v>
      </c>
      <c r="DC53" s="28">
        <f>IF(OR(T53="",T53=" ",T53="　"),0,IF(D53&gt;=820101,0,IF(CN53=1,1,IF(MATCH(T53,Sheet2!$D$3:$D$12,1)&lt;=4,1,0))))</f>
        <v>0</v>
      </c>
      <c r="DD53" s="28">
        <f>IF(OR(X53="",X53=" ",X53="　"),0,IF(D53&gt;=820101,0,IF(CO53=1,1,IF(MATCH(X53,Sheet2!$D$3:$D$12,1)&lt;=4,1,0))))</f>
        <v>0</v>
      </c>
      <c r="DE53" s="28">
        <f>IF(OR(AB53="",AB53=" ",AB53="　"),0,IF(D53&gt;=820101,0,IF(CP53=1,1,IF(MATCH(AB53,Sheet2!$D$3:$D$12,1)&lt;=4,1,0))))</f>
        <v>0</v>
      </c>
      <c r="DF53" s="28">
        <f>IF(OR(AF53="",AF53=" ",AF53="　"),0,IF(D53&gt;=820101,0,IF(CQ53=1,1,IF(MATCH(AF53,Sheet2!$D$3:$D$12,1)&lt;=4,1,0))))</f>
        <v>0</v>
      </c>
      <c r="DG53" s="29">
        <f t="shared" si="59"/>
        <v>3</v>
      </c>
      <c r="DH53" s="29">
        <f t="shared" si="60"/>
        <v>3</v>
      </c>
      <c r="DI53" s="30">
        <f t="shared" si="61"/>
        <v>0</v>
      </c>
      <c r="DJ53" s="30">
        <f t="shared" si="62"/>
        <v>0</v>
      </c>
      <c r="DK53" s="30">
        <f t="shared" si="139"/>
        <v>0</v>
      </c>
      <c r="DL53" s="30">
        <f t="shared" si="139"/>
        <v>0</v>
      </c>
      <c r="DM53" s="31"/>
      <c r="DN53" s="27" t="e">
        <f t="shared" si="64"/>
        <v>#VALUE!</v>
      </c>
      <c r="DO53" s="28">
        <f t="shared" si="65"/>
        <v>0</v>
      </c>
      <c r="DP53" s="27" t="e">
        <f t="shared" si="66"/>
        <v>#VALUE!</v>
      </c>
      <c r="DQ53" s="28">
        <f t="shared" si="67"/>
        <v>0</v>
      </c>
      <c r="DR53" s="28">
        <f>IF(OR(T53="",T53=" ",T53="　"),0,IF(D53&gt;=820701,0,IF(DC53=1,1,IF(MATCH(T53,Sheet2!$D$3:$D$12,1)&lt;=5,1,0))))</f>
        <v>0</v>
      </c>
      <c r="DS53" s="28">
        <f>IF(OR(X53="",X53=" ",X53="　"),0,IF(D53&gt;=820701,0,IF(DD53=1,1,IF(MATCH(X53,Sheet2!$D$3:$D$12,1)&lt;=5,1,0))))</f>
        <v>0</v>
      </c>
      <c r="DT53" s="28">
        <f>IF(OR(AB53="",AB53=" ",AB53="　"),0,IF(D53&gt;=820701,0,IF(DE53=1,1,IF(MATCH(AB53,Sheet2!$D$3:$D$12,1)&lt;=5,1,0))))</f>
        <v>0</v>
      </c>
      <c r="DU53" s="28">
        <f>IF(OR(AF53="",AF53=" ",AF53="　"),0,IF(D53&gt;=820701,0,IF(DF53=1,1,IF(MATCH(AF53,Sheet2!$D$3:$D$12,1)&lt;=5,1,0))))</f>
        <v>0</v>
      </c>
      <c r="DV53" s="29">
        <f t="shared" si="68"/>
        <v>3</v>
      </c>
      <c r="DW53" s="29">
        <f t="shared" si="69"/>
        <v>3</v>
      </c>
      <c r="DX53" s="30">
        <f t="shared" si="70"/>
        <v>0</v>
      </c>
      <c r="DY53" s="30">
        <f t="shared" si="71"/>
        <v>0</v>
      </c>
      <c r="DZ53" s="30">
        <f t="shared" si="140"/>
        <v>0</v>
      </c>
      <c r="EA53" s="30">
        <f t="shared" si="140"/>
        <v>0</v>
      </c>
      <c r="EB53" s="31"/>
      <c r="EC53" s="27" t="e">
        <f t="shared" si="73"/>
        <v>#VALUE!</v>
      </c>
      <c r="ED53" s="28">
        <f t="shared" si="74"/>
        <v>0</v>
      </c>
      <c r="EE53" s="27" t="e">
        <f t="shared" si="75"/>
        <v>#VALUE!</v>
      </c>
      <c r="EF53" s="28">
        <f t="shared" si="76"/>
        <v>0</v>
      </c>
      <c r="EG53" s="28">
        <f>IF(OR(T53="",T53=" ",T53="　"),0,IF(D53&gt;=830101,0,IF(DR53=1,1,IF(MATCH(T53,Sheet2!$D$3:$D$12,1)&lt;=6,1,0))))</f>
        <v>0</v>
      </c>
      <c r="EH53" s="28">
        <f>IF(OR(X53="",X53=" ",X53="　"),0,IF(D53&gt;=830101,0,IF(DS53=1,1,IF(MATCH(X53,Sheet2!$D$3:$D$12,1)&lt;=6,1,0))))</f>
        <v>0</v>
      </c>
      <c r="EI53" s="28">
        <f>IF(OR(AB53="",AB53=" ",AB53="　"),0,IF(D53&gt;=830101,0,IF(DT53=1,1,IF(MATCH(AB53,Sheet2!$D$3:$D$12,1)&lt;=6,1,0))))</f>
        <v>0</v>
      </c>
      <c r="EJ53" s="28">
        <f>IF(OR(AF53="",AF53=" ",AF53="　"),0,IF(D53&gt;=830101,0,IF(DU53=1,1,IF(MATCH(AF53,Sheet2!$D$3:$D$12,1)&lt;=6,1,0))))</f>
        <v>0</v>
      </c>
      <c r="EK53" s="29">
        <f t="shared" si="77"/>
        <v>2</v>
      </c>
      <c r="EL53" s="29">
        <f t="shared" si="78"/>
        <v>2</v>
      </c>
      <c r="EM53" s="30">
        <f t="shared" si="79"/>
        <v>0</v>
      </c>
      <c r="EN53" s="30">
        <f t="shared" si="80"/>
        <v>0</v>
      </c>
      <c r="EO53" s="30">
        <f t="shared" si="141"/>
        <v>0</v>
      </c>
      <c r="EP53" s="30">
        <f t="shared" si="141"/>
        <v>0</v>
      </c>
      <c r="EQ53" s="31"/>
      <c r="ER53" s="27" t="e">
        <f t="shared" si="82"/>
        <v>#VALUE!</v>
      </c>
      <c r="ES53" s="28">
        <f t="shared" si="83"/>
        <v>0</v>
      </c>
      <c r="ET53" s="27" t="e">
        <f t="shared" si="84"/>
        <v>#VALUE!</v>
      </c>
      <c r="EU53" s="28">
        <f t="shared" si="85"/>
        <v>0</v>
      </c>
      <c r="EV53" s="28">
        <f>IF(OR(T53="",T53=" ",T53="　"),0,IF(D53&gt;=830701,0,IF(EG53=1,1,IF(MATCH(T53,Sheet2!$D$3:$D$12,1)&lt;=7,1,0))))</f>
        <v>0</v>
      </c>
      <c r="EW53" s="28">
        <f>IF(OR(X53="",X53=" ",X53="　"),0,IF(D53&gt;=830701,0,IF(EH53=1,1,IF(MATCH(X53,Sheet2!$D$3:$D$12,1)&lt;=7,1,0))))</f>
        <v>0</v>
      </c>
      <c r="EX53" s="28">
        <f>IF(OR(AB53="",AB53=" ",AB53="　"),0,IF(D53&gt;=830701,0,IF(EI53=1,1,IF(MATCH(AB53,Sheet2!$D$3:$D$12,1)&lt;=7,1,0))))</f>
        <v>0</v>
      </c>
      <c r="EY53" s="28">
        <f>IF(OR(AF53="",AF53=" ",AF53="　"),0,IF(D53&gt;=830701,0,IF(EJ53=1,1,IF(MATCH(AF53,Sheet2!$D$3:$D$12,1)&lt;=7,1,0))))</f>
        <v>0</v>
      </c>
      <c r="EZ53" s="29">
        <f t="shared" si="86"/>
        <v>2</v>
      </c>
      <c r="FA53" s="29">
        <f t="shared" si="87"/>
        <v>2</v>
      </c>
      <c r="FB53" s="30">
        <f t="shared" si="88"/>
        <v>0</v>
      </c>
      <c r="FC53" s="30">
        <f t="shared" si="89"/>
        <v>0</v>
      </c>
      <c r="FD53" s="30">
        <f t="shared" si="142"/>
        <v>0</v>
      </c>
      <c r="FE53" s="30">
        <f t="shared" si="142"/>
        <v>0</v>
      </c>
      <c r="FF53" s="31"/>
      <c r="FG53" s="27" t="e">
        <f t="shared" si="91"/>
        <v>#VALUE!</v>
      </c>
      <c r="FH53" s="28">
        <f t="shared" si="92"/>
        <v>0</v>
      </c>
      <c r="FI53" s="27" t="e">
        <f t="shared" si="93"/>
        <v>#VALUE!</v>
      </c>
      <c r="FJ53" s="28">
        <f t="shared" si="94"/>
        <v>0</v>
      </c>
      <c r="FK53" s="28">
        <f>IF(OR(T53="",T53=" ",T53="　"),0,IF(D53&gt;=840101,0,IF(EV53=1,1,IF(MATCH(T53,Sheet2!$D$3:$D$12,1)&lt;=8,1,0))))</f>
        <v>0</v>
      </c>
      <c r="FL53" s="28">
        <f>IF(OR(X53="",X53=" ",X53="　"),0,IF(D53&gt;=840101,0,IF(EW53=1,1,IF(MATCH(X53,Sheet2!$D$3:$D$12,1)&lt;=8,1,0))))</f>
        <v>0</v>
      </c>
      <c r="FM53" s="28">
        <f>IF(OR(AB53="",AB53=" ",AB53="　"),0,IF(D53&gt;=840101,0,IF(EX53=1,1,IF(MATCH(AB53,Sheet2!$D$3:$D$12,1)&lt;=8,1,0))))</f>
        <v>0</v>
      </c>
      <c r="FN53" s="28">
        <f>IF(OR(AF53="",AF53=" ",AF53="　"),0,IF(D53&gt;=840101,0,IF(EY53=1,1,IF(MATCH(AF53,Sheet2!$D$3:$D$12,1)&lt;=8,1,0))))</f>
        <v>0</v>
      </c>
      <c r="FO53" s="29">
        <f t="shared" si="95"/>
        <v>1</v>
      </c>
      <c r="FP53" s="29">
        <f t="shared" si="96"/>
        <v>1</v>
      </c>
      <c r="FQ53" s="30">
        <f t="shared" si="97"/>
        <v>0</v>
      </c>
      <c r="FR53" s="30">
        <f t="shared" si="98"/>
        <v>0</v>
      </c>
      <c r="FS53" s="30">
        <f t="shared" si="143"/>
        <v>0</v>
      </c>
      <c r="FT53" s="30">
        <f t="shared" si="143"/>
        <v>0</v>
      </c>
      <c r="FU53" s="31"/>
      <c r="FV53" s="27" t="e">
        <f t="shared" si="100"/>
        <v>#VALUE!</v>
      </c>
      <c r="FW53" s="28">
        <f t="shared" si="101"/>
        <v>0</v>
      </c>
      <c r="FX53" s="27" t="e">
        <f t="shared" si="102"/>
        <v>#VALUE!</v>
      </c>
      <c r="FY53" s="28">
        <f t="shared" si="103"/>
        <v>0</v>
      </c>
      <c r="FZ53" s="28">
        <f>IF(OR(T53="",T53=" ",T53="　"),0,IF(D53&gt;=840701,0,IF(FK53=1,1,IF(MATCH(T53,Sheet2!$D$3:$D$12,1)&lt;=9,1,0))))</f>
        <v>0</v>
      </c>
      <c r="GA53" s="28">
        <f>IF(OR(X53="",X53=" ",X53="　"),0,IF(D53&gt;=840701,0,IF(FL53=1,1,IF(MATCH(X53,Sheet2!$D$3:$D$12,1)&lt;=9,1,0))))</f>
        <v>0</v>
      </c>
      <c r="GB53" s="28">
        <f>IF(OR(AB53="",AB53=" ",AB53="　"),0,IF(D53&gt;=840701,0,IF(FM53=1,1,IF(MATCH(AB53,Sheet2!$D$3:$D$12,1)&lt;=9,1,0))))</f>
        <v>0</v>
      </c>
      <c r="GC53" s="28">
        <f>IF(OR(AF53="",AF53=" ",AF53="　"),0,IF(D53&gt;=840701,0,IF(FN53=1,1,IF(MATCH(AF53,Sheet2!$D$3:$D$12,1)&lt;=9,1,0))))</f>
        <v>0</v>
      </c>
      <c r="GD53" s="29">
        <f t="shared" si="104"/>
        <v>1</v>
      </c>
      <c r="GE53" s="29">
        <f t="shared" si="105"/>
        <v>1</v>
      </c>
      <c r="GF53" s="30">
        <f t="shared" si="106"/>
        <v>0</v>
      </c>
      <c r="GG53" s="30">
        <f t="shared" si="107"/>
        <v>0</v>
      </c>
      <c r="GH53" s="30">
        <f t="shared" si="144"/>
        <v>0</v>
      </c>
      <c r="GI53" s="30">
        <f t="shared" si="144"/>
        <v>0</v>
      </c>
      <c r="GJ53" s="31"/>
      <c r="GK53" s="27" t="e">
        <f t="shared" si="109"/>
        <v>#VALUE!</v>
      </c>
      <c r="GL53" s="28">
        <f t="shared" si="110"/>
        <v>0</v>
      </c>
      <c r="GM53" s="27" t="e">
        <f t="shared" si="111"/>
        <v>#VALUE!</v>
      </c>
      <c r="GN53" s="28">
        <f t="shared" si="112"/>
        <v>0</v>
      </c>
      <c r="GO53" s="28">
        <f>IF(OR(T53="",T53=" ",T53="　"),0,IF(D53&gt;=840701,0,IF(FZ53=1,1,IF(MATCH(T53,Sheet2!$D$3:$D$12,1)&lt;=10,1,0))))</f>
        <v>0</v>
      </c>
      <c r="GP53" s="28">
        <f>IF(OR(X53="",X53=" ",X53="　"),0,IF(D53&gt;=840701,0,IF(GA53=1,1,IF(MATCH(X53,Sheet2!$D$3:$D$12,1)&lt;=10,1,0))))</f>
        <v>0</v>
      </c>
      <c r="GQ53" s="28">
        <f>IF(OR(AB53="",AB53=" ",AB53="　"),0,IF(D53&gt;=840701,0,IF(GB53=1,1,IF(MATCH(AB53,Sheet2!$D$3:$D$12,1)&lt;=10,1,0))))</f>
        <v>0</v>
      </c>
      <c r="GR53" s="28">
        <f>IF(OR(AF53="",AF53=" ",AF53="　"),0,IF(D53&gt;=840701,0,IF(GC53=1,1,IF(MATCH(AF53,Sheet2!$D$3:$D$12,1)&lt;=10,1,0))))</f>
        <v>0</v>
      </c>
      <c r="GS53" s="29">
        <f t="shared" si="113"/>
        <v>0</v>
      </c>
      <c r="GT53" s="29">
        <f t="shared" si="114"/>
        <v>0</v>
      </c>
      <c r="GU53" s="30">
        <f t="shared" si="115"/>
        <v>0</v>
      </c>
      <c r="GV53" s="30">
        <f t="shared" si="116"/>
        <v>0</v>
      </c>
      <c r="GW53" s="30">
        <f t="shared" si="145"/>
        <v>0</v>
      </c>
      <c r="GX53" s="30">
        <f t="shared" si="145"/>
        <v>0</v>
      </c>
      <c r="GY53" s="131"/>
      <c r="GZ53" s="39" t="str">
        <f t="shared" si="118"/>
        <v>1911/00/00</v>
      </c>
      <c r="HA53" s="131" t="e">
        <f t="shared" si="119"/>
        <v>#VALUE!</v>
      </c>
      <c r="HB53" s="131" t="str">
        <f t="shared" si="120"/>
        <v>1911/00/00</v>
      </c>
      <c r="HC53" s="131" t="e">
        <f t="shared" si="121"/>
        <v>#VALUE!</v>
      </c>
      <c r="HD53" s="131" t="str">
        <f t="shared" si="122"/>
        <v>1911/00/00</v>
      </c>
      <c r="HE53" s="131" t="e">
        <f t="shared" si="123"/>
        <v>#VALUE!</v>
      </c>
      <c r="HF53" s="131" t="str">
        <f t="shared" si="124"/>
        <v>2014/01/01</v>
      </c>
      <c r="HH53" s="131">
        <f>IF(OR(C53="",C53=" ",C53="　"),0,IF(D53&gt;780630,0,ROUND(VLOOKUP(F53,Sheet2!$A$1:$B$20,2,FALSE)*E53,0)))</f>
        <v>0</v>
      </c>
      <c r="HI53" s="131">
        <f t="shared" si="125"/>
        <v>0</v>
      </c>
      <c r="HJ53" s="131">
        <f t="shared" si="126"/>
        <v>0</v>
      </c>
      <c r="HL53" s="131" t="str">
        <f t="shared" si="127"/>
        <v/>
      </c>
      <c r="HM53" s="131" t="str">
        <f t="shared" si="128"/>
        <v/>
      </c>
      <c r="HN53" s="131" t="str">
        <f t="shared" si="129"/>
        <v/>
      </c>
      <c r="HO53" s="131" t="str">
        <f t="shared" si="130"/>
        <v/>
      </c>
      <c r="HP53" s="131" t="str">
        <f t="shared" si="131"/>
        <v/>
      </c>
      <c r="HQ53" s="131" t="str">
        <f t="shared" si="131"/>
        <v/>
      </c>
      <c r="HR53" s="131" t="str">
        <f t="shared" si="132"/>
        <v/>
      </c>
    </row>
    <row r="54" spans="1:226" ht="60" customHeight="1">
      <c r="A54" s="125">
        <v>49</v>
      </c>
      <c r="B54" s="32"/>
      <c r="C54" s="33"/>
      <c r="D54" s="34"/>
      <c r="E54" s="55"/>
      <c r="F54" s="46"/>
      <c r="G54" s="48">
        <f>IF(OR(C54="",C54=" ",C54="　"),0,IF(D54&gt;780630,0,ROUND(VLOOKUP(F54,Sheet2!$A$1:$B$20,2,FALSE),0)))</f>
        <v>0</v>
      </c>
      <c r="H54" s="49">
        <f t="shared" si="0"/>
        <v>0</v>
      </c>
      <c r="I54" s="24">
        <f t="shared" si="1"/>
        <v>0</v>
      </c>
      <c r="J54" s="25">
        <f t="shared" si="2"/>
        <v>0</v>
      </c>
      <c r="K54" s="35"/>
      <c r="L54" s="133" t="str">
        <f t="shared" si="133"/>
        <v/>
      </c>
      <c r="M54" s="51" t="str">
        <f t="shared" si="4"/>
        <v/>
      </c>
      <c r="N54" s="56">
        <v>15.5</v>
      </c>
      <c r="O54" s="38"/>
      <c r="P54" s="133" t="str">
        <f t="shared" si="134"/>
        <v/>
      </c>
      <c r="Q54" s="51" t="str">
        <f t="shared" si="6"/>
        <v/>
      </c>
      <c r="R54" s="56">
        <v>15.5</v>
      </c>
      <c r="S54" s="38"/>
      <c r="T54" s="34"/>
      <c r="U54" s="51" t="str">
        <f t="shared" si="7"/>
        <v/>
      </c>
      <c r="V54" s="56">
        <v>15.5</v>
      </c>
      <c r="W54" s="38"/>
      <c r="X54" s="34"/>
      <c r="Y54" s="51" t="str">
        <f t="shared" si="8"/>
        <v/>
      </c>
      <c r="Z54" s="56">
        <v>15.5</v>
      </c>
      <c r="AA54" s="35"/>
      <c r="AB54" s="34"/>
      <c r="AC54" s="51" t="str">
        <f t="shared" si="9"/>
        <v/>
      </c>
      <c r="AD54" s="56">
        <v>15.5</v>
      </c>
      <c r="AE54" s="38"/>
      <c r="AF54" s="34"/>
      <c r="AG54" s="51" t="str">
        <f t="shared" si="10"/>
        <v/>
      </c>
      <c r="AH54" s="56">
        <v>15.5</v>
      </c>
      <c r="AI54" s="37">
        <f t="shared" si="11"/>
        <v>0</v>
      </c>
      <c r="AJ54" s="47">
        <f t="shared" si="12"/>
        <v>0</v>
      </c>
      <c r="AK54" s="26">
        <f t="shared" si="13"/>
        <v>0</v>
      </c>
      <c r="AL54" s="53">
        <f t="shared" si="14"/>
        <v>0</v>
      </c>
      <c r="AM54" s="36"/>
      <c r="AN54" s="54"/>
      <c r="AO54" s="131" t="e">
        <f>VLOOKUP(LEFT(C54,1),Sheet2!$L$3:$M$28,2,FALSE)&amp;MID(C54,2,9)</f>
        <v>#N/A</v>
      </c>
      <c r="AP54" s="131" t="e">
        <f t="shared" si="15"/>
        <v>#N/A</v>
      </c>
      <c r="AQ54" s="131" t="e">
        <f t="shared" si="16"/>
        <v>#N/A</v>
      </c>
      <c r="AR54" s="27">
        <f t="shared" si="17"/>
        <v>0</v>
      </c>
      <c r="AS54" s="28">
        <f t="shared" si="18"/>
        <v>0</v>
      </c>
      <c r="AT54" s="27">
        <f t="shared" si="19"/>
        <v>0</v>
      </c>
      <c r="AU54" s="28">
        <f t="shared" si="20"/>
        <v>0</v>
      </c>
      <c r="AV54" s="28">
        <f t="shared" si="21"/>
        <v>0</v>
      </c>
      <c r="AW54" s="28">
        <f t="shared" si="22"/>
        <v>0</v>
      </c>
      <c r="AX54" s="28">
        <f t="shared" si="23"/>
        <v>0</v>
      </c>
      <c r="AY54" s="28">
        <f t="shared" si="24"/>
        <v>0</v>
      </c>
      <c r="AZ54" s="29" t="str">
        <f t="shared" si="25"/>
        <v/>
      </c>
      <c r="BA54" s="29"/>
      <c r="BB54" s="30">
        <f t="shared" si="135"/>
        <v>0</v>
      </c>
      <c r="BC54" s="30">
        <f t="shared" si="135"/>
        <v>0</v>
      </c>
      <c r="BD54" s="31">
        <f t="shared" si="27"/>
        <v>0</v>
      </c>
      <c r="BE54" s="131"/>
      <c r="BF54" s="27" t="e">
        <f t="shared" si="28"/>
        <v>#VALUE!</v>
      </c>
      <c r="BG54" s="28">
        <f t="shared" si="29"/>
        <v>0</v>
      </c>
      <c r="BH54" s="27" t="e">
        <f t="shared" si="30"/>
        <v>#VALUE!</v>
      </c>
      <c r="BI54" s="28">
        <f t="shared" si="31"/>
        <v>0</v>
      </c>
      <c r="BJ54" s="28">
        <f>IF(OR(T54="",T54=" ",T54="　"),0,IF(D54&gt;=800701,0,IF(MATCH(T54,Sheet2!$D$3:$D$12,1)&lt;=1,1,0)))</f>
        <v>0</v>
      </c>
      <c r="BK54" s="28">
        <f>IF(OR(X54="",X54=" ",X54="　"),0,IF(D54&gt;=800701,0,IF(MATCH(X54,Sheet2!$D$3:$D$12,1)&lt;=1,1,0)))</f>
        <v>0</v>
      </c>
      <c r="BL54" s="28">
        <f>IF(OR(AB54="",AB54=" ",AB54="　"),0,IF(D54&gt;=800701,0,IF(MATCH(AB54,Sheet2!$D$3:$D$12,1)&lt;=1,1,0)))</f>
        <v>0</v>
      </c>
      <c r="BM54" s="28">
        <f>IF(OR(AF54="",AF54=" ",AF54="　"),0,IF(D54&gt;=800701,0,IF(MATCH(AF54,Sheet2!$D$3:$D$12,1)&lt;=1,1,0)))</f>
        <v>0</v>
      </c>
      <c r="BN54" s="29">
        <f t="shared" si="32"/>
        <v>5</v>
      </c>
      <c r="BO54" s="29">
        <f t="shared" si="33"/>
        <v>3</v>
      </c>
      <c r="BP54" s="30">
        <f t="shared" si="34"/>
        <v>0</v>
      </c>
      <c r="BQ54" s="30">
        <f t="shared" si="35"/>
        <v>0</v>
      </c>
      <c r="BR54" s="30">
        <f t="shared" si="136"/>
        <v>0</v>
      </c>
      <c r="BS54" s="30">
        <f t="shared" si="136"/>
        <v>0</v>
      </c>
      <c r="BT54" s="30"/>
      <c r="BU54" s="27" t="e">
        <f t="shared" si="37"/>
        <v>#VALUE!</v>
      </c>
      <c r="BV54" s="28">
        <f t="shared" si="38"/>
        <v>0</v>
      </c>
      <c r="BW54" s="27" t="e">
        <f t="shared" si="39"/>
        <v>#VALUE!</v>
      </c>
      <c r="BX54" s="28">
        <f t="shared" si="40"/>
        <v>0</v>
      </c>
      <c r="BY54" s="28">
        <f>IF(OR(T54="",T54=" ",T54="　"),0,IF(D54&gt;=810101,0,IF(BJ54=1,1,IF(MATCH(T54,Sheet2!$D$3:$D$12,1)&lt;=2,1,0))))</f>
        <v>0</v>
      </c>
      <c r="BZ54" s="28">
        <f>IF(OR(X54="",X54=" ",X54="　"),0,IF(D54&gt;=810101,0,IF(BK54=1,1,IF(MATCH(X54,Sheet2!$D$3:$D$12,1)&lt;=2,1,0))))</f>
        <v>0</v>
      </c>
      <c r="CA54" s="28">
        <f>IF(OR(AB54="",AB54=" ",AB54="　"),0,IF(D54&gt;=810101,0,IF(BL54=1,1,IF(MATCH(AB54,Sheet2!$D$3:$D$12,1)&lt;=2,1,0))))</f>
        <v>0</v>
      </c>
      <c r="CB54" s="28">
        <f>IF(OR(AF54="",AF54=" ",AF54="　"),0,IF(D54&gt;=810101,0,IF(BM54=1,1,IF(MATCH(AF54,Sheet2!$D$3:$D$12,1)&lt;=2,1,0))))</f>
        <v>0</v>
      </c>
      <c r="CC54" s="29">
        <f t="shared" si="41"/>
        <v>4</v>
      </c>
      <c r="CD54" s="29">
        <f t="shared" si="42"/>
        <v>3</v>
      </c>
      <c r="CE54" s="30">
        <f t="shared" si="43"/>
        <v>0</v>
      </c>
      <c r="CF54" s="30">
        <f t="shared" si="44"/>
        <v>0</v>
      </c>
      <c r="CG54" s="30">
        <f t="shared" si="137"/>
        <v>0</v>
      </c>
      <c r="CH54" s="30">
        <f t="shared" si="137"/>
        <v>0</v>
      </c>
      <c r="CI54" s="30"/>
      <c r="CJ54" s="27" t="e">
        <f t="shared" si="46"/>
        <v>#VALUE!</v>
      </c>
      <c r="CK54" s="28">
        <f t="shared" si="47"/>
        <v>0</v>
      </c>
      <c r="CL54" s="27" t="e">
        <f t="shared" si="48"/>
        <v>#VALUE!</v>
      </c>
      <c r="CM54" s="28">
        <f t="shared" si="49"/>
        <v>0</v>
      </c>
      <c r="CN54" s="28">
        <f>IF(OR(T54="",T54=" ",T54="　"),0,IF(D54&gt;=810701,0,IF(BY54=1,1,IF(MATCH(T54,Sheet2!$D$3:$D$12,1)&lt;=3,1,0))))</f>
        <v>0</v>
      </c>
      <c r="CO54" s="28">
        <f>IF(OR(X54="",X54=" ",X54="　"),0,IF(D54&gt;=810701,0,IF(BZ54=1,1,IF(MATCH(X54,Sheet2!$D$3:$D$12,1)&lt;=3,1,0))))</f>
        <v>0</v>
      </c>
      <c r="CP54" s="28">
        <f>IF(OR(AB54="",AB54=" ",AB54="　"),0,IF(D54&gt;=810701,0,IF(CA54=1,1,IF(MATCH(AB54,Sheet2!$D$3:$D$12,1)&lt;=3,1,0))))</f>
        <v>0</v>
      </c>
      <c r="CQ54" s="28">
        <f>IF(OR(AF54="",AF54=" ",AF54="　"),0,IF(D54&gt;=810701,0,IF(CB54=1,1,IF(MATCH(AF54,Sheet2!$D$3:$D$12,1)&lt;=3,1,0))))</f>
        <v>0</v>
      </c>
      <c r="CR54" s="29">
        <f t="shared" si="50"/>
        <v>4</v>
      </c>
      <c r="CS54" s="29">
        <f t="shared" si="51"/>
        <v>3</v>
      </c>
      <c r="CT54" s="30">
        <f t="shared" si="52"/>
        <v>0</v>
      </c>
      <c r="CU54" s="30">
        <f t="shared" si="53"/>
        <v>0</v>
      </c>
      <c r="CV54" s="30">
        <f t="shared" si="138"/>
        <v>0</v>
      </c>
      <c r="CW54" s="30">
        <f t="shared" si="138"/>
        <v>0</v>
      </c>
      <c r="CX54" s="31"/>
      <c r="CY54" s="27" t="e">
        <f t="shared" si="55"/>
        <v>#VALUE!</v>
      </c>
      <c r="CZ54" s="28">
        <f t="shared" si="56"/>
        <v>0</v>
      </c>
      <c r="DA54" s="27" t="e">
        <f t="shared" si="57"/>
        <v>#VALUE!</v>
      </c>
      <c r="DB54" s="28">
        <f t="shared" si="58"/>
        <v>0</v>
      </c>
      <c r="DC54" s="28">
        <f>IF(OR(T54="",T54=" ",T54="　"),0,IF(D54&gt;=820101,0,IF(CN54=1,1,IF(MATCH(T54,Sheet2!$D$3:$D$12,1)&lt;=4,1,0))))</f>
        <v>0</v>
      </c>
      <c r="DD54" s="28">
        <f>IF(OR(X54="",X54=" ",X54="　"),0,IF(D54&gt;=820101,0,IF(CO54=1,1,IF(MATCH(X54,Sheet2!$D$3:$D$12,1)&lt;=4,1,0))))</f>
        <v>0</v>
      </c>
      <c r="DE54" s="28">
        <f>IF(OR(AB54="",AB54=" ",AB54="　"),0,IF(D54&gt;=820101,0,IF(CP54=1,1,IF(MATCH(AB54,Sheet2!$D$3:$D$12,1)&lt;=4,1,0))))</f>
        <v>0</v>
      </c>
      <c r="DF54" s="28">
        <f>IF(OR(AF54="",AF54=" ",AF54="　"),0,IF(D54&gt;=820101,0,IF(CQ54=1,1,IF(MATCH(AF54,Sheet2!$D$3:$D$12,1)&lt;=4,1,0))))</f>
        <v>0</v>
      </c>
      <c r="DG54" s="29">
        <f t="shared" si="59"/>
        <v>3</v>
      </c>
      <c r="DH54" s="29">
        <f t="shared" si="60"/>
        <v>3</v>
      </c>
      <c r="DI54" s="30">
        <f t="shared" si="61"/>
        <v>0</v>
      </c>
      <c r="DJ54" s="30">
        <f t="shared" si="62"/>
        <v>0</v>
      </c>
      <c r="DK54" s="30">
        <f t="shared" si="139"/>
        <v>0</v>
      </c>
      <c r="DL54" s="30">
        <f t="shared" si="139"/>
        <v>0</v>
      </c>
      <c r="DM54" s="31"/>
      <c r="DN54" s="27" t="e">
        <f t="shared" si="64"/>
        <v>#VALUE!</v>
      </c>
      <c r="DO54" s="28">
        <f t="shared" si="65"/>
        <v>0</v>
      </c>
      <c r="DP54" s="27" t="e">
        <f t="shared" si="66"/>
        <v>#VALUE!</v>
      </c>
      <c r="DQ54" s="28">
        <f t="shared" si="67"/>
        <v>0</v>
      </c>
      <c r="DR54" s="28">
        <f>IF(OR(T54="",T54=" ",T54="　"),0,IF(D54&gt;=820701,0,IF(DC54=1,1,IF(MATCH(T54,Sheet2!$D$3:$D$12,1)&lt;=5,1,0))))</f>
        <v>0</v>
      </c>
      <c r="DS54" s="28">
        <f>IF(OR(X54="",X54=" ",X54="　"),0,IF(D54&gt;=820701,0,IF(DD54=1,1,IF(MATCH(X54,Sheet2!$D$3:$D$12,1)&lt;=5,1,0))))</f>
        <v>0</v>
      </c>
      <c r="DT54" s="28">
        <f>IF(OR(AB54="",AB54=" ",AB54="　"),0,IF(D54&gt;=820701,0,IF(DE54=1,1,IF(MATCH(AB54,Sheet2!$D$3:$D$12,1)&lt;=5,1,0))))</f>
        <v>0</v>
      </c>
      <c r="DU54" s="28">
        <f>IF(OR(AF54="",AF54=" ",AF54="　"),0,IF(D54&gt;=820701,0,IF(DF54=1,1,IF(MATCH(AF54,Sheet2!$D$3:$D$12,1)&lt;=5,1,0))))</f>
        <v>0</v>
      </c>
      <c r="DV54" s="29">
        <f t="shared" si="68"/>
        <v>3</v>
      </c>
      <c r="DW54" s="29">
        <f t="shared" si="69"/>
        <v>3</v>
      </c>
      <c r="DX54" s="30">
        <f t="shared" si="70"/>
        <v>0</v>
      </c>
      <c r="DY54" s="30">
        <f t="shared" si="71"/>
        <v>0</v>
      </c>
      <c r="DZ54" s="30">
        <f t="shared" si="140"/>
        <v>0</v>
      </c>
      <c r="EA54" s="30">
        <f t="shared" si="140"/>
        <v>0</v>
      </c>
      <c r="EB54" s="31"/>
      <c r="EC54" s="27" t="e">
        <f t="shared" si="73"/>
        <v>#VALUE!</v>
      </c>
      <c r="ED54" s="28">
        <f t="shared" si="74"/>
        <v>0</v>
      </c>
      <c r="EE54" s="27" t="e">
        <f t="shared" si="75"/>
        <v>#VALUE!</v>
      </c>
      <c r="EF54" s="28">
        <f t="shared" si="76"/>
        <v>0</v>
      </c>
      <c r="EG54" s="28">
        <f>IF(OR(T54="",T54=" ",T54="　"),0,IF(D54&gt;=830101,0,IF(DR54=1,1,IF(MATCH(T54,Sheet2!$D$3:$D$12,1)&lt;=6,1,0))))</f>
        <v>0</v>
      </c>
      <c r="EH54" s="28">
        <f>IF(OR(X54="",X54=" ",X54="　"),0,IF(D54&gt;=830101,0,IF(DS54=1,1,IF(MATCH(X54,Sheet2!$D$3:$D$12,1)&lt;=6,1,0))))</f>
        <v>0</v>
      </c>
      <c r="EI54" s="28">
        <f>IF(OR(AB54="",AB54=" ",AB54="　"),0,IF(D54&gt;=830101,0,IF(DT54=1,1,IF(MATCH(AB54,Sheet2!$D$3:$D$12,1)&lt;=6,1,0))))</f>
        <v>0</v>
      </c>
      <c r="EJ54" s="28">
        <f>IF(OR(AF54="",AF54=" ",AF54="　"),0,IF(D54&gt;=830101,0,IF(DU54=1,1,IF(MATCH(AF54,Sheet2!$D$3:$D$12,1)&lt;=6,1,0))))</f>
        <v>0</v>
      </c>
      <c r="EK54" s="29">
        <f t="shared" si="77"/>
        <v>2</v>
      </c>
      <c r="EL54" s="29">
        <f t="shared" si="78"/>
        <v>2</v>
      </c>
      <c r="EM54" s="30">
        <f t="shared" si="79"/>
        <v>0</v>
      </c>
      <c r="EN54" s="30">
        <f t="shared" si="80"/>
        <v>0</v>
      </c>
      <c r="EO54" s="30">
        <f t="shared" si="141"/>
        <v>0</v>
      </c>
      <c r="EP54" s="30">
        <f t="shared" si="141"/>
        <v>0</v>
      </c>
      <c r="EQ54" s="31"/>
      <c r="ER54" s="27" t="e">
        <f t="shared" si="82"/>
        <v>#VALUE!</v>
      </c>
      <c r="ES54" s="28">
        <f t="shared" si="83"/>
        <v>0</v>
      </c>
      <c r="ET54" s="27" t="e">
        <f t="shared" si="84"/>
        <v>#VALUE!</v>
      </c>
      <c r="EU54" s="28">
        <f t="shared" si="85"/>
        <v>0</v>
      </c>
      <c r="EV54" s="28">
        <f>IF(OR(T54="",T54=" ",T54="　"),0,IF(D54&gt;=830701,0,IF(EG54=1,1,IF(MATCH(T54,Sheet2!$D$3:$D$12,1)&lt;=7,1,0))))</f>
        <v>0</v>
      </c>
      <c r="EW54" s="28">
        <f>IF(OR(X54="",X54=" ",X54="　"),0,IF(D54&gt;=830701,0,IF(EH54=1,1,IF(MATCH(X54,Sheet2!$D$3:$D$12,1)&lt;=7,1,0))))</f>
        <v>0</v>
      </c>
      <c r="EX54" s="28">
        <f>IF(OR(AB54="",AB54=" ",AB54="　"),0,IF(D54&gt;=830701,0,IF(EI54=1,1,IF(MATCH(AB54,Sheet2!$D$3:$D$12,1)&lt;=7,1,0))))</f>
        <v>0</v>
      </c>
      <c r="EY54" s="28">
        <f>IF(OR(AF54="",AF54=" ",AF54="　"),0,IF(D54&gt;=830701,0,IF(EJ54=1,1,IF(MATCH(AF54,Sheet2!$D$3:$D$12,1)&lt;=7,1,0))))</f>
        <v>0</v>
      </c>
      <c r="EZ54" s="29">
        <f t="shared" si="86"/>
        <v>2</v>
      </c>
      <c r="FA54" s="29">
        <f t="shared" si="87"/>
        <v>2</v>
      </c>
      <c r="FB54" s="30">
        <f t="shared" si="88"/>
        <v>0</v>
      </c>
      <c r="FC54" s="30">
        <f t="shared" si="89"/>
        <v>0</v>
      </c>
      <c r="FD54" s="30">
        <f t="shared" si="142"/>
        <v>0</v>
      </c>
      <c r="FE54" s="30">
        <f t="shared" si="142"/>
        <v>0</v>
      </c>
      <c r="FF54" s="31"/>
      <c r="FG54" s="27" t="e">
        <f t="shared" si="91"/>
        <v>#VALUE!</v>
      </c>
      <c r="FH54" s="28">
        <f t="shared" si="92"/>
        <v>0</v>
      </c>
      <c r="FI54" s="27" t="e">
        <f t="shared" si="93"/>
        <v>#VALUE!</v>
      </c>
      <c r="FJ54" s="28">
        <f t="shared" si="94"/>
        <v>0</v>
      </c>
      <c r="FK54" s="28">
        <f>IF(OR(T54="",T54=" ",T54="　"),0,IF(D54&gt;=840101,0,IF(EV54=1,1,IF(MATCH(T54,Sheet2!$D$3:$D$12,1)&lt;=8,1,0))))</f>
        <v>0</v>
      </c>
      <c r="FL54" s="28">
        <f>IF(OR(X54="",X54=" ",X54="　"),0,IF(D54&gt;=840101,0,IF(EW54=1,1,IF(MATCH(X54,Sheet2!$D$3:$D$12,1)&lt;=8,1,0))))</f>
        <v>0</v>
      </c>
      <c r="FM54" s="28">
        <f>IF(OR(AB54="",AB54=" ",AB54="　"),0,IF(D54&gt;=840101,0,IF(EX54=1,1,IF(MATCH(AB54,Sheet2!$D$3:$D$12,1)&lt;=8,1,0))))</f>
        <v>0</v>
      </c>
      <c r="FN54" s="28">
        <f>IF(OR(AF54="",AF54=" ",AF54="　"),0,IF(D54&gt;=840101,0,IF(EY54=1,1,IF(MATCH(AF54,Sheet2!$D$3:$D$12,1)&lt;=8,1,0))))</f>
        <v>0</v>
      </c>
      <c r="FO54" s="29">
        <f t="shared" si="95"/>
        <v>1</v>
      </c>
      <c r="FP54" s="29">
        <f t="shared" si="96"/>
        <v>1</v>
      </c>
      <c r="FQ54" s="30">
        <f t="shared" si="97"/>
        <v>0</v>
      </c>
      <c r="FR54" s="30">
        <f t="shared" si="98"/>
        <v>0</v>
      </c>
      <c r="FS54" s="30">
        <f t="shared" si="143"/>
        <v>0</v>
      </c>
      <c r="FT54" s="30">
        <f t="shared" si="143"/>
        <v>0</v>
      </c>
      <c r="FU54" s="31"/>
      <c r="FV54" s="27" t="e">
        <f t="shared" si="100"/>
        <v>#VALUE!</v>
      </c>
      <c r="FW54" s="28">
        <f t="shared" si="101"/>
        <v>0</v>
      </c>
      <c r="FX54" s="27" t="e">
        <f t="shared" si="102"/>
        <v>#VALUE!</v>
      </c>
      <c r="FY54" s="28">
        <f t="shared" si="103"/>
        <v>0</v>
      </c>
      <c r="FZ54" s="28">
        <f>IF(OR(T54="",T54=" ",T54="　"),0,IF(D54&gt;=840701,0,IF(FK54=1,1,IF(MATCH(T54,Sheet2!$D$3:$D$12,1)&lt;=9,1,0))))</f>
        <v>0</v>
      </c>
      <c r="GA54" s="28">
        <f>IF(OR(X54="",X54=" ",X54="　"),0,IF(D54&gt;=840701,0,IF(FL54=1,1,IF(MATCH(X54,Sheet2!$D$3:$D$12,1)&lt;=9,1,0))))</f>
        <v>0</v>
      </c>
      <c r="GB54" s="28">
        <f>IF(OR(AB54="",AB54=" ",AB54="　"),0,IF(D54&gt;=840701,0,IF(FM54=1,1,IF(MATCH(AB54,Sheet2!$D$3:$D$12,1)&lt;=9,1,0))))</f>
        <v>0</v>
      </c>
      <c r="GC54" s="28">
        <f>IF(OR(AF54="",AF54=" ",AF54="　"),0,IF(D54&gt;=840701,0,IF(FN54=1,1,IF(MATCH(AF54,Sheet2!$D$3:$D$12,1)&lt;=9,1,0))))</f>
        <v>0</v>
      </c>
      <c r="GD54" s="29">
        <f t="shared" si="104"/>
        <v>1</v>
      </c>
      <c r="GE54" s="29">
        <f t="shared" si="105"/>
        <v>1</v>
      </c>
      <c r="GF54" s="30">
        <f t="shared" si="106"/>
        <v>0</v>
      </c>
      <c r="GG54" s="30">
        <f t="shared" si="107"/>
        <v>0</v>
      </c>
      <c r="GH54" s="30">
        <f t="shared" si="144"/>
        <v>0</v>
      </c>
      <c r="GI54" s="30">
        <f t="shared" si="144"/>
        <v>0</v>
      </c>
      <c r="GJ54" s="31"/>
      <c r="GK54" s="27" t="e">
        <f t="shared" si="109"/>
        <v>#VALUE!</v>
      </c>
      <c r="GL54" s="28">
        <f t="shared" si="110"/>
        <v>0</v>
      </c>
      <c r="GM54" s="27" t="e">
        <f t="shared" si="111"/>
        <v>#VALUE!</v>
      </c>
      <c r="GN54" s="28">
        <f t="shared" si="112"/>
        <v>0</v>
      </c>
      <c r="GO54" s="28">
        <f>IF(OR(T54="",T54=" ",T54="　"),0,IF(D54&gt;=840701,0,IF(FZ54=1,1,IF(MATCH(T54,Sheet2!$D$3:$D$12,1)&lt;=10,1,0))))</f>
        <v>0</v>
      </c>
      <c r="GP54" s="28">
        <f>IF(OR(X54="",X54=" ",X54="　"),0,IF(D54&gt;=840701,0,IF(GA54=1,1,IF(MATCH(X54,Sheet2!$D$3:$D$12,1)&lt;=10,1,0))))</f>
        <v>0</v>
      </c>
      <c r="GQ54" s="28">
        <f>IF(OR(AB54="",AB54=" ",AB54="　"),0,IF(D54&gt;=840701,0,IF(GB54=1,1,IF(MATCH(AB54,Sheet2!$D$3:$D$12,1)&lt;=10,1,0))))</f>
        <v>0</v>
      </c>
      <c r="GR54" s="28">
        <f>IF(OR(AF54="",AF54=" ",AF54="　"),0,IF(D54&gt;=840701,0,IF(GC54=1,1,IF(MATCH(AF54,Sheet2!$D$3:$D$12,1)&lt;=10,1,0))))</f>
        <v>0</v>
      </c>
      <c r="GS54" s="29">
        <f t="shared" si="113"/>
        <v>0</v>
      </c>
      <c r="GT54" s="29">
        <f t="shared" si="114"/>
        <v>0</v>
      </c>
      <c r="GU54" s="30">
        <f t="shared" si="115"/>
        <v>0</v>
      </c>
      <c r="GV54" s="30">
        <f t="shared" si="116"/>
        <v>0</v>
      </c>
      <c r="GW54" s="30">
        <f t="shared" si="145"/>
        <v>0</v>
      </c>
      <c r="GX54" s="30">
        <f t="shared" si="145"/>
        <v>0</v>
      </c>
      <c r="GY54" s="131"/>
      <c r="GZ54" s="39" t="str">
        <f t="shared" si="118"/>
        <v>1911/00/00</v>
      </c>
      <c r="HA54" s="131" t="e">
        <f t="shared" si="119"/>
        <v>#VALUE!</v>
      </c>
      <c r="HB54" s="131" t="str">
        <f t="shared" si="120"/>
        <v>1911/00/00</v>
      </c>
      <c r="HC54" s="131" t="e">
        <f t="shared" si="121"/>
        <v>#VALUE!</v>
      </c>
      <c r="HD54" s="131" t="str">
        <f t="shared" si="122"/>
        <v>1911/00/00</v>
      </c>
      <c r="HE54" s="131" t="e">
        <f t="shared" si="123"/>
        <v>#VALUE!</v>
      </c>
      <c r="HF54" s="131" t="str">
        <f t="shared" si="124"/>
        <v>2014/01/01</v>
      </c>
      <c r="HH54" s="131">
        <f>IF(OR(C54="",C54=" ",C54="　"),0,IF(D54&gt;780630,0,ROUND(VLOOKUP(F54,Sheet2!$A$1:$B$20,2,FALSE)*E54,0)))</f>
        <v>0</v>
      </c>
      <c r="HI54" s="131">
        <f t="shared" si="125"/>
        <v>0</v>
      </c>
      <c r="HJ54" s="131">
        <f t="shared" si="126"/>
        <v>0</v>
      </c>
      <c r="HL54" s="131" t="str">
        <f t="shared" si="127"/>
        <v/>
      </c>
      <c r="HM54" s="131" t="str">
        <f t="shared" si="128"/>
        <v/>
      </c>
      <c r="HN54" s="131" t="str">
        <f t="shared" si="129"/>
        <v/>
      </c>
      <c r="HO54" s="131" t="str">
        <f t="shared" si="130"/>
        <v/>
      </c>
      <c r="HP54" s="131" t="str">
        <f t="shared" si="131"/>
        <v/>
      </c>
      <c r="HQ54" s="131" t="str">
        <f t="shared" si="131"/>
        <v/>
      </c>
      <c r="HR54" s="131" t="str">
        <f t="shared" si="132"/>
        <v/>
      </c>
    </row>
    <row r="55" spans="1:226" ht="60" customHeight="1">
      <c r="A55" s="125">
        <v>50</v>
      </c>
      <c r="B55" s="32"/>
      <c r="C55" s="33"/>
      <c r="D55" s="34"/>
      <c r="E55" s="55"/>
      <c r="F55" s="46"/>
      <c r="G55" s="48">
        <f>IF(OR(C55="",C55=" ",C55="　"),0,IF(D55&gt;780630,0,ROUND(VLOOKUP(F55,Sheet2!$A$1:$B$20,2,FALSE),0)))</f>
        <v>0</v>
      </c>
      <c r="H55" s="49">
        <f t="shared" si="0"/>
        <v>0</v>
      </c>
      <c r="I55" s="24">
        <f t="shared" si="1"/>
        <v>0</v>
      </c>
      <c r="J55" s="25">
        <f t="shared" si="2"/>
        <v>0</v>
      </c>
      <c r="K55" s="35"/>
      <c r="L55" s="133" t="str">
        <f t="shared" si="133"/>
        <v/>
      </c>
      <c r="M55" s="51" t="str">
        <f t="shared" si="4"/>
        <v/>
      </c>
      <c r="N55" s="56">
        <v>15.5</v>
      </c>
      <c r="O55" s="38"/>
      <c r="P55" s="133" t="str">
        <f t="shared" si="134"/>
        <v/>
      </c>
      <c r="Q55" s="51" t="str">
        <f t="shared" si="6"/>
        <v/>
      </c>
      <c r="R55" s="56">
        <v>15.5</v>
      </c>
      <c r="S55" s="38"/>
      <c r="T55" s="34"/>
      <c r="U55" s="51" t="str">
        <f t="shared" si="7"/>
        <v/>
      </c>
      <c r="V55" s="56">
        <v>15.5</v>
      </c>
      <c r="W55" s="38"/>
      <c r="X55" s="34"/>
      <c r="Y55" s="51" t="str">
        <f t="shared" si="8"/>
        <v/>
      </c>
      <c r="Z55" s="56">
        <v>15.5</v>
      </c>
      <c r="AA55" s="35"/>
      <c r="AB55" s="34"/>
      <c r="AC55" s="51" t="str">
        <f t="shared" si="9"/>
        <v/>
      </c>
      <c r="AD55" s="56">
        <v>15.5</v>
      </c>
      <c r="AE55" s="38"/>
      <c r="AF55" s="34"/>
      <c r="AG55" s="51" t="str">
        <f t="shared" si="10"/>
        <v/>
      </c>
      <c r="AH55" s="56">
        <v>15.5</v>
      </c>
      <c r="AI55" s="37">
        <f t="shared" si="11"/>
        <v>0</v>
      </c>
      <c r="AJ55" s="47">
        <f t="shared" si="12"/>
        <v>0</v>
      </c>
      <c r="AK55" s="26">
        <f t="shared" si="13"/>
        <v>0</v>
      </c>
      <c r="AL55" s="53">
        <f t="shared" si="14"/>
        <v>0</v>
      </c>
      <c r="AM55" s="36"/>
      <c r="AN55" s="54"/>
      <c r="AO55" s="131" t="e">
        <f>VLOOKUP(LEFT(C55,1),Sheet2!$L$3:$M$28,2,FALSE)&amp;MID(C55,2,9)</f>
        <v>#N/A</v>
      </c>
      <c r="AP55" s="131" t="e">
        <f t="shared" si="15"/>
        <v>#N/A</v>
      </c>
      <c r="AQ55" s="131" t="e">
        <f t="shared" si="16"/>
        <v>#N/A</v>
      </c>
      <c r="AR55" s="27">
        <f t="shared" si="17"/>
        <v>0</v>
      </c>
      <c r="AS55" s="28">
        <f t="shared" si="18"/>
        <v>0</v>
      </c>
      <c r="AT55" s="27">
        <f t="shared" si="19"/>
        <v>0</v>
      </c>
      <c r="AU55" s="28">
        <f t="shared" si="20"/>
        <v>0</v>
      </c>
      <c r="AV55" s="28">
        <f t="shared" si="21"/>
        <v>0</v>
      </c>
      <c r="AW55" s="28">
        <f t="shared" si="22"/>
        <v>0</v>
      </c>
      <c r="AX55" s="28">
        <f t="shared" si="23"/>
        <v>0</v>
      </c>
      <c r="AY55" s="28">
        <f t="shared" si="24"/>
        <v>0</v>
      </c>
      <c r="AZ55" s="29" t="str">
        <f t="shared" si="25"/>
        <v/>
      </c>
      <c r="BA55" s="29"/>
      <c r="BB55" s="30">
        <f t="shared" si="135"/>
        <v>0</v>
      </c>
      <c r="BC55" s="30">
        <f t="shared" si="135"/>
        <v>0</v>
      </c>
      <c r="BD55" s="31">
        <f t="shared" si="27"/>
        <v>0</v>
      </c>
      <c r="BE55" s="131"/>
      <c r="BF55" s="27" t="e">
        <f t="shared" si="28"/>
        <v>#VALUE!</v>
      </c>
      <c r="BG55" s="28">
        <f t="shared" si="29"/>
        <v>0</v>
      </c>
      <c r="BH55" s="27" t="e">
        <f t="shared" si="30"/>
        <v>#VALUE!</v>
      </c>
      <c r="BI55" s="28">
        <f t="shared" si="31"/>
        <v>0</v>
      </c>
      <c r="BJ55" s="28">
        <f>IF(OR(T55="",T55=" ",T55="　"),0,IF(D55&gt;=800701,0,IF(MATCH(T55,Sheet2!$D$3:$D$12,1)&lt;=1,1,0)))</f>
        <v>0</v>
      </c>
      <c r="BK55" s="28">
        <f>IF(OR(X55="",X55=" ",X55="　"),0,IF(D55&gt;=800701,0,IF(MATCH(X55,Sheet2!$D$3:$D$12,1)&lt;=1,1,0)))</f>
        <v>0</v>
      </c>
      <c r="BL55" s="28">
        <f>IF(OR(AB55="",AB55=" ",AB55="　"),0,IF(D55&gt;=800701,0,IF(MATCH(AB55,Sheet2!$D$3:$D$12,1)&lt;=1,1,0)))</f>
        <v>0</v>
      </c>
      <c r="BM55" s="28">
        <f>IF(OR(AF55="",AF55=" ",AF55="　"),0,IF(D55&gt;=800701,0,IF(MATCH(AF55,Sheet2!$D$3:$D$12,1)&lt;=1,1,0)))</f>
        <v>0</v>
      </c>
      <c r="BN55" s="29">
        <f t="shared" si="32"/>
        <v>5</v>
      </c>
      <c r="BO55" s="29">
        <f t="shared" si="33"/>
        <v>3</v>
      </c>
      <c r="BP55" s="30">
        <f t="shared" si="34"/>
        <v>0</v>
      </c>
      <c r="BQ55" s="30">
        <f t="shared" si="35"/>
        <v>0</v>
      </c>
      <c r="BR55" s="30">
        <f t="shared" si="136"/>
        <v>0</v>
      </c>
      <c r="BS55" s="30">
        <f t="shared" si="136"/>
        <v>0</v>
      </c>
      <c r="BT55" s="30"/>
      <c r="BU55" s="27" t="e">
        <f t="shared" si="37"/>
        <v>#VALUE!</v>
      </c>
      <c r="BV55" s="28">
        <f t="shared" si="38"/>
        <v>0</v>
      </c>
      <c r="BW55" s="27" t="e">
        <f t="shared" si="39"/>
        <v>#VALUE!</v>
      </c>
      <c r="BX55" s="28">
        <f t="shared" si="40"/>
        <v>0</v>
      </c>
      <c r="BY55" s="28">
        <f>IF(OR(T55="",T55=" ",T55="　"),0,IF(D55&gt;=810101,0,IF(BJ55=1,1,IF(MATCH(T55,Sheet2!$D$3:$D$12,1)&lt;=2,1,0))))</f>
        <v>0</v>
      </c>
      <c r="BZ55" s="28">
        <f>IF(OR(X55="",X55=" ",X55="　"),0,IF(D55&gt;=810101,0,IF(BK55=1,1,IF(MATCH(X55,Sheet2!$D$3:$D$12,1)&lt;=2,1,0))))</f>
        <v>0</v>
      </c>
      <c r="CA55" s="28">
        <f>IF(OR(AB55="",AB55=" ",AB55="　"),0,IF(D55&gt;=810101,0,IF(BL55=1,1,IF(MATCH(AB55,Sheet2!$D$3:$D$12,1)&lt;=2,1,0))))</f>
        <v>0</v>
      </c>
      <c r="CB55" s="28">
        <f>IF(OR(AF55="",AF55=" ",AF55="　"),0,IF(D55&gt;=810101,0,IF(BM55=1,1,IF(MATCH(AF55,Sheet2!$D$3:$D$12,1)&lt;=2,1,0))))</f>
        <v>0</v>
      </c>
      <c r="CC55" s="29">
        <f t="shared" si="41"/>
        <v>4</v>
      </c>
      <c r="CD55" s="29">
        <f t="shared" si="42"/>
        <v>3</v>
      </c>
      <c r="CE55" s="30">
        <f t="shared" si="43"/>
        <v>0</v>
      </c>
      <c r="CF55" s="30">
        <f t="shared" si="44"/>
        <v>0</v>
      </c>
      <c r="CG55" s="30">
        <f t="shared" si="137"/>
        <v>0</v>
      </c>
      <c r="CH55" s="30">
        <f t="shared" si="137"/>
        <v>0</v>
      </c>
      <c r="CI55" s="30"/>
      <c r="CJ55" s="27" t="e">
        <f t="shared" si="46"/>
        <v>#VALUE!</v>
      </c>
      <c r="CK55" s="28">
        <f t="shared" si="47"/>
        <v>0</v>
      </c>
      <c r="CL55" s="27" t="e">
        <f t="shared" si="48"/>
        <v>#VALUE!</v>
      </c>
      <c r="CM55" s="28">
        <f t="shared" si="49"/>
        <v>0</v>
      </c>
      <c r="CN55" s="28">
        <f>IF(OR(T55="",T55=" ",T55="　"),0,IF(D55&gt;=810701,0,IF(BY55=1,1,IF(MATCH(T55,Sheet2!$D$3:$D$12,1)&lt;=3,1,0))))</f>
        <v>0</v>
      </c>
      <c r="CO55" s="28">
        <f>IF(OR(X55="",X55=" ",X55="　"),0,IF(D55&gt;=810701,0,IF(BZ55=1,1,IF(MATCH(X55,Sheet2!$D$3:$D$12,1)&lt;=3,1,0))))</f>
        <v>0</v>
      </c>
      <c r="CP55" s="28">
        <f>IF(OR(AB55="",AB55=" ",AB55="　"),0,IF(D55&gt;=810701,0,IF(CA55=1,1,IF(MATCH(AB55,Sheet2!$D$3:$D$12,1)&lt;=3,1,0))))</f>
        <v>0</v>
      </c>
      <c r="CQ55" s="28">
        <f>IF(OR(AF55="",AF55=" ",AF55="　"),0,IF(D55&gt;=810701,0,IF(CB55=1,1,IF(MATCH(AF55,Sheet2!$D$3:$D$12,1)&lt;=3,1,0))))</f>
        <v>0</v>
      </c>
      <c r="CR55" s="29">
        <f t="shared" si="50"/>
        <v>4</v>
      </c>
      <c r="CS55" s="29">
        <f t="shared" si="51"/>
        <v>3</v>
      </c>
      <c r="CT55" s="30">
        <f t="shared" si="52"/>
        <v>0</v>
      </c>
      <c r="CU55" s="30">
        <f t="shared" si="53"/>
        <v>0</v>
      </c>
      <c r="CV55" s="30">
        <f t="shared" si="138"/>
        <v>0</v>
      </c>
      <c r="CW55" s="30">
        <f t="shared" si="138"/>
        <v>0</v>
      </c>
      <c r="CX55" s="31"/>
      <c r="CY55" s="27" t="e">
        <f t="shared" si="55"/>
        <v>#VALUE!</v>
      </c>
      <c r="CZ55" s="28">
        <f t="shared" si="56"/>
        <v>0</v>
      </c>
      <c r="DA55" s="27" t="e">
        <f t="shared" si="57"/>
        <v>#VALUE!</v>
      </c>
      <c r="DB55" s="28">
        <f t="shared" si="58"/>
        <v>0</v>
      </c>
      <c r="DC55" s="28">
        <f>IF(OR(T55="",T55=" ",T55="　"),0,IF(D55&gt;=820101,0,IF(CN55=1,1,IF(MATCH(T55,Sheet2!$D$3:$D$12,1)&lt;=4,1,0))))</f>
        <v>0</v>
      </c>
      <c r="DD55" s="28">
        <f>IF(OR(X55="",X55=" ",X55="　"),0,IF(D55&gt;=820101,0,IF(CO55=1,1,IF(MATCH(X55,Sheet2!$D$3:$D$12,1)&lt;=4,1,0))))</f>
        <v>0</v>
      </c>
      <c r="DE55" s="28">
        <f>IF(OR(AB55="",AB55=" ",AB55="　"),0,IF(D55&gt;=820101,0,IF(CP55=1,1,IF(MATCH(AB55,Sheet2!$D$3:$D$12,1)&lt;=4,1,0))))</f>
        <v>0</v>
      </c>
      <c r="DF55" s="28">
        <f>IF(OR(AF55="",AF55=" ",AF55="　"),0,IF(D55&gt;=820101,0,IF(CQ55=1,1,IF(MATCH(AF55,Sheet2!$D$3:$D$12,1)&lt;=4,1,0))))</f>
        <v>0</v>
      </c>
      <c r="DG55" s="29">
        <f t="shared" si="59"/>
        <v>3</v>
      </c>
      <c r="DH55" s="29">
        <f t="shared" si="60"/>
        <v>3</v>
      </c>
      <c r="DI55" s="30">
        <f t="shared" si="61"/>
        <v>0</v>
      </c>
      <c r="DJ55" s="30">
        <f t="shared" si="62"/>
        <v>0</v>
      </c>
      <c r="DK55" s="30">
        <f t="shared" si="139"/>
        <v>0</v>
      </c>
      <c r="DL55" s="30">
        <f t="shared" si="139"/>
        <v>0</v>
      </c>
      <c r="DM55" s="31"/>
      <c r="DN55" s="27" t="e">
        <f t="shared" si="64"/>
        <v>#VALUE!</v>
      </c>
      <c r="DO55" s="28">
        <f t="shared" si="65"/>
        <v>0</v>
      </c>
      <c r="DP55" s="27" t="e">
        <f t="shared" si="66"/>
        <v>#VALUE!</v>
      </c>
      <c r="DQ55" s="28">
        <f t="shared" si="67"/>
        <v>0</v>
      </c>
      <c r="DR55" s="28">
        <f>IF(OR(T55="",T55=" ",T55="　"),0,IF(D55&gt;=820701,0,IF(DC55=1,1,IF(MATCH(T55,Sheet2!$D$3:$D$12,1)&lt;=5,1,0))))</f>
        <v>0</v>
      </c>
      <c r="DS55" s="28">
        <f>IF(OR(X55="",X55=" ",X55="　"),0,IF(D55&gt;=820701,0,IF(DD55=1,1,IF(MATCH(X55,Sheet2!$D$3:$D$12,1)&lt;=5,1,0))))</f>
        <v>0</v>
      </c>
      <c r="DT55" s="28">
        <f>IF(OR(AB55="",AB55=" ",AB55="　"),0,IF(D55&gt;=820701,0,IF(DE55=1,1,IF(MATCH(AB55,Sheet2!$D$3:$D$12,1)&lt;=5,1,0))))</f>
        <v>0</v>
      </c>
      <c r="DU55" s="28">
        <f>IF(OR(AF55="",AF55=" ",AF55="　"),0,IF(D55&gt;=820701,0,IF(DF55=1,1,IF(MATCH(AF55,Sheet2!$D$3:$D$12,1)&lt;=5,1,0))))</f>
        <v>0</v>
      </c>
      <c r="DV55" s="29">
        <f t="shared" si="68"/>
        <v>3</v>
      </c>
      <c r="DW55" s="29">
        <f t="shared" si="69"/>
        <v>3</v>
      </c>
      <c r="DX55" s="30">
        <f t="shared" si="70"/>
        <v>0</v>
      </c>
      <c r="DY55" s="30">
        <f t="shared" si="71"/>
        <v>0</v>
      </c>
      <c r="DZ55" s="30">
        <f t="shared" si="140"/>
        <v>0</v>
      </c>
      <c r="EA55" s="30">
        <f t="shared" si="140"/>
        <v>0</v>
      </c>
      <c r="EB55" s="31"/>
      <c r="EC55" s="27" t="e">
        <f t="shared" si="73"/>
        <v>#VALUE!</v>
      </c>
      <c r="ED55" s="28">
        <f t="shared" si="74"/>
        <v>0</v>
      </c>
      <c r="EE55" s="27" t="e">
        <f t="shared" si="75"/>
        <v>#VALUE!</v>
      </c>
      <c r="EF55" s="28">
        <f t="shared" si="76"/>
        <v>0</v>
      </c>
      <c r="EG55" s="28">
        <f>IF(OR(T55="",T55=" ",T55="　"),0,IF(D55&gt;=830101,0,IF(DR55=1,1,IF(MATCH(T55,Sheet2!$D$3:$D$12,1)&lt;=6,1,0))))</f>
        <v>0</v>
      </c>
      <c r="EH55" s="28">
        <f>IF(OR(X55="",X55=" ",X55="　"),0,IF(D55&gt;=830101,0,IF(DS55=1,1,IF(MATCH(X55,Sheet2!$D$3:$D$12,1)&lt;=6,1,0))))</f>
        <v>0</v>
      </c>
      <c r="EI55" s="28">
        <f>IF(OR(AB55="",AB55=" ",AB55="　"),0,IF(D55&gt;=830101,0,IF(DT55=1,1,IF(MATCH(AB55,Sheet2!$D$3:$D$12,1)&lt;=6,1,0))))</f>
        <v>0</v>
      </c>
      <c r="EJ55" s="28">
        <f>IF(OR(AF55="",AF55=" ",AF55="　"),0,IF(D55&gt;=830101,0,IF(DU55=1,1,IF(MATCH(AF55,Sheet2!$D$3:$D$12,1)&lt;=6,1,0))))</f>
        <v>0</v>
      </c>
      <c r="EK55" s="29">
        <f t="shared" si="77"/>
        <v>2</v>
      </c>
      <c r="EL55" s="29">
        <f t="shared" si="78"/>
        <v>2</v>
      </c>
      <c r="EM55" s="30">
        <f t="shared" si="79"/>
        <v>0</v>
      </c>
      <c r="EN55" s="30">
        <f t="shared" si="80"/>
        <v>0</v>
      </c>
      <c r="EO55" s="30">
        <f t="shared" si="141"/>
        <v>0</v>
      </c>
      <c r="EP55" s="30">
        <f t="shared" si="141"/>
        <v>0</v>
      </c>
      <c r="EQ55" s="31"/>
      <c r="ER55" s="27" t="e">
        <f t="shared" si="82"/>
        <v>#VALUE!</v>
      </c>
      <c r="ES55" s="28">
        <f t="shared" si="83"/>
        <v>0</v>
      </c>
      <c r="ET55" s="27" t="e">
        <f t="shared" si="84"/>
        <v>#VALUE!</v>
      </c>
      <c r="EU55" s="28">
        <f t="shared" si="85"/>
        <v>0</v>
      </c>
      <c r="EV55" s="28">
        <f>IF(OR(T55="",T55=" ",T55="　"),0,IF(D55&gt;=830701,0,IF(EG55=1,1,IF(MATCH(T55,Sheet2!$D$3:$D$12,1)&lt;=7,1,0))))</f>
        <v>0</v>
      </c>
      <c r="EW55" s="28">
        <f>IF(OR(X55="",X55=" ",X55="　"),0,IF(D55&gt;=830701,0,IF(EH55=1,1,IF(MATCH(X55,Sheet2!$D$3:$D$12,1)&lt;=7,1,0))))</f>
        <v>0</v>
      </c>
      <c r="EX55" s="28">
        <f>IF(OR(AB55="",AB55=" ",AB55="　"),0,IF(D55&gt;=830701,0,IF(EI55=1,1,IF(MATCH(AB55,Sheet2!$D$3:$D$12,1)&lt;=7,1,0))))</f>
        <v>0</v>
      </c>
      <c r="EY55" s="28">
        <f>IF(OR(AF55="",AF55=" ",AF55="　"),0,IF(D55&gt;=830701,0,IF(EJ55=1,1,IF(MATCH(AF55,Sheet2!$D$3:$D$12,1)&lt;=7,1,0))))</f>
        <v>0</v>
      </c>
      <c r="EZ55" s="29">
        <f t="shared" si="86"/>
        <v>2</v>
      </c>
      <c r="FA55" s="29">
        <f t="shared" si="87"/>
        <v>2</v>
      </c>
      <c r="FB55" s="30">
        <f t="shared" si="88"/>
        <v>0</v>
      </c>
      <c r="FC55" s="30">
        <f t="shared" si="89"/>
        <v>0</v>
      </c>
      <c r="FD55" s="30">
        <f t="shared" si="142"/>
        <v>0</v>
      </c>
      <c r="FE55" s="30">
        <f t="shared" si="142"/>
        <v>0</v>
      </c>
      <c r="FF55" s="31"/>
      <c r="FG55" s="27" t="e">
        <f t="shared" si="91"/>
        <v>#VALUE!</v>
      </c>
      <c r="FH55" s="28">
        <f t="shared" si="92"/>
        <v>0</v>
      </c>
      <c r="FI55" s="27" t="e">
        <f t="shared" si="93"/>
        <v>#VALUE!</v>
      </c>
      <c r="FJ55" s="28">
        <f t="shared" si="94"/>
        <v>0</v>
      </c>
      <c r="FK55" s="28">
        <f>IF(OR(T55="",T55=" ",T55="　"),0,IF(D55&gt;=840101,0,IF(EV55=1,1,IF(MATCH(T55,Sheet2!$D$3:$D$12,1)&lt;=8,1,0))))</f>
        <v>0</v>
      </c>
      <c r="FL55" s="28">
        <f>IF(OR(X55="",X55=" ",X55="　"),0,IF(D55&gt;=840101,0,IF(EW55=1,1,IF(MATCH(X55,Sheet2!$D$3:$D$12,1)&lt;=8,1,0))))</f>
        <v>0</v>
      </c>
      <c r="FM55" s="28">
        <f>IF(OR(AB55="",AB55=" ",AB55="　"),0,IF(D55&gt;=840101,0,IF(EX55=1,1,IF(MATCH(AB55,Sheet2!$D$3:$D$12,1)&lt;=8,1,0))))</f>
        <v>0</v>
      </c>
      <c r="FN55" s="28">
        <f>IF(OR(AF55="",AF55=" ",AF55="　"),0,IF(D55&gt;=840101,0,IF(EY55=1,1,IF(MATCH(AF55,Sheet2!$D$3:$D$12,1)&lt;=8,1,0))))</f>
        <v>0</v>
      </c>
      <c r="FO55" s="29">
        <f t="shared" si="95"/>
        <v>1</v>
      </c>
      <c r="FP55" s="29">
        <f t="shared" si="96"/>
        <v>1</v>
      </c>
      <c r="FQ55" s="30">
        <f t="shared" si="97"/>
        <v>0</v>
      </c>
      <c r="FR55" s="30">
        <f t="shared" si="98"/>
        <v>0</v>
      </c>
      <c r="FS55" s="30">
        <f t="shared" si="143"/>
        <v>0</v>
      </c>
      <c r="FT55" s="30">
        <f t="shared" si="143"/>
        <v>0</v>
      </c>
      <c r="FU55" s="31"/>
      <c r="FV55" s="27" t="e">
        <f t="shared" si="100"/>
        <v>#VALUE!</v>
      </c>
      <c r="FW55" s="28">
        <f t="shared" si="101"/>
        <v>0</v>
      </c>
      <c r="FX55" s="27" t="e">
        <f t="shared" si="102"/>
        <v>#VALUE!</v>
      </c>
      <c r="FY55" s="28">
        <f t="shared" si="103"/>
        <v>0</v>
      </c>
      <c r="FZ55" s="28">
        <f>IF(OR(T55="",T55=" ",T55="　"),0,IF(D55&gt;=840701,0,IF(FK55=1,1,IF(MATCH(T55,Sheet2!$D$3:$D$12,1)&lt;=9,1,0))))</f>
        <v>0</v>
      </c>
      <c r="GA55" s="28">
        <f>IF(OR(X55="",X55=" ",X55="　"),0,IF(D55&gt;=840701,0,IF(FL55=1,1,IF(MATCH(X55,Sheet2!$D$3:$D$12,1)&lt;=9,1,0))))</f>
        <v>0</v>
      </c>
      <c r="GB55" s="28">
        <f>IF(OR(AB55="",AB55=" ",AB55="　"),0,IF(D55&gt;=840701,0,IF(FM55=1,1,IF(MATCH(AB55,Sheet2!$D$3:$D$12,1)&lt;=9,1,0))))</f>
        <v>0</v>
      </c>
      <c r="GC55" s="28">
        <f>IF(OR(AF55="",AF55=" ",AF55="　"),0,IF(D55&gt;=840701,0,IF(FN55=1,1,IF(MATCH(AF55,Sheet2!$D$3:$D$12,1)&lt;=9,1,0))))</f>
        <v>0</v>
      </c>
      <c r="GD55" s="29">
        <f t="shared" si="104"/>
        <v>1</v>
      </c>
      <c r="GE55" s="29">
        <f t="shared" si="105"/>
        <v>1</v>
      </c>
      <c r="GF55" s="30">
        <f t="shared" si="106"/>
        <v>0</v>
      </c>
      <c r="GG55" s="30">
        <f t="shared" si="107"/>
        <v>0</v>
      </c>
      <c r="GH55" s="30">
        <f t="shared" si="144"/>
        <v>0</v>
      </c>
      <c r="GI55" s="30">
        <f t="shared" si="144"/>
        <v>0</v>
      </c>
      <c r="GJ55" s="31"/>
      <c r="GK55" s="27" t="e">
        <f t="shared" si="109"/>
        <v>#VALUE!</v>
      </c>
      <c r="GL55" s="28">
        <f t="shared" si="110"/>
        <v>0</v>
      </c>
      <c r="GM55" s="27" t="e">
        <f t="shared" si="111"/>
        <v>#VALUE!</v>
      </c>
      <c r="GN55" s="28">
        <f t="shared" si="112"/>
        <v>0</v>
      </c>
      <c r="GO55" s="28">
        <f>IF(OR(T55="",T55=" ",T55="　"),0,IF(D55&gt;=840701,0,IF(FZ55=1,1,IF(MATCH(T55,Sheet2!$D$3:$D$12,1)&lt;=10,1,0))))</f>
        <v>0</v>
      </c>
      <c r="GP55" s="28">
        <f>IF(OR(X55="",X55=" ",X55="　"),0,IF(D55&gt;=840701,0,IF(GA55=1,1,IF(MATCH(X55,Sheet2!$D$3:$D$12,1)&lt;=10,1,0))))</f>
        <v>0</v>
      </c>
      <c r="GQ55" s="28">
        <f>IF(OR(AB55="",AB55=" ",AB55="　"),0,IF(D55&gt;=840701,0,IF(GB55=1,1,IF(MATCH(AB55,Sheet2!$D$3:$D$12,1)&lt;=10,1,0))))</f>
        <v>0</v>
      </c>
      <c r="GR55" s="28">
        <f>IF(OR(AF55="",AF55=" ",AF55="　"),0,IF(D55&gt;=840701,0,IF(GC55=1,1,IF(MATCH(AF55,Sheet2!$D$3:$D$12,1)&lt;=10,1,0))))</f>
        <v>0</v>
      </c>
      <c r="GS55" s="29">
        <f t="shared" si="113"/>
        <v>0</v>
      </c>
      <c r="GT55" s="29">
        <f t="shared" si="114"/>
        <v>0</v>
      </c>
      <c r="GU55" s="30">
        <f t="shared" si="115"/>
        <v>0</v>
      </c>
      <c r="GV55" s="30">
        <f t="shared" si="116"/>
        <v>0</v>
      </c>
      <c r="GW55" s="30">
        <f t="shared" si="145"/>
        <v>0</v>
      </c>
      <c r="GX55" s="30">
        <f t="shared" si="145"/>
        <v>0</v>
      </c>
      <c r="GY55" s="131"/>
      <c r="GZ55" s="39" t="str">
        <f t="shared" si="118"/>
        <v>1911/00/00</v>
      </c>
      <c r="HA55" s="131" t="e">
        <f t="shared" si="119"/>
        <v>#VALUE!</v>
      </c>
      <c r="HB55" s="131" t="str">
        <f t="shared" si="120"/>
        <v>1911/00/00</v>
      </c>
      <c r="HC55" s="131" t="e">
        <f t="shared" si="121"/>
        <v>#VALUE!</v>
      </c>
      <c r="HD55" s="131" t="str">
        <f t="shared" si="122"/>
        <v>1911/00/00</v>
      </c>
      <c r="HE55" s="131" t="e">
        <f t="shared" si="123"/>
        <v>#VALUE!</v>
      </c>
      <c r="HF55" s="131" t="str">
        <f t="shared" si="124"/>
        <v>2014/01/01</v>
      </c>
      <c r="HH55" s="131">
        <f>IF(OR(C55="",C55=" ",C55="　"),0,IF(D55&gt;780630,0,ROUND(VLOOKUP(F55,Sheet2!$A$1:$B$20,2,FALSE)*E55,0)))</f>
        <v>0</v>
      </c>
      <c r="HI55" s="131">
        <f t="shared" si="125"/>
        <v>0</v>
      </c>
      <c r="HJ55" s="131">
        <f t="shared" si="126"/>
        <v>0</v>
      </c>
      <c r="HL55" s="131" t="str">
        <f t="shared" si="127"/>
        <v/>
      </c>
      <c r="HM55" s="131" t="str">
        <f t="shared" si="128"/>
        <v/>
      </c>
      <c r="HN55" s="131" t="str">
        <f t="shared" si="129"/>
        <v/>
      </c>
      <c r="HO55" s="131" t="str">
        <f t="shared" si="130"/>
        <v/>
      </c>
      <c r="HP55" s="131" t="str">
        <f t="shared" si="131"/>
        <v/>
      </c>
      <c r="HQ55" s="131" t="str">
        <f t="shared" si="131"/>
        <v/>
      </c>
      <c r="HR55" s="131" t="str">
        <f t="shared" si="132"/>
        <v/>
      </c>
    </row>
    <row r="56" spans="1:226" ht="60" customHeight="1">
      <c r="A56" s="125">
        <v>51</v>
      </c>
      <c r="B56" s="32"/>
      <c r="C56" s="33"/>
      <c r="D56" s="34"/>
      <c r="E56" s="55"/>
      <c r="F56" s="46"/>
      <c r="G56" s="48">
        <f>IF(OR(C56="",C56=" ",C56="　"),0,IF(D56&gt;780630,0,ROUND(VLOOKUP(F56,Sheet2!$A$1:$B$20,2,FALSE),0)))</f>
        <v>0</v>
      </c>
      <c r="H56" s="49">
        <f t="shared" si="0"/>
        <v>0</v>
      </c>
      <c r="I56" s="24">
        <f t="shared" si="1"/>
        <v>0</v>
      </c>
      <c r="J56" s="25">
        <f t="shared" si="2"/>
        <v>0</v>
      </c>
      <c r="K56" s="35"/>
      <c r="L56" s="133" t="str">
        <f t="shared" si="133"/>
        <v/>
      </c>
      <c r="M56" s="51" t="str">
        <f t="shared" si="4"/>
        <v/>
      </c>
      <c r="N56" s="56">
        <v>15.5</v>
      </c>
      <c r="O56" s="38"/>
      <c r="P56" s="133" t="str">
        <f t="shared" si="134"/>
        <v/>
      </c>
      <c r="Q56" s="51" t="str">
        <f t="shared" si="6"/>
        <v/>
      </c>
      <c r="R56" s="56">
        <v>15.5</v>
      </c>
      <c r="S56" s="38"/>
      <c r="T56" s="34"/>
      <c r="U56" s="51" t="str">
        <f t="shared" si="7"/>
        <v/>
      </c>
      <c r="V56" s="56">
        <v>15.5</v>
      </c>
      <c r="W56" s="38"/>
      <c r="X56" s="34"/>
      <c r="Y56" s="51" t="str">
        <f t="shared" si="8"/>
        <v/>
      </c>
      <c r="Z56" s="56">
        <v>15.5</v>
      </c>
      <c r="AA56" s="35"/>
      <c r="AB56" s="34"/>
      <c r="AC56" s="51" t="str">
        <f t="shared" si="9"/>
        <v/>
      </c>
      <c r="AD56" s="56">
        <v>15.5</v>
      </c>
      <c r="AE56" s="38"/>
      <c r="AF56" s="34"/>
      <c r="AG56" s="51" t="str">
        <f t="shared" si="10"/>
        <v/>
      </c>
      <c r="AH56" s="56">
        <v>15.5</v>
      </c>
      <c r="AI56" s="37">
        <f t="shared" si="11"/>
        <v>0</v>
      </c>
      <c r="AJ56" s="47">
        <f t="shared" si="12"/>
        <v>0</v>
      </c>
      <c r="AK56" s="26">
        <f t="shared" si="13"/>
        <v>0</v>
      </c>
      <c r="AL56" s="53">
        <f t="shared" si="14"/>
        <v>0</v>
      </c>
      <c r="AM56" s="36"/>
      <c r="AN56" s="54"/>
      <c r="AO56" s="131" t="e">
        <f>VLOOKUP(LEFT(C56,1),Sheet2!$L$3:$M$28,2,FALSE)&amp;MID(C56,2,9)</f>
        <v>#N/A</v>
      </c>
      <c r="AP56" s="131" t="e">
        <f t="shared" si="15"/>
        <v>#N/A</v>
      </c>
      <c r="AQ56" s="131" t="e">
        <f t="shared" si="16"/>
        <v>#N/A</v>
      </c>
      <c r="AR56" s="27">
        <f t="shared" si="17"/>
        <v>0</v>
      </c>
      <c r="AS56" s="28">
        <f t="shared" si="18"/>
        <v>0</v>
      </c>
      <c r="AT56" s="27">
        <f t="shared" si="19"/>
        <v>0</v>
      </c>
      <c r="AU56" s="28">
        <f t="shared" si="20"/>
        <v>0</v>
      </c>
      <c r="AV56" s="28">
        <f t="shared" si="21"/>
        <v>0</v>
      </c>
      <c r="AW56" s="28">
        <f t="shared" si="22"/>
        <v>0</v>
      </c>
      <c r="AX56" s="28">
        <f t="shared" si="23"/>
        <v>0</v>
      </c>
      <c r="AY56" s="28">
        <f t="shared" si="24"/>
        <v>0</v>
      </c>
      <c r="AZ56" s="29" t="str">
        <f t="shared" si="25"/>
        <v/>
      </c>
      <c r="BA56" s="29"/>
      <c r="BB56" s="30">
        <f t="shared" si="135"/>
        <v>0</v>
      </c>
      <c r="BC56" s="30">
        <f t="shared" si="135"/>
        <v>0</v>
      </c>
      <c r="BD56" s="31">
        <f t="shared" si="27"/>
        <v>0</v>
      </c>
      <c r="BE56" s="131"/>
      <c r="BF56" s="27" t="e">
        <f t="shared" si="28"/>
        <v>#VALUE!</v>
      </c>
      <c r="BG56" s="28">
        <f t="shared" si="29"/>
        <v>0</v>
      </c>
      <c r="BH56" s="27" t="e">
        <f t="shared" si="30"/>
        <v>#VALUE!</v>
      </c>
      <c r="BI56" s="28">
        <f t="shared" si="31"/>
        <v>0</v>
      </c>
      <c r="BJ56" s="28">
        <f>IF(OR(T56="",T56=" ",T56="　"),0,IF(D56&gt;=800701,0,IF(MATCH(T56,Sheet2!$D$3:$D$12,1)&lt;=1,1,0)))</f>
        <v>0</v>
      </c>
      <c r="BK56" s="28">
        <f>IF(OR(X56="",X56=" ",X56="　"),0,IF(D56&gt;=800701,0,IF(MATCH(X56,Sheet2!$D$3:$D$12,1)&lt;=1,1,0)))</f>
        <v>0</v>
      </c>
      <c r="BL56" s="28">
        <f>IF(OR(AB56="",AB56=" ",AB56="　"),0,IF(D56&gt;=800701,0,IF(MATCH(AB56,Sheet2!$D$3:$D$12,1)&lt;=1,1,0)))</f>
        <v>0</v>
      </c>
      <c r="BM56" s="28">
        <f>IF(OR(AF56="",AF56=" ",AF56="　"),0,IF(D56&gt;=800701,0,IF(MATCH(AF56,Sheet2!$D$3:$D$12,1)&lt;=1,1,0)))</f>
        <v>0</v>
      </c>
      <c r="BN56" s="29">
        <f t="shared" si="32"/>
        <v>5</v>
      </c>
      <c r="BO56" s="29">
        <f t="shared" si="33"/>
        <v>3</v>
      </c>
      <c r="BP56" s="30">
        <f t="shared" si="34"/>
        <v>0</v>
      </c>
      <c r="BQ56" s="30">
        <f t="shared" si="35"/>
        <v>0</v>
      </c>
      <c r="BR56" s="30">
        <f t="shared" si="136"/>
        <v>0</v>
      </c>
      <c r="BS56" s="30">
        <f t="shared" si="136"/>
        <v>0</v>
      </c>
      <c r="BT56" s="30"/>
      <c r="BU56" s="27" t="e">
        <f t="shared" si="37"/>
        <v>#VALUE!</v>
      </c>
      <c r="BV56" s="28">
        <f t="shared" si="38"/>
        <v>0</v>
      </c>
      <c r="BW56" s="27" t="e">
        <f t="shared" si="39"/>
        <v>#VALUE!</v>
      </c>
      <c r="BX56" s="28">
        <f t="shared" si="40"/>
        <v>0</v>
      </c>
      <c r="BY56" s="28">
        <f>IF(OR(T56="",T56=" ",T56="　"),0,IF(D56&gt;=810101,0,IF(BJ56=1,1,IF(MATCH(T56,Sheet2!$D$3:$D$12,1)&lt;=2,1,0))))</f>
        <v>0</v>
      </c>
      <c r="BZ56" s="28">
        <f>IF(OR(X56="",X56=" ",X56="　"),0,IF(D56&gt;=810101,0,IF(BK56=1,1,IF(MATCH(X56,Sheet2!$D$3:$D$12,1)&lt;=2,1,0))))</f>
        <v>0</v>
      </c>
      <c r="CA56" s="28">
        <f>IF(OR(AB56="",AB56=" ",AB56="　"),0,IF(D56&gt;=810101,0,IF(BL56=1,1,IF(MATCH(AB56,Sheet2!$D$3:$D$12,1)&lt;=2,1,0))))</f>
        <v>0</v>
      </c>
      <c r="CB56" s="28">
        <f>IF(OR(AF56="",AF56=" ",AF56="　"),0,IF(D56&gt;=810101,0,IF(BM56=1,1,IF(MATCH(AF56,Sheet2!$D$3:$D$12,1)&lt;=2,1,0))))</f>
        <v>0</v>
      </c>
      <c r="CC56" s="29">
        <f t="shared" si="41"/>
        <v>4</v>
      </c>
      <c r="CD56" s="29">
        <f t="shared" si="42"/>
        <v>3</v>
      </c>
      <c r="CE56" s="30">
        <f t="shared" si="43"/>
        <v>0</v>
      </c>
      <c r="CF56" s="30">
        <f t="shared" si="44"/>
        <v>0</v>
      </c>
      <c r="CG56" s="30">
        <f t="shared" si="137"/>
        <v>0</v>
      </c>
      <c r="CH56" s="30">
        <f t="shared" si="137"/>
        <v>0</v>
      </c>
      <c r="CI56" s="30"/>
      <c r="CJ56" s="27" t="e">
        <f t="shared" si="46"/>
        <v>#VALUE!</v>
      </c>
      <c r="CK56" s="28">
        <f t="shared" si="47"/>
        <v>0</v>
      </c>
      <c r="CL56" s="27" t="e">
        <f t="shared" si="48"/>
        <v>#VALUE!</v>
      </c>
      <c r="CM56" s="28">
        <f t="shared" si="49"/>
        <v>0</v>
      </c>
      <c r="CN56" s="28">
        <f>IF(OR(T56="",T56=" ",T56="　"),0,IF(D56&gt;=810701,0,IF(BY56=1,1,IF(MATCH(T56,Sheet2!$D$3:$D$12,1)&lt;=3,1,0))))</f>
        <v>0</v>
      </c>
      <c r="CO56" s="28">
        <f>IF(OR(X56="",X56=" ",X56="　"),0,IF(D56&gt;=810701,0,IF(BZ56=1,1,IF(MATCH(X56,Sheet2!$D$3:$D$12,1)&lt;=3,1,0))))</f>
        <v>0</v>
      </c>
      <c r="CP56" s="28">
        <f>IF(OR(AB56="",AB56=" ",AB56="　"),0,IF(D56&gt;=810701,0,IF(CA56=1,1,IF(MATCH(AB56,Sheet2!$D$3:$D$12,1)&lt;=3,1,0))))</f>
        <v>0</v>
      </c>
      <c r="CQ56" s="28">
        <f>IF(OR(AF56="",AF56=" ",AF56="　"),0,IF(D56&gt;=810701,0,IF(CB56=1,1,IF(MATCH(AF56,Sheet2!$D$3:$D$12,1)&lt;=3,1,0))))</f>
        <v>0</v>
      </c>
      <c r="CR56" s="29">
        <f t="shared" si="50"/>
        <v>4</v>
      </c>
      <c r="CS56" s="29">
        <f t="shared" si="51"/>
        <v>3</v>
      </c>
      <c r="CT56" s="30">
        <f t="shared" si="52"/>
        <v>0</v>
      </c>
      <c r="CU56" s="30">
        <f t="shared" si="53"/>
        <v>0</v>
      </c>
      <c r="CV56" s="30">
        <f t="shared" si="138"/>
        <v>0</v>
      </c>
      <c r="CW56" s="30">
        <f t="shared" si="138"/>
        <v>0</v>
      </c>
      <c r="CX56" s="31"/>
      <c r="CY56" s="27" t="e">
        <f t="shared" si="55"/>
        <v>#VALUE!</v>
      </c>
      <c r="CZ56" s="28">
        <f t="shared" si="56"/>
        <v>0</v>
      </c>
      <c r="DA56" s="27" t="e">
        <f t="shared" si="57"/>
        <v>#VALUE!</v>
      </c>
      <c r="DB56" s="28">
        <f t="shared" si="58"/>
        <v>0</v>
      </c>
      <c r="DC56" s="28">
        <f>IF(OR(T56="",T56=" ",T56="　"),0,IF(D56&gt;=820101,0,IF(CN56=1,1,IF(MATCH(T56,Sheet2!$D$3:$D$12,1)&lt;=4,1,0))))</f>
        <v>0</v>
      </c>
      <c r="DD56" s="28">
        <f>IF(OR(X56="",X56=" ",X56="　"),0,IF(D56&gt;=820101,0,IF(CO56=1,1,IF(MATCH(X56,Sheet2!$D$3:$D$12,1)&lt;=4,1,0))))</f>
        <v>0</v>
      </c>
      <c r="DE56" s="28">
        <f>IF(OR(AB56="",AB56=" ",AB56="　"),0,IF(D56&gt;=820101,0,IF(CP56=1,1,IF(MATCH(AB56,Sheet2!$D$3:$D$12,1)&lt;=4,1,0))))</f>
        <v>0</v>
      </c>
      <c r="DF56" s="28">
        <f>IF(OR(AF56="",AF56=" ",AF56="　"),0,IF(D56&gt;=820101,0,IF(CQ56=1,1,IF(MATCH(AF56,Sheet2!$D$3:$D$12,1)&lt;=4,1,0))))</f>
        <v>0</v>
      </c>
      <c r="DG56" s="29">
        <f t="shared" si="59"/>
        <v>3</v>
      </c>
      <c r="DH56" s="29">
        <f t="shared" si="60"/>
        <v>3</v>
      </c>
      <c r="DI56" s="30">
        <f t="shared" si="61"/>
        <v>0</v>
      </c>
      <c r="DJ56" s="30">
        <f t="shared" si="62"/>
        <v>0</v>
      </c>
      <c r="DK56" s="30">
        <f t="shared" si="139"/>
        <v>0</v>
      </c>
      <c r="DL56" s="30">
        <f t="shared" si="139"/>
        <v>0</v>
      </c>
      <c r="DM56" s="31"/>
      <c r="DN56" s="27" t="e">
        <f t="shared" si="64"/>
        <v>#VALUE!</v>
      </c>
      <c r="DO56" s="28">
        <f t="shared" si="65"/>
        <v>0</v>
      </c>
      <c r="DP56" s="27" t="e">
        <f t="shared" si="66"/>
        <v>#VALUE!</v>
      </c>
      <c r="DQ56" s="28">
        <f t="shared" si="67"/>
        <v>0</v>
      </c>
      <c r="DR56" s="28">
        <f>IF(OR(T56="",T56=" ",T56="　"),0,IF(D56&gt;=820701,0,IF(DC56=1,1,IF(MATCH(T56,Sheet2!$D$3:$D$12,1)&lt;=5,1,0))))</f>
        <v>0</v>
      </c>
      <c r="DS56" s="28">
        <f>IF(OR(X56="",X56=" ",X56="　"),0,IF(D56&gt;=820701,0,IF(DD56=1,1,IF(MATCH(X56,Sheet2!$D$3:$D$12,1)&lt;=5,1,0))))</f>
        <v>0</v>
      </c>
      <c r="DT56" s="28">
        <f>IF(OR(AB56="",AB56=" ",AB56="　"),0,IF(D56&gt;=820701,0,IF(DE56=1,1,IF(MATCH(AB56,Sheet2!$D$3:$D$12,1)&lt;=5,1,0))))</f>
        <v>0</v>
      </c>
      <c r="DU56" s="28">
        <f>IF(OR(AF56="",AF56=" ",AF56="　"),0,IF(D56&gt;=820701,0,IF(DF56=1,1,IF(MATCH(AF56,Sheet2!$D$3:$D$12,1)&lt;=5,1,0))))</f>
        <v>0</v>
      </c>
      <c r="DV56" s="29">
        <f t="shared" si="68"/>
        <v>3</v>
      </c>
      <c r="DW56" s="29">
        <f t="shared" si="69"/>
        <v>3</v>
      </c>
      <c r="DX56" s="30">
        <f t="shared" si="70"/>
        <v>0</v>
      </c>
      <c r="DY56" s="30">
        <f t="shared" si="71"/>
        <v>0</v>
      </c>
      <c r="DZ56" s="30">
        <f t="shared" si="140"/>
        <v>0</v>
      </c>
      <c r="EA56" s="30">
        <f t="shared" si="140"/>
        <v>0</v>
      </c>
      <c r="EB56" s="31"/>
      <c r="EC56" s="27" t="e">
        <f t="shared" si="73"/>
        <v>#VALUE!</v>
      </c>
      <c r="ED56" s="28">
        <f t="shared" si="74"/>
        <v>0</v>
      </c>
      <c r="EE56" s="27" t="e">
        <f t="shared" si="75"/>
        <v>#VALUE!</v>
      </c>
      <c r="EF56" s="28">
        <f t="shared" si="76"/>
        <v>0</v>
      </c>
      <c r="EG56" s="28">
        <f>IF(OR(T56="",T56=" ",T56="　"),0,IF(D56&gt;=830101,0,IF(DR56=1,1,IF(MATCH(T56,Sheet2!$D$3:$D$12,1)&lt;=6,1,0))))</f>
        <v>0</v>
      </c>
      <c r="EH56" s="28">
        <f>IF(OR(X56="",X56=" ",X56="　"),0,IF(D56&gt;=830101,0,IF(DS56=1,1,IF(MATCH(X56,Sheet2!$D$3:$D$12,1)&lt;=6,1,0))))</f>
        <v>0</v>
      </c>
      <c r="EI56" s="28">
        <f>IF(OR(AB56="",AB56=" ",AB56="　"),0,IF(D56&gt;=830101,0,IF(DT56=1,1,IF(MATCH(AB56,Sheet2!$D$3:$D$12,1)&lt;=6,1,0))))</f>
        <v>0</v>
      </c>
      <c r="EJ56" s="28">
        <f>IF(OR(AF56="",AF56=" ",AF56="　"),0,IF(D56&gt;=830101,0,IF(DU56=1,1,IF(MATCH(AF56,Sheet2!$D$3:$D$12,1)&lt;=6,1,0))))</f>
        <v>0</v>
      </c>
      <c r="EK56" s="29">
        <f t="shared" si="77"/>
        <v>2</v>
      </c>
      <c r="EL56" s="29">
        <f t="shared" si="78"/>
        <v>2</v>
      </c>
      <c r="EM56" s="30">
        <f t="shared" si="79"/>
        <v>0</v>
      </c>
      <c r="EN56" s="30">
        <f t="shared" si="80"/>
        <v>0</v>
      </c>
      <c r="EO56" s="30">
        <f t="shared" si="141"/>
        <v>0</v>
      </c>
      <c r="EP56" s="30">
        <f t="shared" si="141"/>
        <v>0</v>
      </c>
      <c r="EQ56" s="31"/>
      <c r="ER56" s="27" t="e">
        <f t="shared" si="82"/>
        <v>#VALUE!</v>
      </c>
      <c r="ES56" s="28">
        <f t="shared" si="83"/>
        <v>0</v>
      </c>
      <c r="ET56" s="27" t="e">
        <f t="shared" si="84"/>
        <v>#VALUE!</v>
      </c>
      <c r="EU56" s="28">
        <f t="shared" si="85"/>
        <v>0</v>
      </c>
      <c r="EV56" s="28">
        <f>IF(OR(T56="",T56=" ",T56="　"),0,IF(D56&gt;=830701,0,IF(EG56=1,1,IF(MATCH(T56,Sheet2!$D$3:$D$12,1)&lt;=7,1,0))))</f>
        <v>0</v>
      </c>
      <c r="EW56" s="28">
        <f>IF(OR(X56="",X56=" ",X56="　"),0,IF(D56&gt;=830701,0,IF(EH56=1,1,IF(MATCH(X56,Sheet2!$D$3:$D$12,1)&lt;=7,1,0))))</f>
        <v>0</v>
      </c>
      <c r="EX56" s="28">
        <f>IF(OR(AB56="",AB56=" ",AB56="　"),0,IF(D56&gt;=830701,0,IF(EI56=1,1,IF(MATCH(AB56,Sheet2!$D$3:$D$12,1)&lt;=7,1,0))))</f>
        <v>0</v>
      </c>
      <c r="EY56" s="28">
        <f>IF(OR(AF56="",AF56=" ",AF56="　"),0,IF(D56&gt;=830701,0,IF(EJ56=1,1,IF(MATCH(AF56,Sheet2!$D$3:$D$12,1)&lt;=7,1,0))))</f>
        <v>0</v>
      </c>
      <c r="EZ56" s="29">
        <f t="shared" si="86"/>
        <v>2</v>
      </c>
      <c r="FA56" s="29">
        <f t="shared" si="87"/>
        <v>2</v>
      </c>
      <c r="FB56" s="30">
        <f t="shared" si="88"/>
        <v>0</v>
      </c>
      <c r="FC56" s="30">
        <f t="shared" si="89"/>
        <v>0</v>
      </c>
      <c r="FD56" s="30">
        <f t="shared" si="142"/>
        <v>0</v>
      </c>
      <c r="FE56" s="30">
        <f t="shared" si="142"/>
        <v>0</v>
      </c>
      <c r="FF56" s="31"/>
      <c r="FG56" s="27" t="e">
        <f t="shared" si="91"/>
        <v>#VALUE!</v>
      </c>
      <c r="FH56" s="28">
        <f t="shared" si="92"/>
        <v>0</v>
      </c>
      <c r="FI56" s="27" t="e">
        <f t="shared" si="93"/>
        <v>#VALUE!</v>
      </c>
      <c r="FJ56" s="28">
        <f t="shared" si="94"/>
        <v>0</v>
      </c>
      <c r="FK56" s="28">
        <f>IF(OR(T56="",T56=" ",T56="　"),0,IF(D56&gt;=840101,0,IF(EV56=1,1,IF(MATCH(T56,Sheet2!$D$3:$D$12,1)&lt;=8,1,0))))</f>
        <v>0</v>
      </c>
      <c r="FL56" s="28">
        <f>IF(OR(X56="",X56=" ",X56="　"),0,IF(D56&gt;=840101,0,IF(EW56=1,1,IF(MATCH(X56,Sheet2!$D$3:$D$12,1)&lt;=8,1,0))))</f>
        <v>0</v>
      </c>
      <c r="FM56" s="28">
        <f>IF(OR(AB56="",AB56=" ",AB56="　"),0,IF(D56&gt;=840101,0,IF(EX56=1,1,IF(MATCH(AB56,Sheet2!$D$3:$D$12,1)&lt;=8,1,0))))</f>
        <v>0</v>
      </c>
      <c r="FN56" s="28">
        <f>IF(OR(AF56="",AF56=" ",AF56="　"),0,IF(D56&gt;=840101,0,IF(EY56=1,1,IF(MATCH(AF56,Sheet2!$D$3:$D$12,1)&lt;=8,1,0))))</f>
        <v>0</v>
      </c>
      <c r="FO56" s="29">
        <f t="shared" si="95"/>
        <v>1</v>
      </c>
      <c r="FP56" s="29">
        <f t="shared" si="96"/>
        <v>1</v>
      </c>
      <c r="FQ56" s="30">
        <f t="shared" si="97"/>
        <v>0</v>
      </c>
      <c r="FR56" s="30">
        <f t="shared" si="98"/>
        <v>0</v>
      </c>
      <c r="FS56" s="30">
        <f t="shared" si="143"/>
        <v>0</v>
      </c>
      <c r="FT56" s="30">
        <f t="shared" si="143"/>
        <v>0</v>
      </c>
      <c r="FU56" s="31"/>
      <c r="FV56" s="27" t="e">
        <f t="shared" si="100"/>
        <v>#VALUE!</v>
      </c>
      <c r="FW56" s="28">
        <f t="shared" si="101"/>
        <v>0</v>
      </c>
      <c r="FX56" s="27" t="e">
        <f t="shared" si="102"/>
        <v>#VALUE!</v>
      </c>
      <c r="FY56" s="28">
        <f t="shared" si="103"/>
        <v>0</v>
      </c>
      <c r="FZ56" s="28">
        <f>IF(OR(T56="",T56=" ",T56="　"),0,IF(D56&gt;=840701,0,IF(FK56=1,1,IF(MATCH(T56,Sheet2!$D$3:$D$12,1)&lt;=9,1,0))))</f>
        <v>0</v>
      </c>
      <c r="GA56" s="28">
        <f>IF(OR(X56="",X56=" ",X56="　"),0,IF(D56&gt;=840701,0,IF(FL56=1,1,IF(MATCH(X56,Sheet2!$D$3:$D$12,1)&lt;=9,1,0))))</f>
        <v>0</v>
      </c>
      <c r="GB56" s="28">
        <f>IF(OR(AB56="",AB56=" ",AB56="　"),0,IF(D56&gt;=840701,0,IF(FM56=1,1,IF(MATCH(AB56,Sheet2!$D$3:$D$12,1)&lt;=9,1,0))))</f>
        <v>0</v>
      </c>
      <c r="GC56" s="28">
        <f>IF(OR(AF56="",AF56=" ",AF56="　"),0,IF(D56&gt;=840701,0,IF(FN56=1,1,IF(MATCH(AF56,Sheet2!$D$3:$D$12,1)&lt;=9,1,0))))</f>
        <v>0</v>
      </c>
      <c r="GD56" s="29">
        <f t="shared" si="104"/>
        <v>1</v>
      </c>
      <c r="GE56" s="29">
        <f t="shared" si="105"/>
        <v>1</v>
      </c>
      <c r="GF56" s="30">
        <f t="shared" si="106"/>
        <v>0</v>
      </c>
      <c r="GG56" s="30">
        <f t="shared" si="107"/>
        <v>0</v>
      </c>
      <c r="GH56" s="30">
        <f t="shared" si="144"/>
        <v>0</v>
      </c>
      <c r="GI56" s="30">
        <f t="shared" si="144"/>
        <v>0</v>
      </c>
      <c r="GJ56" s="31"/>
      <c r="GK56" s="27" t="e">
        <f t="shared" si="109"/>
        <v>#VALUE!</v>
      </c>
      <c r="GL56" s="28">
        <f t="shared" si="110"/>
        <v>0</v>
      </c>
      <c r="GM56" s="27" t="e">
        <f t="shared" si="111"/>
        <v>#VALUE!</v>
      </c>
      <c r="GN56" s="28">
        <f t="shared" si="112"/>
        <v>0</v>
      </c>
      <c r="GO56" s="28">
        <f>IF(OR(T56="",T56=" ",T56="　"),0,IF(D56&gt;=840701,0,IF(FZ56=1,1,IF(MATCH(T56,Sheet2!$D$3:$D$12,1)&lt;=10,1,0))))</f>
        <v>0</v>
      </c>
      <c r="GP56" s="28">
        <f>IF(OR(X56="",X56=" ",X56="　"),0,IF(D56&gt;=840701,0,IF(GA56=1,1,IF(MATCH(X56,Sheet2!$D$3:$D$12,1)&lt;=10,1,0))))</f>
        <v>0</v>
      </c>
      <c r="GQ56" s="28">
        <f>IF(OR(AB56="",AB56=" ",AB56="　"),0,IF(D56&gt;=840701,0,IF(GB56=1,1,IF(MATCH(AB56,Sheet2!$D$3:$D$12,1)&lt;=10,1,0))))</f>
        <v>0</v>
      </c>
      <c r="GR56" s="28">
        <f>IF(OR(AF56="",AF56=" ",AF56="　"),0,IF(D56&gt;=840701,0,IF(GC56=1,1,IF(MATCH(AF56,Sheet2!$D$3:$D$12,1)&lt;=10,1,0))))</f>
        <v>0</v>
      </c>
      <c r="GS56" s="29">
        <f t="shared" si="113"/>
        <v>0</v>
      </c>
      <c r="GT56" s="29">
        <f t="shared" si="114"/>
        <v>0</v>
      </c>
      <c r="GU56" s="30">
        <f t="shared" si="115"/>
        <v>0</v>
      </c>
      <c r="GV56" s="30">
        <f t="shared" si="116"/>
        <v>0</v>
      </c>
      <c r="GW56" s="30">
        <f t="shared" si="145"/>
        <v>0</v>
      </c>
      <c r="GX56" s="30">
        <f t="shared" si="145"/>
        <v>0</v>
      </c>
      <c r="GY56" s="131"/>
      <c r="GZ56" s="39" t="str">
        <f t="shared" si="118"/>
        <v>1911/00/00</v>
      </c>
      <c r="HA56" s="131" t="e">
        <f t="shared" si="119"/>
        <v>#VALUE!</v>
      </c>
      <c r="HB56" s="131" t="str">
        <f t="shared" si="120"/>
        <v>1911/00/00</v>
      </c>
      <c r="HC56" s="131" t="e">
        <f t="shared" si="121"/>
        <v>#VALUE!</v>
      </c>
      <c r="HD56" s="131" t="str">
        <f t="shared" si="122"/>
        <v>1911/00/00</v>
      </c>
      <c r="HE56" s="131" t="e">
        <f t="shared" si="123"/>
        <v>#VALUE!</v>
      </c>
      <c r="HF56" s="131" t="str">
        <f t="shared" si="124"/>
        <v>2014/01/01</v>
      </c>
      <c r="HH56" s="131">
        <f>IF(OR(C56="",C56=" ",C56="　"),0,IF(D56&gt;780630,0,ROUND(VLOOKUP(F56,Sheet2!$A$1:$B$20,2,FALSE)*E56,0)))</f>
        <v>0</v>
      </c>
      <c r="HI56" s="131">
        <f t="shared" si="125"/>
        <v>0</v>
      </c>
      <c r="HJ56" s="131">
        <f t="shared" si="126"/>
        <v>0</v>
      </c>
      <c r="HL56" s="131" t="str">
        <f t="shared" si="127"/>
        <v/>
      </c>
      <c r="HM56" s="131" t="str">
        <f t="shared" si="128"/>
        <v/>
      </c>
      <c r="HN56" s="131" t="str">
        <f t="shared" si="129"/>
        <v/>
      </c>
      <c r="HO56" s="131" t="str">
        <f t="shared" si="130"/>
        <v/>
      </c>
      <c r="HP56" s="131" t="str">
        <f t="shared" si="131"/>
        <v/>
      </c>
      <c r="HQ56" s="131" t="str">
        <f t="shared" si="131"/>
        <v/>
      </c>
      <c r="HR56" s="131" t="str">
        <f t="shared" si="132"/>
        <v/>
      </c>
    </row>
    <row r="57" spans="1:226" ht="60" customHeight="1">
      <c r="A57" s="125">
        <v>52</v>
      </c>
      <c r="B57" s="32"/>
      <c r="C57" s="33"/>
      <c r="D57" s="34"/>
      <c r="E57" s="55"/>
      <c r="F57" s="46"/>
      <c r="G57" s="48">
        <f>IF(OR(C57="",C57=" ",C57="　"),0,IF(D57&gt;780630,0,ROUND(VLOOKUP(F57,Sheet2!$A$1:$B$20,2,FALSE),0)))</f>
        <v>0</v>
      </c>
      <c r="H57" s="49">
        <f t="shared" si="0"/>
        <v>0</v>
      </c>
      <c r="I57" s="24">
        <f t="shared" si="1"/>
        <v>0</v>
      </c>
      <c r="J57" s="25">
        <f t="shared" si="2"/>
        <v>0</v>
      </c>
      <c r="K57" s="35"/>
      <c r="L57" s="133" t="str">
        <f t="shared" si="133"/>
        <v/>
      </c>
      <c r="M57" s="51" t="str">
        <f t="shared" si="4"/>
        <v/>
      </c>
      <c r="N57" s="56">
        <v>15.5</v>
      </c>
      <c r="O57" s="38"/>
      <c r="P57" s="133" t="str">
        <f t="shared" si="134"/>
        <v/>
      </c>
      <c r="Q57" s="51" t="str">
        <f t="shared" si="6"/>
        <v/>
      </c>
      <c r="R57" s="56">
        <v>15.5</v>
      </c>
      <c r="S57" s="38"/>
      <c r="T57" s="34"/>
      <c r="U57" s="51" t="str">
        <f t="shared" si="7"/>
        <v/>
      </c>
      <c r="V57" s="56">
        <v>15.5</v>
      </c>
      <c r="W57" s="38"/>
      <c r="X57" s="34"/>
      <c r="Y57" s="51" t="str">
        <f t="shared" si="8"/>
        <v/>
      </c>
      <c r="Z57" s="56">
        <v>15.5</v>
      </c>
      <c r="AA57" s="35"/>
      <c r="AB57" s="34"/>
      <c r="AC57" s="51" t="str">
        <f t="shared" si="9"/>
        <v/>
      </c>
      <c r="AD57" s="56">
        <v>15.5</v>
      </c>
      <c r="AE57" s="38"/>
      <c r="AF57" s="34"/>
      <c r="AG57" s="51" t="str">
        <f t="shared" si="10"/>
        <v/>
      </c>
      <c r="AH57" s="56">
        <v>15.5</v>
      </c>
      <c r="AI57" s="37">
        <f t="shared" si="11"/>
        <v>0</v>
      </c>
      <c r="AJ57" s="47">
        <f t="shared" si="12"/>
        <v>0</v>
      </c>
      <c r="AK57" s="26">
        <f t="shared" si="13"/>
        <v>0</v>
      </c>
      <c r="AL57" s="53">
        <f t="shared" si="14"/>
        <v>0</v>
      </c>
      <c r="AM57" s="36"/>
      <c r="AN57" s="54"/>
      <c r="AO57" s="131" t="e">
        <f>VLOOKUP(LEFT(C57,1),Sheet2!$L$3:$M$28,2,FALSE)&amp;MID(C57,2,9)</f>
        <v>#N/A</v>
      </c>
      <c r="AP57" s="131" t="e">
        <f t="shared" si="15"/>
        <v>#N/A</v>
      </c>
      <c r="AQ57" s="131" t="e">
        <f t="shared" si="16"/>
        <v>#N/A</v>
      </c>
      <c r="AR57" s="27">
        <f t="shared" si="17"/>
        <v>0</v>
      </c>
      <c r="AS57" s="28">
        <f t="shared" si="18"/>
        <v>0</v>
      </c>
      <c r="AT57" s="27">
        <f t="shared" si="19"/>
        <v>0</v>
      </c>
      <c r="AU57" s="28">
        <f t="shared" si="20"/>
        <v>0</v>
      </c>
      <c r="AV57" s="28">
        <f t="shared" si="21"/>
        <v>0</v>
      </c>
      <c r="AW57" s="28">
        <f t="shared" si="22"/>
        <v>0</v>
      </c>
      <c r="AX57" s="28">
        <f t="shared" si="23"/>
        <v>0</v>
      </c>
      <c r="AY57" s="28">
        <f t="shared" si="24"/>
        <v>0</v>
      </c>
      <c r="AZ57" s="29" t="str">
        <f t="shared" si="25"/>
        <v/>
      </c>
      <c r="BA57" s="29"/>
      <c r="BB57" s="30">
        <f t="shared" si="135"/>
        <v>0</v>
      </c>
      <c r="BC57" s="30">
        <f t="shared" si="135"/>
        <v>0</v>
      </c>
      <c r="BD57" s="31">
        <f t="shared" si="27"/>
        <v>0</v>
      </c>
      <c r="BE57" s="131"/>
      <c r="BF57" s="27" t="e">
        <f t="shared" si="28"/>
        <v>#VALUE!</v>
      </c>
      <c r="BG57" s="28">
        <f t="shared" si="29"/>
        <v>0</v>
      </c>
      <c r="BH57" s="27" t="e">
        <f t="shared" si="30"/>
        <v>#VALUE!</v>
      </c>
      <c r="BI57" s="28">
        <f t="shared" si="31"/>
        <v>0</v>
      </c>
      <c r="BJ57" s="28">
        <f>IF(OR(T57="",T57=" ",T57="　"),0,IF(D57&gt;=800701,0,IF(MATCH(T57,Sheet2!$D$3:$D$12,1)&lt;=1,1,0)))</f>
        <v>0</v>
      </c>
      <c r="BK57" s="28">
        <f>IF(OR(X57="",X57=" ",X57="　"),0,IF(D57&gt;=800701,0,IF(MATCH(X57,Sheet2!$D$3:$D$12,1)&lt;=1,1,0)))</f>
        <v>0</v>
      </c>
      <c r="BL57" s="28">
        <f>IF(OR(AB57="",AB57=" ",AB57="　"),0,IF(D57&gt;=800701,0,IF(MATCH(AB57,Sheet2!$D$3:$D$12,1)&lt;=1,1,0)))</f>
        <v>0</v>
      </c>
      <c r="BM57" s="28">
        <f>IF(OR(AF57="",AF57=" ",AF57="　"),0,IF(D57&gt;=800701,0,IF(MATCH(AF57,Sheet2!$D$3:$D$12,1)&lt;=1,1,0)))</f>
        <v>0</v>
      </c>
      <c r="BN57" s="29">
        <f t="shared" si="32"/>
        <v>5</v>
      </c>
      <c r="BO57" s="29">
        <f t="shared" si="33"/>
        <v>3</v>
      </c>
      <c r="BP57" s="30">
        <f t="shared" si="34"/>
        <v>0</v>
      </c>
      <c r="BQ57" s="30">
        <f t="shared" si="35"/>
        <v>0</v>
      </c>
      <c r="BR57" s="30">
        <f t="shared" si="136"/>
        <v>0</v>
      </c>
      <c r="BS57" s="30">
        <f t="shared" si="136"/>
        <v>0</v>
      </c>
      <c r="BT57" s="30"/>
      <c r="BU57" s="27" t="e">
        <f t="shared" si="37"/>
        <v>#VALUE!</v>
      </c>
      <c r="BV57" s="28">
        <f t="shared" si="38"/>
        <v>0</v>
      </c>
      <c r="BW57" s="27" t="e">
        <f t="shared" si="39"/>
        <v>#VALUE!</v>
      </c>
      <c r="BX57" s="28">
        <f t="shared" si="40"/>
        <v>0</v>
      </c>
      <c r="BY57" s="28">
        <f>IF(OR(T57="",T57=" ",T57="　"),0,IF(D57&gt;=810101,0,IF(BJ57=1,1,IF(MATCH(T57,Sheet2!$D$3:$D$12,1)&lt;=2,1,0))))</f>
        <v>0</v>
      </c>
      <c r="BZ57" s="28">
        <f>IF(OR(X57="",X57=" ",X57="　"),0,IF(D57&gt;=810101,0,IF(BK57=1,1,IF(MATCH(X57,Sheet2!$D$3:$D$12,1)&lt;=2,1,0))))</f>
        <v>0</v>
      </c>
      <c r="CA57" s="28">
        <f>IF(OR(AB57="",AB57=" ",AB57="　"),0,IF(D57&gt;=810101,0,IF(BL57=1,1,IF(MATCH(AB57,Sheet2!$D$3:$D$12,1)&lt;=2,1,0))))</f>
        <v>0</v>
      </c>
      <c r="CB57" s="28">
        <f>IF(OR(AF57="",AF57=" ",AF57="　"),0,IF(D57&gt;=810101,0,IF(BM57=1,1,IF(MATCH(AF57,Sheet2!$D$3:$D$12,1)&lt;=2,1,0))))</f>
        <v>0</v>
      </c>
      <c r="CC57" s="29">
        <f t="shared" si="41"/>
        <v>4</v>
      </c>
      <c r="CD57" s="29">
        <f t="shared" si="42"/>
        <v>3</v>
      </c>
      <c r="CE57" s="30">
        <f t="shared" si="43"/>
        <v>0</v>
      </c>
      <c r="CF57" s="30">
        <f t="shared" si="44"/>
        <v>0</v>
      </c>
      <c r="CG57" s="30">
        <f t="shared" si="137"/>
        <v>0</v>
      </c>
      <c r="CH57" s="30">
        <f t="shared" si="137"/>
        <v>0</v>
      </c>
      <c r="CI57" s="30"/>
      <c r="CJ57" s="27" t="e">
        <f t="shared" si="46"/>
        <v>#VALUE!</v>
      </c>
      <c r="CK57" s="28">
        <f t="shared" si="47"/>
        <v>0</v>
      </c>
      <c r="CL57" s="27" t="e">
        <f t="shared" si="48"/>
        <v>#VALUE!</v>
      </c>
      <c r="CM57" s="28">
        <f t="shared" si="49"/>
        <v>0</v>
      </c>
      <c r="CN57" s="28">
        <f>IF(OR(T57="",T57=" ",T57="　"),0,IF(D57&gt;=810701,0,IF(BY57=1,1,IF(MATCH(T57,Sheet2!$D$3:$D$12,1)&lt;=3,1,0))))</f>
        <v>0</v>
      </c>
      <c r="CO57" s="28">
        <f>IF(OR(X57="",X57=" ",X57="　"),0,IF(D57&gt;=810701,0,IF(BZ57=1,1,IF(MATCH(X57,Sheet2!$D$3:$D$12,1)&lt;=3,1,0))))</f>
        <v>0</v>
      </c>
      <c r="CP57" s="28">
        <f>IF(OR(AB57="",AB57=" ",AB57="　"),0,IF(D57&gt;=810701,0,IF(CA57=1,1,IF(MATCH(AB57,Sheet2!$D$3:$D$12,1)&lt;=3,1,0))))</f>
        <v>0</v>
      </c>
      <c r="CQ57" s="28">
        <f>IF(OR(AF57="",AF57=" ",AF57="　"),0,IF(D57&gt;=810701,0,IF(CB57=1,1,IF(MATCH(AF57,Sheet2!$D$3:$D$12,1)&lt;=3,1,0))))</f>
        <v>0</v>
      </c>
      <c r="CR57" s="29">
        <f t="shared" si="50"/>
        <v>4</v>
      </c>
      <c r="CS57" s="29">
        <f t="shared" si="51"/>
        <v>3</v>
      </c>
      <c r="CT57" s="30">
        <f t="shared" si="52"/>
        <v>0</v>
      </c>
      <c r="CU57" s="30">
        <f t="shared" si="53"/>
        <v>0</v>
      </c>
      <c r="CV57" s="30">
        <f t="shared" si="138"/>
        <v>0</v>
      </c>
      <c r="CW57" s="30">
        <f t="shared" si="138"/>
        <v>0</v>
      </c>
      <c r="CX57" s="31"/>
      <c r="CY57" s="27" t="e">
        <f t="shared" si="55"/>
        <v>#VALUE!</v>
      </c>
      <c r="CZ57" s="28">
        <f t="shared" si="56"/>
        <v>0</v>
      </c>
      <c r="DA57" s="27" t="e">
        <f t="shared" si="57"/>
        <v>#VALUE!</v>
      </c>
      <c r="DB57" s="28">
        <f t="shared" si="58"/>
        <v>0</v>
      </c>
      <c r="DC57" s="28">
        <f>IF(OR(T57="",T57=" ",T57="　"),0,IF(D57&gt;=820101,0,IF(CN57=1,1,IF(MATCH(T57,Sheet2!$D$3:$D$12,1)&lt;=4,1,0))))</f>
        <v>0</v>
      </c>
      <c r="DD57" s="28">
        <f>IF(OR(X57="",X57=" ",X57="　"),0,IF(D57&gt;=820101,0,IF(CO57=1,1,IF(MATCH(X57,Sheet2!$D$3:$D$12,1)&lt;=4,1,0))))</f>
        <v>0</v>
      </c>
      <c r="DE57" s="28">
        <f>IF(OR(AB57="",AB57=" ",AB57="　"),0,IF(D57&gt;=820101,0,IF(CP57=1,1,IF(MATCH(AB57,Sheet2!$D$3:$D$12,1)&lt;=4,1,0))))</f>
        <v>0</v>
      </c>
      <c r="DF57" s="28">
        <f>IF(OR(AF57="",AF57=" ",AF57="　"),0,IF(D57&gt;=820101,0,IF(CQ57=1,1,IF(MATCH(AF57,Sheet2!$D$3:$D$12,1)&lt;=4,1,0))))</f>
        <v>0</v>
      </c>
      <c r="DG57" s="29">
        <f t="shared" si="59"/>
        <v>3</v>
      </c>
      <c r="DH57" s="29">
        <f t="shared" si="60"/>
        <v>3</v>
      </c>
      <c r="DI57" s="30">
        <f t="shared" si="61"/>
        <v>0</v>
      </c>
      <c r="DJ57" s="30">
        <f t="shared" si="62"/>
        <v>0</v>
      </c>
      <c r="DK57" s="30">
        <f t="shared" si="139"/>
        <v>0</v>
      </c>
      <c r="DL57" s="30">
        <f t="shared" si="139"/>
        <v>0</v>
      </c>
      <c r="DM57" s="31"/>
      <c r="DN57" s="27" t="e">
        <f t="shared" si="64"/>
        <v>#VALUE!</v>
      </c>
      <c r="DO57" s="28">
        <f t="shared" si="65"/>
        <v>0</v>
      </c>
      <c r="DP57" s="27" t="e">
        <f t="shared" si="66"/>
        <v>#VALUE!</v>
      </c>
      <c r="DQ57" s="28">
        <f t="shared" si="67"/>
        <v>0</v>
      </c>
      <c r="DR57" s="28">
        <f>IF(OR(T57="",T57=" ",T57="　"),0,IF(D57&gt;=820701,0,IF(DC57=1,1,IF(MATCH(T57,Sheet2!$D$3:$D$12,1)&lt;=5,1,0))))</f>
        <v>0</v>
      </c>
      <c r="DS57" s="28">
        <f>IF(OR(X57="",X57=" ",X57="　"),0,IF(D57&gt;=820701,0,IF(DD57=1,1,IF(MATCH(X57,Sheet2!$D$3:$D$12,1)&lt;=5,1,0))))</f>
        <v>0</v>
      </c>
      <c r="DT57" s="28">
        <f>IF(OR(AB57="",AB57=" ",AB57="　"),0,IF(D57&gt;=820701,0,IF(DE57=1,1,IF(MATCH(AB57,Sheet2!$D$3:$D$12,1)&lt;=5,1,0))))</f>
        <v>0</v>
      </c>
      <c r="DU57" s="28">
        <f>IF(OR(AF57="",AF57=" ",AF57="　"),0,IF(D57&gt;=820701,0,IF(DF57=1,1,IF(MATCH(AF57,Sheet2!$D$3:$D$12,1)&lt;=5,1,0))))</f>
        <v>0</v>
      </c>
      <c r="DV57" s="29">
        <f t="shared" si="68"/>
        <v>3</v>
      </c>
      <c r="DW57" s="29">
        <f t="shared" si="69"/>
        <v>3</v>
      </c>
      <c r="DX57" s="30">
        <f t="shared" si="70"/>
        <v>0</v>
      </c>
      <c r="DY57" s="30">
        <f t="shared" si="71"/>
        <v>0</v>
      </c>
      <c r="DZ57" s="30">
        <f t="shared" si="140"/>
        <v>0</v>
      </c>
      <c r="EA57" s="30">
        <f t="shared" si="140"/>
        <v>0</v>
      </c>
      <c r="EB57" s="31"/>
      <c r="EC57" s="27" t="e">
        <f t="shared" si="73"/>
        <v>#VALUE!</v>
      </c>
      <c r="ED57" s="28">
        <f t="shared" si="74"/>
        <v>0</v>
      </c>
      <c r="EE57" s="27" t="e">
        <f t="shared" si="75"/>
        <v>#VALUE!</v>
      </c>
      <c r="EF57" s="28">
        <f t="shared" si="76"/>
        <v>0</v>
      </c>
      <c r="EG57" s="28">
        <f>IF(OR(T57="",T57=" ",T57="　"),0,IF(D57&gt;=830101,0,IF(DR57=1,1,IF(MATCH(T57,Sheet2!$D$3:$D$12,1)&lt;=6,1,0))))</f>
        <v>0</v>
      </c>
      <c r="EH57" s="28">
        <f>IF(OR(X57="",X57=" ",X57="　"),0,IF(D57&gt;=830101,0,IF(DS57=1,1,IF(MATCH(X57,Sheet2!$D$3:$D$12,1)&lt;=6,1,0))))</f>
        <v>0</v>
      </c>
      <c r="EI57" s="28">
        <f>IF(OR(AB57="",AB57=" ",AB57="　"),0,IF(D57&gt;=830101,0,IF(DT57=1,1,IF(MATCH(AB57,Sheet2!$D$3:$D$12,1)&lt;=6,1,0))))</f>
        <v>0</v>
      </c>
      <c r="EJ57" s="28">
        <f>IF(OR(AF57="",AF57=" ",AF57="　"),0,IF(D57&gt;=830101,0,IF(DU57=1,1,IF(MATCH(AF57,Sheet2!$D$3:$D$12,1)&lt;=6,1,0))))</f>
        <v>0</v>
      </c>
      <c r="EK57" s="29">
        <f t="shared" si="77"/>
        <v>2</v>
      </c>
      <c r="EL57" s="29">
        <f t="shared" si="78"/>
        <v>2</v>
      </c>
      <c r="EM57" s="30">
        <f t="shared" si="79"/>
        <v>0</v>
      </c>
      <c r="EN57" s="30">
        <f t="shared" si="80"/>
        <v>0</v>
      </c>
      <c r="EO57" s="30">
        <f t="shared" si="141"/>
        <v>0</v>
      </c>
      <c r="EP57" s="30">
        <f t="shared" si="141"/>
        <v>0</v>
      </c>
      <c r="EQ57" s="31"/>
      <c r="ER57" s="27" t="e">
        <f t="shared" si="82"/>
        <v>#VALUE!</v>
      </c>
      <c r="ES57" s="28">
        <f t="shared" si="83"/>
        <v>0</v>
      </c>
      <c r="ET57" s="27" t="e">
        <f t="shared" si="84"/>
        <v>#VALUE!</v>
      </c>
      <c r="EU57" s="28">
        <f t="shared" si="85"/>
        <v>0</v>
      </c>
      <c r="EV57" s="28">
        <f>IF(OR(T57="",T57=" ",T57="　"),0,IF(D57&gt;=830701,0,IF(EG57=1,1,IF(MATCH(T57,Sheet2!$D$3:$D$12,1)&lt;=7,1,0))))</f>
        <v>0</v>
      </c>
      <c r="EW57" s="28">
        <f>IF(OR(X57="",X57=" ",X57="　"),0,IF(D57&gt;=830701,0,IF(EH57=1,1,IF(MATCH(X57,Sheet2!$D$3:$D$12,1)&lt;=7,1,0))))</f>
        <v>0</v>
      </c>
      <c r="EX57" s="28">
        <f>IF(OR(AB57="",AB57=" ",AB57="　"),0,IF(D57&gt;=830701,0,IF(EI57=1,1,IF(MATCH(AB57,Sheet2!$D$3:$D$12,1)&lt;=7,1,0))))</f>
        <v>0</v>
      </c>
      <c r="EY57" s="28">
        <f>IF(OR(AF57="",AF57=" ",AF57="　"),0,IF(D57&gt;=830701,0,IF(EJ57=1,1,IF(MATCH(AF57,Sheet2!$D$3:$D$12,1)&lt;=7,1,0))))</f>
        <v>0</v>
      </c>
      <c r="EZ57" s="29">
        <f t="shared" si="86"/>
        <v>2</v>
      </c>
      <c r="FA57" s="29">
        <f t="shared" si="87"/>
        <v>2</v>
      </c>
      <c r="FB57" s="30">
        <f t="shared" si="88"/>
        <v>0</v>
      </c>
      <c r="FC57" s="30">
        <f t="shared" si="89"/>
        <v>0</v>
      </c>
      <c r="FD57" s="30">
        <f t="shared" si="142"/>
        <v>0</v>
      </c>
      <c r="FE57" s="30">
        <f t="shared" si="142"/>
        <v>0</v>
      </c>
      <c r="FF57" s="31"/>
      <c r="FG57" s="27" t="e">
        <f t="shared" si="91"/>
        <v>#VALUE!</v>
      </c>
      <c r="FH57" s="28">
        <f t="shared" si="92"/>
        <v>0</v>
      </c>
      <c r="FI57" s="27" t="e">
        <f t="shared" si="93"/>
        <v>#VALUE!</v>
      </c>
      <c r="FJ57" s="28">
        <f t="shared" si="94"/>
        <v>0</v>
      </c>
      <c r="FK57" s="28">
        <f>IF(OR(T57="",T57=" ",T57="　"),0,IF(D57&gt;=840101,0,IF(EV57=1,1,IF(MATCH(T57,Sheet2!$D$3:$D$12,1)&lt;=8,1,0))))</f>
        <v>0</v>
      </c>
      <c r="FL57" s="28">
        <f>IF(OR(X57="",X57=" ",X57="　"),0,IF(D57&gt;=840101,0,IF(EW57=1,1,IF(MATCH(X57,Sheet2!$D$3:$D$12,1)&lt;=8,1,0))))</f>
        <v>0</v>
      </c>
      <c r="FM57" s="28">
        <f>IF(OR(AB57="",AB57=" ",AB57="　"),0,IF(D57&gt;=840101,0,IF(EX57=1,1,IF(MATCH(AB57,Sheet2!$D$3:$D$12,1)&lt;=8,1,0))))</f>
        <v>0</v>
      </c>
      <c r="FN57" s="28">
        <f>IF(OR(AF57="",AF57=" ",AF57="　"),0,IF(D57&gt;=840101,0,IF(EY57=1,1,IF(MATCH(AF57,Sheet2!$D$3:$D$12,1)&lt;=8,1,0))))</f>
        <v>0</v>
      </c>
      <c r="FO57" s="29">
        <f t="shared" si="95"/>
        <v>1</v>
      </c>
      <c r="FP57" s="29">
        <f t="shared" si="96"/>
        <v>1</v>
      </c>
      <c r="FQ57" s="30">
        <f t="shared" si="97"/>
        <v>0</v>
      </c>
      <c r="FR57" s="30">
        <f t="shared" si="98"/>
        <v>0</v>
      </c>
      <c r="FS57" s="30">
        <f t="shared" si="143"/>
        <v>0</v>
      </c>
      <c r="FT57" s="30">
        <f t="shared" si="143"/>
        <v>0</v>
      </c>
      <c r="FU57" s="31"/>
      <c r="FV57" s="27" t="e">
        <f t="shared" si="100"/>
        <v>#VALUE!</v>
      </c>
      <c r="FW57" s="28">
        <f t="shared" si="101"/>
        <v>0</v>
      </c>
      <c r="FX57" s="27" t="e">
        <f t="shared" si="102"/>
        <v>#VALUE!</v>
      </c>
      <c r="FY57" s="28">
        <f t="shared" si="103"/>
        <v>0</v>
      </c>
      <c r="FZ57" s="28">
        <f>IF(OR(T57="",T57=" ",T57="　"),0,IF(D57&gt;=840701,0,IF(FK57=1,1,IF(MATCH(T57,Sheet2!$D$3:$D$12,1)&lt;=9,1,0))))</f>
        <v>0</v>
      </c>
      <c r="GA57" s="28">
        <f>IF(OR(X57="",X57=" ",X57="　"),0,IF(D57&gt;=840701,0,IF(FL57=1,1,IF(MATCH(X57,Sheet2!$D$3:$D$12,1)&lt;=9,1,0))))</f>
        <v>0</v>
      </c>
      <c r="GB57" s="28">
        <f>IF(OR(AB57="",AB57=" ",AB57="　"),0,IF(D57&gt;=840701,0,IF(FM57=1,1,IF(MATCH(AB57,Sheet2!$D$3:$D$12,1)&lt;=9,1,0))))</f>
        <v>0</v>
      </c>
      <c r="GC57" s="28">
        <f>IF(OR(AF57="",AF57=" ",AF57="　"),0,IF(D57&gt;=840701,0,IF(FN57=1,1,IF(MATCH(AF57,Sheet2!$D$3:$D$12,1)&lt;=9,1,0))))</f>
        <v>0</v>
      </c>
      <c r="GD57" s="29">
        <f t="shared" si="104"/>
        <v>1</v>
      </c>
      <c r="GE57" s="29">
        <f t="shared" si="105"/>
        <v>1</v>
      </c>
      <c r="GF57" s="30">
        <f t="shared" si="106"/>
        <v>0</v>
      </c>
      <c r="GG57" s="30">
        <f t="shared" si="107"/>
        <v>0</v>
      </c>
      <c r="GH57" s="30">
        <f t="shared" si="144"/>
        <v>0</v>
      </c>
      <c r="GI57" s="30">
        <f t="shared" si="144"/>
        <v>0</v>
      </c>
      <c r="GJ57" s="31"/>
      <c r="GK57" s="27" t="e">
        <f t="shared" si="109"/>
        <v>#VALUE!</v>
      </c>
      <c r="GL57" s="28">
        <f t="shared" si="110"/>
        <v>0</v>
      </c>
      <c r="GM57" s="27" t="e">
        <f t="shared" si="111"/>
        <v>#VALUE!</v>
      </c>
      <c r="GN57" s="28">
        <f t="shared" si="112"/>
        <v>0</v>
      </c>
      <c r="GO57" s="28">
        <f>IF(OR(T57="",T57=" ",T57="　"),0,IF(D57&gt;=840701,0,IF(FZ57=1,1,IF(MATCH(T57,Sheet2!$D$3:$D$12,1)&lt;=10,1,0))))</f>
        <v>0</v>
      </c>
      <c r="GP57" s="28">
        <f>IF(OR(X57="",X57=" ",X57="　"),0,IF(D57&gt;=840701,0,IF(GA57=1,1,IF(MATCH(X57,Sheet2!$D$3:$D$12,1)&lt;=10,1,0))))</f>
        <v>0</v>
      </c>
      <c r="GQ57" s="28">
        <f>IF(OR(AB57="",AB57=" ",AB57="　"),0,IF(D57&gt;=840701,0,IF(GB57=1,1,IF(MATCH(AB57,Sheet2!$D$3:$D$12,1)&lt;=10,1,0))))</f>
        <v>0</v>
      </c>
      <c r="GR57" s="28">
        <f>IF(OR(AF57="",AF57=" ",AF57="　"),0,IF(D57&gt;=840701,0,IF(GC57=1,1,IF(MATCH(AF57,Sheet2!$D$3:$D$12,1)&lt;=10,1,0))))</f>
        <v>0</v>
      </c>
      <c r="GS57" s="29">
        <f t="shared" si="113"/>
        <v>0</v>
      </c>
      <c r="GT57" s="29">
        <f t="shared" si="114"/>
        <v>0</v>
      </c>
      <c r="GU57" s="30">
        <f t="shared" si="115"/>
        <v>0</v>
      </c>
      <c r="GV57" s="30">
        <f t="shared" si="116"/>
        <v>0</v>
      </c>
      <c r="GW57" s="30">
        <f t="shared" si="145"/>
        <v>0</v>
      </c>
      <c r="GX57" s="30">
        <f t="shared" si="145"/>
        <v>0</v>
      </c>
      <c r="GY57" s="131"/>
      <c r="GZ57" s="39" t="str">
        <f t="shared" si="118"/>
        <v>1911/00/00</v>
      </c>
      <c r="HA57" s="131" t="e">
        <f t="shared" si="119"/>
        <v>#VALUE!</v>
      </c>
      <c r="HB57" s="131" t="str">
        <f t="shared" si="120"/>
        <v>1911/00/00</v>
      </c>
      <c r="HC57" s="131" t="e">
        <f t="shared" si="121"/>
        <v>#VALUE!</v>
      </c>
      <c r="HD57" s="131" t="str">
        <f t="shared" si="122"/>
        <v>1911/00/00</v>
      </c>
      <c r="HE57" s="131" t="e">
        <f t="shared" si="123"/>
        <v>#VALUE!</v>
      </c>
      <c r="HF57" s="131" t="str">
        <f t="shared" si="124"/>
        <v>2014/01/01</v>
      </c>
      <c r="HH57" s="131">
        <f>IF(OR(C57="",C57=" ",C57="　"),0,IF(D57&gt;780630,0,ROUND(VLOOKUP(F57,Sheet2!$A$1:$B$20,2,FALSE)*E57,0)))</f>
        <v>0</v>
      </c>
      <c r="HI57" s="131">
        <f t="shared" si="125"/>
        <v>0</v>
      </c>
      <c r="HJ57" s="131">
        <f t="shared" si="126"/>
        <v>0</v>
      </c>
      <c r="HL57" s="131" t="str">
        <f t="shared" si="127"/>
        <v/>
      </c>
      <c r="HM57" s="131" t="str">
        <f t="shared" si="128"/>
        <v/>
      </c>
      <c r="HN57" s="131" t="str">
        <f t="shared" si="129"/>
        <v/>
      </c>
      <c r="HO57" s="131" t="str">
        <f t="shared" si="130"/>
        <v/>
      </c>
      <c r="HP57" s="131" t="str">
        <f t="shared" si="131"/>
        <v/>
      </c>
      <c r="HQ57" s="131" t="str">
        <f t="shared" si="131"/>
        <v/>
      </c>
      <c r="HR57" s="131" t="str">
        <f t="shared" si="132"/>
        <v/>
      </c>
    </row>
    <row r="58" spans="1:226" ht="60" customHeight="1">
      <c r="A58" s="125">
        <v>53</v>
      </c>
      <c r="B58" s="32"/>
      <c r="C58" s="33"/>
      <c r="D58" s="34"/>
      <c r="E58" s="55"/>
      <c r="F58" s="46"/>
      <c r="G58" s="48">
        <f>IF(OR(C58="",C58=" ",C58="　"),0,IF(D58&gt;780630,0,ROUND(VLOOKUP(F58,Sheet2!$A$1:$B$20,2,FALSE),0)))</f>
        <v>0</v>
      </c>
      <c r="H58" s="49">
        <f t="shared" si="0"/>
        <v>0</v>
      </c>
      <c r="I58" s="24">
        <f t="shared" si="1"/>
        <v>0</v>
      </c>
      <c r="J58" s="25">
        <f t="shared" si="2"/>
        <v>0</v>
      </c>
      <c r="K58" s="35"/>
      <c r="L58" s="133" t="str">
        <f t="shared" si="133"/>
        <v/>
      </c>
      <c r="M58" s="51" t="str">
        <f t="shared" si="4"/>
        <v/>
      </c>
      <c r="N58" s="56">
        <v>15.5</v>
      </c>
      <c r="O58" s="38"/>
      <c r="P58" s="133" t="str">
        <f t="shared" si="134"/>
        <v/>
      </c>
      <c r="Q58" s="51" t="str">
        <f t="shared" si="6"/>
        <v/>
      </c>
      <c r="R58" s="56">
        <v>15.5</v>
      </c>
      <c r="S58" s="38"/>
      <c r="T58" s="34"/>
      <c r="U58" s="51" t="str">
        <f t="shared" si="7"/>
        <v/>
      </c>
      <c r="V58" s="56">
        <v>15.5</v>
      </c>
      <c r="W58" s="38"/>
      <c r="X58" s="34"/>
      <c r="Y58" s="51" t="str">
        <f t="shared" si="8"/>
        <v/>
      </c>
      <c r="Z58" s="56">
        <v>15.5</v>
      </c>
      <c r="AA58" s="35"/>
      <c r="AB58" s="34"/>
      <c r="AC58" s="51" t="str">
        <f t="shared" si="9"/>
        <v/>
      </c>
      <c r="AD58" s="56">
        <v>15.5</v>
      </c>
      <c r="AE58" s="38"/>
      <c r="AF58" s="34"/>
      <c r="AG58" s="51" t="str">
        <f t="shared" si="10"/>
        <v/>
      </c>
      <c r="AH58" s="56">
        <v>15.5</v>
      </c>
      <c r="AI58" s="37">
        <f t="shared" si="11"/>
        <v>0</v>
      </c>
      <c r="AJ58" s="47">
        <f t="shared" si="12"/>
        <v>0</v>
      </c>
      <c r="AK58" s="26">
        <f t="shared" si="13"/>
        <v>0</v>
      </c>
      <c r="AL58" s="53">
        <f t="shared" si="14"/>
        <v>0</v>
      </c>
      <c r="AM58" s="36"/>
      <c r="AN58" s="54"/>
      <c r="AO58" s="131" t="e">
        <f>VLOOKUP(LEFT(C58,1),Sheet2!$L$3:$M$28,2,FALSE)&amp;MID(C58,2,9)</f>
        <v>#N/A</v>
      </c>
      <c r="AP58" s="131" t="e">
        <f t="shared" si="15"/>
        <v>#N/A</v>
      </c>
      <c r="AQ58" s="131" t="e">
        <f t="shared" si="16"/>
        <v>#N/A</v>
      </c>
      <c r="AR58" s="27">
        <f t="shared" si="17"/>
        <v>0</v>
      </c>
      <c r="AS58" s="28">
        <f t="shared" si="18"/>
        <v>0</v>
      </c>
      <c r="AT58" s="27">
        <f t="shared" si="19"/>
        <v>0</v>
      </c>
      <c r="AU58" s="28">
        <f t="shared" si="20"/>
        <v>0</v>
      </c>
      <c r="AV58" s="28">
        <f t="shared" si="21"/>
        <v>0</v>
      </c>
      <c r="AW58" s="28">
        <f t="shared" si="22"/>
        <v>0</v>
      </c>
      <c r="AX58" s="28">
        <f t="shared" si="23"/>
        <v>0</v>
      </c>
      <c r="AY58" s="28">
        <f t="shared" si="24"/>
        <v>0</v>
      </c>
      <c r="AZ58" s="29" t="str">
        <f t="shared" si="25"/>
        <v/>
      </c>
      <c r="BA58" s="29"/>
      <c r="BB58" s="30">
        <f t="shared" si="135"/>
        <v>0</v>
      </c>
      <c r="BC58" s="30">
        <f t="shared" si="135"/>
        <v>0</v>
      </c>
      <c r="BD58" s="31">
        <f t="shared" si="27"/>
        <v>0</v>
      </c>
      <c r="BE58" s="131"/>
      <c r="BF58" s="27" t="e">
        <f t="shared" si="28"/>
        <v>#VALUE!</v>
      </c>
      <c r="BG58" s="28">
        <f t="shared" si="29"/>
        <v>0</v>
      </c>
      <c r="BH58" s="27" t="e">
        <f t="shared" si="30"/>
        <v>#VALUE!</v>
      </c>
      <c r="BI58" s="28">
        <f t="shared" si="31"/>
        <v>0</v>
      </c>
      <c r="BJ58" s="28">
        <f>IF(OR(T58="",T58=" ",T58="　"),0,IF(D58&gt;=800701,0,IF(MATCH(T58,Sheet2!$D$3:$D$12,1)&lt;=1,1,0)))</f>
        <v>0</v>
      </c>
      <c r="BK58" s="28">
        <f>IF(OR(X58="",X58=" ",X58="　"),0,IF(D58&gt;=800701,0,IF(MATCH(X58,Sheet2!$D$3:$D$12,1)&lt;=1,1,0)))</f>
        <v>0</v>
      </c>
      <c r="BL58" s="28">
        <f>IF(OR(AB58="",AB58=" ",AB58="　"),0,IF(D58&gt;=800701,0,IF(MATCH(AB58,Sheet2!$D$3:$D$12,1)&lt;=1,1,0)))</f>
        <v>0</v>
      </c>
      <c r="BM58" s="28">
        <f>IF(OR(AF58="",AF58=" ",AF58="　"),0,IF(D58&gt;=800701,0,IF(MATCH(AF58,Sheet2!$D$3:$D$12,1)&lt;=1,1,0)))</f>
        <v>0</v>
      </c>
      <c r="BN58" s="29">
        <f t="shared" si="32"/>
        <v>5</v>
      </c>
      <c r="BO58" s="29">
        <f t="shared" si="33"/>
        <v>3</v>
      </c>
      <c r="BP58" s="30">
        <f t="shared" si="34"/>
        <v>0</v>
      </c>
      <c r="BQ58" s="30">
        <f t="shared" si="35"/>
        <v>0</v>
      </c>
      <c r="BR58" s="30">
        <f t="shared" si="136"/>
        <v>0</v>
      </c>
      <c r="BS58" s="30">
        <f t="shared" si="136"/>
        <v>0</v>
      </c>
      <c r="BT58" s="30"/>
      <c r="BU58" s="27" t="e">
        <f t="shared" si="37"/>
        <v>#VALUE!</v>
      </c>
      <c r="BV58" s="28">
        <f t="shared" si="38"/>
        <v>0</v>
      </c>
      <c r="BW58" s="27" t="e">
        <f t="shared" si="39"/>
        <v>#VALUE!</v>
      </c>
      <c r="BX58" s="28">
        <f t="shared" si="40"/>
        <v>0</v>
      </c>
      <c r="BY58" s="28">
        <f>IF(OR(T58="",T58=" ",T58="　"),0,IF(D58&gt;=810101,0,IF(BJ58=1,1,IF(MATCH(T58,Sheet2!$D$3:$D$12,1)&lt;=2,1,0))))</f>
        <v>0</v>
      </c>
      <c r="BZ58" s="28">
        <f>IF(OR(X58="",X58=" ",X58="　"),0,IF(D58&gt;=810101,0,IF(BK58=1,1,IF(MATCH(X58,Sheet2!$D$3:$D$12,1)&lt;=2,1,0))))</f>
        <v>0</v>
      </c>
      <c r="CA58" s="28">
        <f>IF(OR(AB58="",AB58=" ",AB58="　"),0,IF(D58&gt;=810101,0,IF(BL58=1,1,IF(MATCH(AB58,Sheet2!$D$3:$D$12,1)&lt;=2,1,0))))</f>
        <v>0</v>
      </c>
      <c r="CB58" s="28">
        <f>IF(OR(AF58="",AF58=" ",AF58="　"),0,IF(D58&gt;=810101,0,IF(BM58=1,1,IF(MATCH(AF58,Sheet2!$D$3:$D$12,1)&lt;=2,1,0))))</f>
        <v>0</v>
      </c>
      <c r="CC58" s="29">
        <f t="shared" si="41"/>
        <v>4</v>
      </c>
      <c r="CD58" s="29">
        <f t="shared" si="42"/>
        <v>3</v>
      </c>
      <c r="CE58" s="30">
        <f t="shared" si="43"/>
        <v>0</v>
      </c>
      <c r="CF58" s="30">
        <f t="shared" si="44"/>
        <v>0</v>
      </c>
      <c r="CG58" s="30">
        <f t="shared" si="137"/>
        <v>0</v>
      </c>
      <c r="CH58" s="30">
        <f t="shared" si="137"/>
        <v>0</v>
      </c>
      <c r="CI58" s="30"/>
      <c r="CJ58" s="27" t="e">
        <f t="shared" si="46"/>
        <v>#VALUE!</v>
      </c>
      <c r="CK58" s="28">
        <f t="shared" si="47"/>
        <v>0</v>
      </c>
      <c r="CL58" s="27" t="e">
        <f t="shared" si="48"/>
        <v>#VALUE!</v>
      </c>
      <c r="CM58" s="28">
        <f t="shared" si="49"/>
        <v>0</v>
      </c>
      <c r="CN58" s="28">
        <f>IF(OR(T58="",T58=" ",T58="　"),0,IF(D58&gt;=810701,0,IF(BY58=1,1,IF(MATCH(T58,Sheet2!$D$3:$D$12,1)&lt;=3,1,0))))</f>
        <v>0</v>
      </c>
      <c r="CO58" s="28">
        <f>IF(OR(X58="",X58=" ",X58="　"),0,IF(D58&gt;=810701,0,IF(BZ58=1,1,IF(MATCH(X58,Sheet2!$D$3:$D$12,1)&lt;=3,1,0))))</f>
        <v>0</v>
      </c>
      <c r="CP58" s="28">
        <f>IF(OR(AB58="",AB58=" ",AB58="　"),0,IF(D58&gt;=810701,0,IF(CA58=1,1,IF(MATCH(AB58,Sheet2!$D$3:$D$12,1)&lt;=3,1,0))))</f>
        <v>0</v>
      </c>
      <c r="CQ58" s="28">
        <f>IF(OR(AF58="",AF58=" ",AF58="　"),0,IF(D58&gt;=810701,0,IF(CB58=1,1,IF(MATCH(AF58,Sheet2!$D$3:$D$12,1)&lt;=3,1,0))))</f>
        <v>0</v>
      </c>
      <c r="CR58" s="29">
        <f t="shared" si="50"/>
        <v>4</v>
      </c>
      <c r="CS58" s="29">
        <f t="shared" si="51"/>
        <v>3</v>
      </c>
      <c r="CT58" s="30">
        <f t="shared" si="52"/>
        <v>0</v>
      </c>
      <c r="CU58" s="30">
        <f t="shared" si="53"/>
        <v>0</v>
      </c>
      <c r="CV58" s="30">
        <f t="shared" si="138"/>
        <v>0</v>
      </c>
      <c r="CW58" s="30">
        <f t="shared" si="138"/>
        <v>0</v>
      </c>
      <c r="CX58" s="31"/>
      <c r="CY58" s="27" t="e">
        <f t="shared" si="55"/>
        <v>#VALUE!</v>
      </c>
      <c r="CZ58" s="28">
        <f t="shared" si="56"/>
        <v>0</v>
      </c>
      <c r="DA58" s="27" t="e">
        <f t="shared" si="57"/>
        <v>#VALUE!</v>
      </c>
      <c r="DB58" s="28">
        <f t="shared" si="58"/>
        <v>0</v>
      </c>
      <c r="DC58" s="28">
        <f>IF(OR(T58="",T58=" ",T58="　"),0,IF(D58&gt;=820101,0,IF(CN58=1,1,IF(MATCH(T58,Sheet2!$D$3:$D$12,1)&lt;=4,1,0))))</f>
        <v>0</v>
      </c>
      <c r="DD58" s="28">
        <f>IF(OR(X58="",X58=" ",X58="　"),0,IF(D58&gt;=820101,0,IF(CO58=1,1,IF(MATCH(X58,Sheet2!$D$3:$D$12,1)&lt;=4,1,0))))</f>
        <v>0</v>
      </c>
      <c r="DE58" s="28">
        <f>IF(OR(AB58="",AB58=" ",AB58="　"),0,IF(D58&gt;=820101,0,IF(CP58=1,1,IF(MATCH(AB58,Sheet2!$D$3:$D$12,1)&lt;=4,1,0))))</f>
        <v>0</v>
      </c>
      <c r="DF58" s="28">
        <f>IF(OR(AF58="",AF58=" ",AF58="　"),0,IF(D58&gt;=820101,0,IF(CQ58=1,1,IF(MATCH(AF58,Sheet2!$D$3:$D$12,1)&lt;=4,1,0))))</f>
        <v>0</v>
      </c>
      <c r="DG58" s="29">
        <f t="shared" si="59"/>
        <v>3</v>
      </c>
      <c r="DH58" s="29">
        <f t="shared" si="60"/>
        <v>3</v>
      </c>
      <c r="DI58" s="30">
        <f t="shared" si="61"/>
        <v>0</v>
      </c>
      <c r="DJ58" s="30">
        <f t="shared" si="62"/>
        <v>0</v>
      </c>
      <c r="DK58" s="30">
        <f t="shared" si="139"/>
        <v>0</v>
      </c>
      <c r="DL58" s="30">
        <f t="shared" si="139"/>
        <v>0</v>
      </c>
      <c r="DM58" s="31"/>
      <c r="DN58" s="27" t="e">
        <f t="shared" si="64"/>
        <v>#VALUE!</v>
      </c>
      <c r="DO58" s="28">
        <f t="shared" si="65"/>
        <v>0</v>
      </c>
      <c r="DP58" s="27" t="e">
        <f t="shared" si="66"/>
        <v>#VALUE!</v>
      </c>
      <c r="DQ58" s="28">
        <f t="shared" si="67"/>
        <v>0</v>
      </c>
      <c r="DR58" s="28">
        <f>IF(OR(T58="",T58=" ",T58="　"),0,IF(D58&gt;=820701,0,IF(DC58=1,1,IF(MATCH(T58,Sheet2!$D$3:$D$12,1)&lt;=5,1,0))))</f>
        <v>0</v>
      </c>
      <c r="DS58" s="28">
        <f>IF(OR(X58="",X58=" ",X58="　"),0,IF(D58&gt;=820701,0,IF(DD58=1,1,IF(MATCH(X58,Sheet2!$D$3:$D$12,1)&lt;=5,1,0))))</f>
        <v>0</v>
      </c>
      <c r="DT58" s="28">
        <f>IF(OR(AB58="",AB58=" ",AB58="　"),0,IF(D58&gt;=820701,0,IF(DE58=1,1,IF(MATCH(AB58,Sheet2!$D$3:$D$12,1)&lt;=5,1,0))))</f>
        <v>0</v>
      </c>
      <c r="DU58" s="28">
        <f>IF(OR(AF58="",AF58=" ",AF58="　"),0,IF(D58&gt;=820701,0,IF(DF58=1,1,IF(MATCH(AF58,Sheet2!$D$3:$D$12,1)&lt;=5,1,0))))</f>
        <v>0</v>
      </c>
      <c r="DV58" s="29">
        <f t="shared" si="68"/>
        <v>3</v>
      </c>
      <c r="DW58" s="29">
        <f t="shared" si="69"/>
        <v>3</v>
      </c>
      <c r="DX58" s="30">
        <f t="shared" si="70"/>
        <v>0</v>
      </c>
      <c r="DY58" s="30">
        <f t="shared" si="71"/>
        <v>0</v>
      </c>
      <c r="DZ58" s="30">
        <f t="shared" si="140"/>
        <v>0</v>
      </c>
      <c r="EA58" s="30">
        <f t="shared" si="140"/>
        <v>0</v>
      </c>
      <c r="EB58" s="31"/>
      <c r="EC58" s="27" t="e">
        <f t="shared" si="73"/>
        <v>#VALUE!</v>
      </c>
      <c r="ED58" s="28">
        <f t="shared" si="74"/>
        <v>0</v>
      </c>
      <c r="EE58" s="27" t="e">
        <f t="shared" si="75"/>
        <v>#VALUE!</v>
      </c>
      <c r="EF58" s="28">
        <f t="shared" si="76"/>
        <v>0</v>
      </c>
      <c r="EG58" s="28">
        <f>IF(OR(T58="",T58=" ",T58="　"),0,IF(D58&gt;=830101,0,IF(DR58=1,1,IF(MATCH(T58,Sheet2!$D$3:$D$12,1)&lt;=6,1,0))))</f>
        <v>0</v>
      </c>
      <c r="EH58" s="28">
        <f>IF(OR(X58="",X58=" ",X58="　"),0,IF(D58&gt;=830101,0,IF(DS58=1,1,IF(MATCH(X58,Sheet2!$D$3:$D$12,1)&lt;=6,1,0))))</f>
        <v>0</v>
      </c>
      <c r="EI58" s="28">
        <f>IF(OR(AB58="",AB58=" ",AB58="　"),0,IF(D58&gt;=830101,0,IF(DT58=1,1,IF(MATCH(AB58,Sheet2!$D$3:$D$12,1)&lt;=6,1,0))))</f>
        <v>0</v>
      </c>
      <c r="EJ58" s="28">
        <f>IF(OR(AF58="",AF58=" ",AF58="　"),0,IF(D58&gt;=830101,0,IF(DU58=1,1,IF(MATCH(AF58,Sheet2!$D$3:$D$12,1)&lt;=6,1,0))))</f>
        <v>0</v>
      </c>
      <c r="EK58" s="29">
        <f t="shared" si="77"/>
        <v>2</v>
      </c>
      <c r="EL58" s="29">
        <f t="shared" si="78"/>
        <v>2</v>
      </c>
      <c r="EM58" s="30">
        <f t="shared" si="79"/>
        <v>0</v>
      </c>
      <c r="EN58" s="30">
        <f t="shared" si="80"/>
        <v>0</v>
      </c>
      <c r="EO58" s="30">
        <f t="shared" si="141"/>
        <v>0</v>
      </c>
      <c r="EP58" s="30">
        <f t="shared" si="141"/>
        <v>0</v>
      </c>
      <c r="EQ58" s="31"/>
      <c r="ER58" s="27" t="e">
        <f t="shared" si="82"/>
        <v>#VALUE!</v>
      </c>
      <c r="ES58" s="28">
        <f t="shared" si="83"/>
        <v>0</v>
      </c>
      <c r="ET58" s="27" t="e">
        <f t="shared" si="84"/>
        <v>#VALUE!</v>
      </c>
      <c r="EU58" s="28">
        <f t="shared" si="85"/>
        <v>0</v>
      </c>
      <c r="EV58" s="28">
        <f>IF(OR(T58="",T58=" ",T58="　"),0,IF(D58&gt;=830701,0,IF(EG58=1,1,IF(MATCH(T58,Sheet2!$D$3:$D$12,1)&lt;=7,1,0))))</f>
        <v>0</v>
      </c>
      <c r="EW58" s="28">
        <f>IF(OR(X58="",X58=" ",X58="　"),0,IF(D58&gt;=830701,0,IF(EH58=1,1,IF(MATCH(X58,Sheet2!$D$3:$D$12,1)&lt;=7,1,0))))</f>
        <v>0</v>
      </c>
      <c r="EX58" s="28">
        <f>IF(OR(AB58="",AB58=" ",AB58="　"),0,IF(D58&gt;=830701,0,IF(EI58=1,1,IF(MATCH(AB58,Sheet2!$D$3:$D$12,1)&lt;=7,1,0))))</f>
        <v>0</v>
      </c>
      <c r="EY58" s="28">
        <f>IF(OR(AF58="",AF58=" ",AF58="　"),0,IF(D58&gt;=830701,0,IF(EJ58=1,1,IF(MATCH(AF58,Sheet2!$D$3:$D$12,1)&lt;=7,1,0))))</f>
        <v>0</v>
      </c>
      <c r="EZ58" s="29">
        <f t="shared" si="86"/>
        <v>2</v>
      </c>
      <c r="FA58" s="29">
        <f t="shared" si="87"/>
        <v>2</v>
      </c>
      <c r="FB58" s="30">
        <f t="shared" si="88"/>
        <v>0</v>
      </c>
      <c r="FC58" s="30">
        <f t="shared" si="89"/>
        <v>0</v>
      </c>
      <c r="FD58" s="30">
        <f t="shared" si="142"/>
        <v>0</v>
      </c>
      <c r="FE58" s="30">
        <f t="shared" si="142"/>
        <v>0</v>
      </c>
      <c r="FF58" s="31"/>
      <c r="FG58" s="27" t="e">
        <f t="shared" si="91"/>
        <v>#VALUE!</v>
      </c>
      <c r="FH58" s="28">
        <f t="shared" si="92"/>
        <v>0</v>
      </c>
      <c r="FI58" s="27" t="e">
        <f t="shared" si="93"/>
        <v>#VALUE!</v>
      </c>
      <c r="FJ58" s="28">
        <f t="shared" si="94"/>
        <v>0</v>
      </c>
      <c r="FK58" s="28">
        <f>IF(OR(T58="",T58=" ",T58="　"),0,IF(D58&gt;=840101,0,IF(EV58=1,1,IF(MATCH(T58,Sheet2!$D$3:$D$12,1)&lt;=8,1,0))))</f>
        <v>0</v>
      </c>
      <c r="FL58" s="28">
        <f>IF(OR(X58="",X58=" ",X58="　"),0,IF(D58&gt;=840101,0,IF(EW58=1,1,IF(MATCH(X58,Sheet2!$D$3:$D$12,1)&lt;=8,1,0))))</f>
        <v>0</v>
      </c>
      <c r="FM58" s="28">
        <f>IF(OR(AB58="",AB58=" ",AB58="　"),0,IF(D58&gt;=840101,0,IF(EX58=1,1,IF(MATCH(AB58,Sheet2!$D$3:$D$12,1)&lt;=8,1,0))))</f>
        <v>0</v>
      </c>
      <c r="FN58" s="28">
        <f>IF(OR(AF58="",AF58=" ",AF58="　"),0,IF(D58&gt;=840101,0,IF(EY58=1,1,IF(MATCH(AF58,Sheet2!$D$3:$D$12,1)&lt;=8,1,0))))</f>
        <v>0</v>
      </c>
      <c r="FO58" s="29">
        <f t="shared" si="95"/>
        <v>1</v>
      </c>
      <c r="FP58" s="29">
        <f t="shared" si="96"/>
        <v>1</v>
      </c>
      <c r="FQ58" s="30">
        <f t="shared" si="97"/>
        <v>0</v>
      </c>
      <c r="FR58" s="30">
        <f t="shared" si="98"/>
        <v>0</v>
      </c>
      <c r="FS58" s="30">
        <f t="shared" si="143"/>
        <v>0</v>
      </c>
      <c r="FT58" s="30">
        <f t="shared" si="143"/>
        <v>0</v>
      </c>
      <c r="FU58" s="31"/>
      <c r="FV58" s="27" t="e">
        <f t="shared" si="100"/>
        <v>#VALUE!</v>
      </c>
      <c r="FW58" s="28">
        <f t="shared" si="101"/>
        <v>0</v>
      </c>
      <c r="FX58" s="27" t="e">
        <f t="shared" si="102"/>
        <v>#VALUE!</v>
      </c>
      <c r="FY58" s="28">
        <f t="shared" si="103"/>
        <v>0</v>
      </c>
      <c r="FZ58" s="28">
        <f>IF(OR(T58="",T58=" ",T58="　"),0,IF(D58&gt;=840701,0,IF(FK58=1,1,IF(MATCH(T58,Sheet2!$D$3:$D$12,1)&lt;=9,1,0))))</f>
        <v>0</v>
      </c>
      <c r="GA58" s="28">
        <f>IF(OR(X58="",X58=" ",X58="　"),0,IF(D58&gt;=840701,0,IF(FL58=1,1,IF(MATCH(X58,Sheet2!$D$3:$D$12,1)&lt;=9,1,0))))</f>
        <v>0</v>
      </c>
      <c r="GB58" s="28">
        <f>IF(OR(AB58="",AB58=" ",AB58="　"),0,IF(D58&gt;=840701,0,IF(FM58=1,1,IF(MATCH(AB58,Sheet2!$D$3:$D$12,1)&lt;=9,1,0))))</f>
        <v>0</v>
      </c>
      <c r="GC58" s="28">
        <f>IF(OR(AF58="",AF58=" ",AF58="　"),0,IF(D58&gt;=840701,0,IF(FN58=1,1,IF(MATCH(AF58,Sheet2!$D$3:$D$12,1)&lt;=9,1,0))))</f>
        <v>0</v>
      </c>
      <c r="GD58" s="29">
        <f t="shared" si="104"/>
        <v>1</v>
      </c>
      <c r="GE58" s="29">
        <f t="shared" si="105"/>
        <v>1</v>
      </c>
      <c r="GF58" s="30">
        <f t="shared" si="106"/>
        <v>0</v>
      </c>
      <c r="GG58" s="30">
        <f t="shared" si="107"/>
        <v>0</v>
      </c>
      <c r="GH58" s="30">
        <f t="shared" si="144"/>
        <v>0</v>
      </c>
      <c r="GI58" s="30">
        <f t="shared" si="144"/>
        <v>0</v>
      </c>
      <c r="GJ58" s="31"/>
      <c r="GK58" s="27" t="e">
        <f t="shared" si="109"/>
        <v>#VALUE!</v>
      </c>
      <c r="GL58" s="28">
        <f t="shared" si="110"/>
        <v>0</v>
      </c>
      <c r="GM58" s="27" t="e">
        <f t="shared" si="111"/>
        <v>#VALUE!</v>
      </c>
      <c r="GN58" s="28">
        <f t="shared" si="112"/>
        <v>0</v>
      </c>
      <c r="GO58" s="28">
        <f>IF(OR(T58="",T58=" ",T58="　"),0,IF(D58&gt;=840701,0,IF(FZ58=1,1,IF(MATCH(T58,Sheet2!$D$3:$D$12,1)&lt;=10,1,0))))</f>
        <v>0</v>
      </c>
      <c r="GP58" s="28">
        <f>IF(OR(X58="",X58=" ",X58="　"),0,IF(D58&gt;=840701,0,IF(GA58=1,1,IF(MATCH(X58,Sheet2!$D$3:$D$12,1)&lt;=10,1,0))))</f>
        <v>0</v>
      </c>
      <c r="GQ58" s="28">
        <f>IF(OR(AB58="",AB58=" ",AB58="　"),0,IF(D58&gt;=840701,0,IF(GB58=1,1,IF(MATCH(AB58,Sheet2!$D$3:$D$12,1)&lt;=10,1,0))))</f>
        <v>0</v>
      </c>
      <c r="GR58" s="28">
        <f>IF(OR(AF58="",AF58=" ",AF58="　"),0,IF(D58&gt;=840701,0,IF(GC58=1,1,IF(MATCH(AF58,Sheet2!$D$3:$D$12,1)&lt;=10,1,0))))</f>
        <v>0</v>
      </c>
      <c r="GS58" s="29">
        <f t="shared" si="113"/>
        <v>0</v>
      </c>
      <c r="GT58" s="29">
        <f t="shared" si="114"/>
        <v>0</v>
      </c>
      <c r="GU58" s="30">
        <f t="shared" si="115"/>
        <v>0</v>
      </c>
      <c r="GV58" s="30">
        <f t="shared" si="116"/>
        <v>0</v>
      </c>
      <c r="GW58" s="30">
        <f t="shared" si="145"/>
        <v>0</v>
      </c>
      <c r="GX58" s="30">
        <f t="shared" si="145"/>
        <v>0</v>
      </c>
      <c r="GY58" s="131"/>
      <c r="GZ58" s="39" t="str">
        <f t="shared" si="118"/>
        <v>1911/00/00</v>
      </c>
      <c r="HA58" s="131" t="e">
        <f t="shared" si="119"/>
        <v>#VALUE!</v>
      </c>
      <c r="HB58" s="131" t="str">
        <f t="shared" si="120"/>
        <v>1911/00/00</v>
      </c>
      <c r="HC58" s="131" t="e">
        <f t="shared" si="121"/>
        <v>#VALUE!</v>
      </c>
      <c r="HD58" s="131" t="str">
        <f t="shared" si="122"/>
        <v>1911/00/00</v>
      </c>
      <c r="HE58" s="131" t="e">
        <f t="shared" si="123"/>
        <v>#VALUE!</v>
      </c>
      <c r="HF58" s="131" t="str">
        <f t="shared" si="124"/>
        <v>2014/01/01</v>
      </c>
      <c r="HH58" s="131">
        <f>IF(OR(C58="",C58=" ",C58="　"),0,IF(D58&gt;780630,0,ROUND(VLOOKUP(F58,Sheet2!$A$1:$B$20,2,FALSE)*E58,0)))</f>
        <v>0</v>
      </c>
      <c r="HI58" s="131">
        <f t="shared" si="125"/>
        <v>0</v>
      </c>
      <c r="HJ58" s="131">
        <f t="shared" si="126"/>
        <v>0</v>
      </c>
      <c r="HL58" s="131" t="str">
        <f t="shared" si="127"/>
        <v/>
      </c>
      <c r="HM58" s="131" t="str">
        <f t="shared" si="128"/>
        <v/>
      </c>
      <c r="HN58" s="131" t="str">
        <f t="shared" si="129"/>
        <v/>
      </c>
      <c r="HO58" s="131" t="str">
        <f t="shared" si="130"/>
        <v/>
      </c>
      <c r="HP58" s="131" t="str">
        <f t="shared" si="131"/>
        <v/>
      </c>
      <c r="HQ58" s="131" t="str">
        <f t="shared" si="131"/>
        <v/>
      </c>
      <c r="HR58" s="131" t="str">
        <f t="shared" si="132"/>
        <v/>
      </c>
    </row>
    <row r="59" spans="1:226" ht="60" customHeight="1">
      <c r="A59" s="125">
        <v>54</v>
      </c>
      <c r="B59" s="32"/>
      <c r="C59" s="33"/>
      <c r="D59" s="34"/>
      <c r="E59" s="55"/>
      <c r="F59" s="46"/>
      <c r="G59" s="48">
        <f>IF(OR(C59="",C59=" ",C59="　"),0,IF(D59&gt;780630,0,ROUND(VLOOKUP(F59,Sheet2!$A$1:$B$20,2,FALSE),0)))</f>
        <v>0</v>
      </c>
      <c r="H59" s="49">
        <f t="shared" si="0"/>
        <v>0</v>
      </c>
      <c r="I59" s="24">
        <f t="shared" si="1"/>
        <v>0</v>
      </c>
      <c r="J59" s="25">
        <f t="shared" si="2"/>
        <v>0</v>
      </c>
      <c r="K59" s="35"/>
      <c r="L59" s="133" t="str">
        <f t="shared" si="133"/>
        <v/>
      </c>
      <c r="M59" s="51" t="str">
        <f t="shared" si="4"/>
        <v/>
      </c>
      <c r="N59" s="56">
        <v>15.5</v>
      </c>
      <c r="O59" s="38"/>
      <c r="P59" s="133" t="str">
        <f t="shared" si="134"/>
        <v/>
      </c>
      <c r="Q59" s="51" t="str">
        <f t="shared" si="6"/>
        <v/>
      </c>
      <c r="R59" s="56">
        <v>15.5</v>
      </c>
      <c r="S59" s="38"/>
      <c r="T59" s="34"/>
      <c r="U59" s="51" t="str">
        <f t="shared" si="7"/>
        <v/>
      </c>
      <c r="V59" s="56">
        <v>15.5</v>
      </c>
      <c r="W59" s="38"/>
      <c r="X59" s="34"/>
      <c r="Y59" s="51" t="str">
        <f t="shared" si="8"/>
        <v/>
      </c>
      <c r="Z59" s="56">
        <v>15.5</v>
      </c>
      <c r="AA59" s="35"/>
      <c r="AB59" s="34"/>
      <c r="AC59" s="51" t="str">
        <f t="shared" si="9"/>
        <v/>
      </c>
      <c r="AD59" s="56">
        <v>15.5</v>
      </c>
      <c r="AE59" s="38"/>
      <c r="AF59" s="34"/>
      <c r="AG59" s="51" t="str">
        <f t="shared" si="10"/>
        <v/>
      </c>
      <c r="AH59" s="56">
        <v>15.5</v>
      </c>
      <c r="AI59" s="37">
        <f t="shared" si="11"/>
        <v>0</v>
      </c>
      <c r="AJ59" s="47">
        <f t="shared" si="12"/>
        <v>0</v>
      </c>
      <c r="AK59" s="26">
        <f t="shared" si="13"/>
        <v>0</v>
      </c>
      <c r="AL59" s="53">
        <f t="shared" si="14"/>
        <v>0</v>
      </c>
      <c r="AM59" s="36"/>
      <c r="AN59" s="54"/>
      <c r="AO59" s="131" t="e">
        <f>VLOOKUP(LEFT(C59,1),Sheet2!$L$3:$M$28,2,FALSE)&amp;MID(C59,2,9)</f>
        <v>#N/A</v>
      </c>
      <c r="AP59" s="131" t="e">
        <f t="shared" si="15"/>
        <v>#N/A</v>
      </c>
      <c r="AQ59" s="131" t="e">
        <f t="shared" si="16"/>
        <v>#N/A</v>
      </c>
      <c r="AR59" s="27">
        <f t="shared" si="17"/>
        <v>0</v>
      </c>
      <c r="AS59" s="28">
        <f t="shared" si="18"/>
        <v>0</v>
      </c>
      <c r="AT59" s="27">
        <f t="shared" si="19"/>
        <v>0</v>
      </c>
      <c r="AU59" s="28">
        <f t="shared" si="20"/>
        <v>0</v>
      </c>
      <c r="AV59" s="28">
        <f t="shared" si="21"/>
        <v>0</v>
      </c>
      <c r="AW59" s="28">
        <f t="shared" si="22"/>
        <v>0</v>
      </c>
      <c r="AX59" s="28">
        <f t="shared" si="23"/>
        <v>0</v>
      </c>
      <c r="AY59" s="28">
        <f t="shared" si="24"/>
        <v>0</v>
      </c>
      <c r="AZ59" s="29" t="str">
        <f t="shared" si="25"/>
        <v/>
      </c>
      <c r="BA59" s="29"/>
      <c r="BB59" s="30">
        <f t="shared" si="135"/>
        <v>0</v>
      </c>
      <c r="BC59" s="30">
        <f t="shared" si="135"/>
        <v>0</v>
      </c>
      <c r="BD59" s="31">
        <f t="shared" si="27"/>
        <v>0</v>
      </c>
      <c r="BE59" s="131"/>
      <c r="BF59" s="27" t="e">
        <f t="shared" si="28"/>
        <v>#VALUE!</v>
      </c>
      <c r="BG59" s="28">
        <f t="shared" si="29"/>
        <v>0</v>
      </c>
      <c r="BH59" s="27" t="e">
        <f t="shared" si="30"/>
        <v>#VALUE!</v>
      </c>
      <c r="BI59" s="28">
        <f t="shared" si="31"/>
        <v>0</v>
      </c>
      <c r="BJ59" s="28">
        <f>IF(OR(T59="",T59=" ",T59="　"),0,IF(D59&gt;=800701,0,IF(MATCH(T59,Sheet2!$D$3:$D$12,1)&lt;=1,1,0)))</f>
        <v>0</v>
      </c>
      <c r="BK59" s="28">
        <f>IF(OR(X59="",X59=" ",X59="　"),0,IF(D59&gt;=800701,0,IF(MATCH(X59,Sheet2!$D$3:$D$12,1)&lt;=1,1,0)))</f>
        <v>0</v>
      </c>
      <c r="BL59" s="28">
        <f>IF(OR(AB59="",AB59=" ",AB59="　"),0,IF(D59&gt;=800701,0,IF(MATCH(AB59,Sheet2!$D$3:$D$12,1)&lt;=1,1,0)))</f>
        <v>0</v>
      </c>
      <c r="BM59" s="28">
        <f>IF(OR(AF59="",AF59=" ",AF59="　"),0,IF(D59&gt;=800701,0,IF(MATCH(AF59,Sheet2!$D$3:$D$12,1)&lt;=1,1,0)))</f>
        <v>0</v>
      </c>
      <c r="BN59" s="29">
        <f t="shared" si="32"/>
        <v>5</v>
      </c>
      <c r="BO59" s="29">
        <f t="shared" si="33"/>
        <v>3</v>
      </c>
      <c r="BP59" s="30">
        <f t="shared" si="34"/>
        <v>0</v>
      </c>
      <c r="BQ59" s="30">
        <f t="shared" si="35"/>
        <v>0</v>
      </c>
      <c r="BR59" s="30">
        <f t="shared" si="136"/>
        <v>0</v>
      </c>
      <c r="BS59" s="30">
        <f t="shared" si="136"/>
        <v>0</v>
      </c>
      <c r="BT59" s="30"/>
      <c r="BU59" s="27" t="e">
        <f t="shared" si="37"/>
        <v>#VALUE!</v>
      </c>
      <c r="BV59" s="28">
        <f t="shared" si="38"/>
        <v>0</v>
      </c>
      <c r="BW59" s="27" t="e">
        <f t="shared" si="39"/>
        <v>#VALUE!</v>
      </c>
      <c r="BX59" s="28">
        <f t="shared" si="40"/>
        <v>0</v>
      </c>
      <c r="BY59" s="28">
        <f>IF(OR(T59="",T59=" ",T59="　"),0,IF(D59&gt;=810101,0,IF(BJ59=1,1,IF(MATCH(T59,Sheet2!$D$3:$D$12,1)&lt;=2,1,0))))</f>
        <v>0</v>
      </c>
      <c r="BZ59" s="28">
        <f>IF(OR(X59="",X59=" ",X59="　"),0,IF(D59&gt;=810101,0,IF(BK59=1,1,IF(MATCH(X59,Sheet2!$D$3:$D$12,1)&lt;=2,1,0))))</f>
        <v>0</v>
      </c>
      <c r="CA59" s="28">
        <f>IF(OR(AB59="",AB59=" ",AB59="　"),0,IF(D59&gt;=810101,0,IF(BL59=1,1,IF(MATCH(AB59,Sheet2!$D$3:$D$12,1)&lt;=2,1,0))))</f>
        <v>0</v>
      </c>
      <c r="CB59" s="28">
        <f>IF(OR(AF59="",AF59=" ",AF59="　"),0,IF(D59&gt;=810101,0,IF(BM59=1,1,IF(MATCH(AF59,Sheet2!$D$3:$D$12,1)&lt;=2,1,0))))</f>
        <v>0</v>
      </c>
      <c r="CC59" s="29">
        <f t="shared" si="41"/>
        <v>4</v>
      </c>
      <c r="CD59" s="29">
        <f t="shared" si="42"/>
        <v>3</v>
      </c>
      <c r="CE59" s="30">
        <f t="shared" si="43"/>
        <v>0</v>
      </c>
      <c r="CF59" s="30">
        <f t="shared" si="44"/>
        <v>0</v>
      </c>
      <c r="CG59" s="30">
        <f t="shared" si="137"/>
        <v>0</v>
      </c>
      <c r="CH59" s="30">
        <f t="shared" si="137"/>
        <v>0</v>
      </c>
      <c r="CI59" s="30"/>
      <c r="CJ59" s="27" t="e">
        <f t="shared" si="46"/>
        <v>#VALUE!</v>
      </c>
      <c r="CK59" s="28">
        <f t="shared" si="47"/>
        <v>0</v>
      </c>
      <c r="CL59" s="27" t="e">
        <f t="shared" si="48"/>
        <v>#VALUE!</v>
      </c>
      <c r="CM59" s="28">
        <f t="shared" si="49"/>
        <v>0</v>
      </c>
      <c r="CN59" s="28">
        <f>IF(OR(T59="",T59=" ",T59="　"),0,IF(D59&gt;=810701,0,IF(BY59=1,1,IF(MATCH(T59,Sheet2!$D$3:$D$12,1)&lt;=3,1,0))))</f>
        <v>0</v>
      </c>
      <c r="CO59" s="28">
        <f>IF(OR(X59="",X59=" ",X59="　"),0,IF(D59&gt;=810701,0,IF(BZ59=1,1,IF(MATCH(X59,Sheet2!$D$3:$D$12,1)&lt;=3,1,0))))</f>
        <v>0</v>
      </c>
      <c r="CP59" s="28">
        <f>IF(OR(AB59="",AB59=" ",AB59="　"),0,IF(D59&gt;=810701,0,IF(CA59=1,1,IF(MATCH(AB59,Sheet2!$D$3:$D$12,1)&lt;=3,1,0))))</f>
        <v>0</v>
      </c>
      <c r="CQ59" s="28">
        <f>IF(OR(AF59="",AF59=" ",AF59="　"),0,IF(D59&gt;=810701,0,IF(CB59=1,1,IF(MATCH(AF59,Sheet2!$D$3:$D$12,1)&lt;=3,1,0))))</f>
        <v>0</v>
      </c>
      <c r="CR59" s="29">
        <f t="shared" si="50"/>
        <v>4</v>
      </c>
      <c r="CS59" s="29">
        <f t="shared" si="51"/>
        <v>3</v>
      </c>
      <c r="CT59" s="30">
        <f t="shared" si="52"/>
        <v>0</v>
      </c>
      <c r="CU59" s="30">
        <f t="shared" si="53"/>
        <v>0</v>
      </c>
      <c r="CV59" s="30">
        <f t="shared" si="138"/>
        <v>0</v>
      </c>
      <c r="CW59" s="30">
        <f t="shared" si="138"/>
        <v>0</v>
      </c>
      <c r="CX59" s="31"/>
      <c r="CY59" s="27" t="e">
        <f t="shared" si="55"/>
        <v>#VALUE!</v>
      </c>
      <c r="CZ59" s="28">
        <f t="shared" si="56"/>
        <v>0</v>
      </c>
      <c r="DA59" s="27" t="e">
        <f t="shared" si="57"/>
        <v>#VALUE!</v>
      </c>
      <c r="DB59" s="28">
        <f t="shared" si="58"/>
        <v>0</v>
      </c>
      <c r="DC59" s="28">
        <f>IF(OR(T59="",T59=" ",T59="　"),0,IF(D59&gt;=820101,0,IF(CN59=1,1,IF(MATCH(T59,Sheet2!$D$3:$D$12,1)&lt;=4,1,0))))</f>
        <v>0</v>
      </c>
      <c r="DD59" s="28">
        <f>IF(OR(X59="",X59=" ",X59="　"),0,IF(D59&gt;=820101,0,IF(CO59=1,1,IF(MATCH(X59,Sheet2!$D$3:$D$12,1)&lt;=4,1,0))))</f>
        <v>0</v>
      </c>
      <c r="DE59" s="28">
        <f>IF(OR(AB59="",AB59=" ",AB59="　"),0,IF(D59&gt;=820101,0,IF(CP59=1,1,IF(MATCH(AB59,Sheet2!$D$3:$D$12,1)&lt;=4,1,0))))</f>
        <v>0</v>
      </c>
      <c r="DF59" s="28">
        <f>IF(OR(AF59="",AF59=" ",AF59="　"),0,IF(D59&gt;=820101,0,IF(CQ59=1,1,IF(MATCH(AF59,Sheet2!$D$3:$D$12,1)&lt;=4,1,0))))</f>
        <v>0</v>
      </c>
      <c r="DG59" s="29">
        <f t="shared" si="59"/>
        <v>3</v>
      </c>
      <c r="DH59" s="29">
        <f t="shared" si="60"/>
        <v>3</v>
      </c>
      <c r="DI59" s="30">
        <f t="shared" si="61"/>
        <v>0</v>
      </c>
      <c r="DJ59" s="30">
        <f t="shared" si="62"/>
        <v>0</v>
      </c>
      <c r="DK59" s="30">
        <f t="shared" si="139"/>
        <v>0</v>
      </c>
      <c r="DL59" s="30">
        <f t="shared" si="139"/>
        <v>0</v>
      </c>
      <c r="DM59" s="31"/>
      <c r="DN59" s="27" t="e">
        <f t="shared" si="64"/>
        <v>#VALUE!</v>
      </c>
      <c r="DO59" s="28">
        <f t="shared" si="65"/>
        <v>0</v>
      </c>
      <c r="DP59" s="27" t="e">
        <f t="shared" si="66"/>
        <v>#VALUE!</v>
      </c>
      <c r="DQ59" s="28">
        <f t="shared" si="67"/>
        <v>0</v>
      </c>
      <c r="DR59" s="28">
        <f>IF(OR(T59="",T59=" ",T59="　"),0,IF(D59&gt;=820701,0,IF(DC59=1,1,IF(MATCH(T59,Sheet2!$D$3:$D$12,1)&lt;=5,1,0))))</f>
        <v>0</v>
      </c>
      <c r="DS59" s="28">
        <f>IF(OR(X59="",X59=" ",X59="　"),0,IF(D59&gt;=820701,0,IF(DD59=1,1,IF(MATCH(X59,Sheet2!$D$3:$D$12,1)&lt;=5,1,0))))</f>
        <v>0</v>
      </c>
      <c r="DT59" s="28">
        <f>IF(OR(AB59="",AB59=" ",AB59="　"),0,IF(D59&gt;=820701,0,IF(DE59=1,1,IF(MATCH(AB59,Sheet2!$D$3:$D$12,1)&lt;=5,1,0))))</f>
        <v>0</v>
      </c>
      <c r="DU59" s="28">
        <f>IF(OR(AF59="",AF59=" ",AF59="　"),0,IF(D59&gt;=820701,0,IF(DF59=1,1,IF(MATCH(AF59,Sheet2!$D$3:$D$12,1)&lt;=5,1,0))))</f>
        <v>0</v>
      </c>
      <c r="DV59" s="29">
        <f t="shared" si="68"/>
        <v>3</v>
      </c>
      <c r="DW59" s="29">
        <f t="shared" si="69"/>
        <v>3</v>
      </c>
      <c r="DX59" s="30">
        <f t="shared" si="70"/>
        <v>0</v>
      </c>
      <c r="DY59" s="30">
        <f t="shared" si="71"/>
        <v>0</v>
      </c>
      <c r="DZ59" s="30">
        <f t="shared" si="140"/>
        <v>0</v>
      </c>
      <c r="EA59" s="30">
        <f t="shared" si="140"/>
        <v>0</v>
      </c>
      <c r="EB59" s="31"/>
      <c r="EC59" s="27" t="e">
        <f t="shared" si="73"/>
        <v>#VALUE!</v>
      </c>
      <c r="ED59" s="28">
        <f t="shared" si="74"/>
        <v>0</v>
      </c>
      <c r="EE59" s="27" t="e">
        <f t="shared" si="75"/>
        <v>#VALUE!</v>
      </c>
      <c r="EF59" s="28">
        <f t="shared" si="76"/>
        <v>0</v>
      </c>
      <c r="EG59" s="28">
        <f>IF(OR(T59="",T59=" ",T59="　"),0,IF(D59&gt;=830101,0,IF(DR59=1,1,IF(MATCH(T59,Sheet2!$D$3:$D$12,1)&lt;=6,1,0))))</f>
        <v>0</v>
      </c>
      <c r="EH59" s="28">
        <f>IF(OR(X59="",X59=" ",X59="　"),0,IF(D59&gt;=830101,0,IF(DS59=1,1,IF(MATCH(X59,Sheet2!$D$3:$D$12,1)&lt;=6,1,0))))</f>
        <v>0</v>
      </c>
      <c r="EI59" s="28">
        <f>IF(OR(AB59="",AB59=" ",AB59="　"),0,IF(D59&gt;=830101,0,IF(DT59=1,1,IF(MATCH(AB59,Sheet2!$D$3:$D$12,1)&lt;=6,1,0))))</f>
        <v>0</v>
      </c>
      <c r="EJ59" s="28">
        <f>IF(OR(AF59="",AF59=" ",AF59="　"),0,IF(D59&gt;=830101,0,IF(DU59=1,1,IF(MATCH(AF59,Sheet2!$D$3:$D$12,1)&lt;=6,1,0))))</f>
        <v>0</v>
      </c>
      <c r="EK59" s="29">
        <f t="shared" si="77"/>
        <v>2</v>
      </c>
      <c r="EL59" s="29">
        <f t="shared" si="78"/>
        <v>2</v>
      </c>
      <c r="EM59" s="30">
        <f t="shared" si="79"/>
        <v>0</v>
      </c>
      <c r="EN59" s="30">
        <f t="shared" si="80"/>
        <v>0</v>
      </c>
      <c r="EO59" s="30">
        <f t="shared" si="141"/>
        <v>0</v>
      </c>
      <c r="EP59" s="30">
        <f t="shared" si="141"/>
        <v>0</v>
      </c>
      <c r="EQ59" s="31"/>
      <c r="ER59" s="27" t="e">
        <f t="shared" si="82"/>
        <v>#VALUE!</v>
      </c>
      <c r="ES59" s="28">
        <f t="shared" si="83"/>
        <v>0</v>
      </c>
      <c r="ET59" s="27" t="e">
        <f t="shared" si="84"/>
        <v>#VALUE!</v>
      </c>
      <c r="EU59" s="28">
        <f t="shared" si="85"/>
        <v>0</v>
      </c>
      <c r="EV59" s="28">
        <f>IF(OR(T59="",T59=" ",T59="　"),0,IF(D59&gt;=830701,0,IF(EG59=1,1,IF(MATCH(T59,Sheet2!$D$3:$D$12,1)&lt;=7,1,0))))</f>
        <v>0</v>
      </c>
      <c r="EW59" s="28">
        <f>IF(OR(X59="",X59=" ",X59="　"),0,IF(D59&gt;=830701,0,IF(EH59=1,1,IF(MATCH(X59,Sheet2!$D$3:$D$12,1)&lt;=7,1,0))))</f>
        <v>0</v>
      </c>
      <c r="EX59" s="28">
        <f>IF(OR(AB59="",AB59=" ",AB59="　"),0,IF(D59&gt;=830701,0,IF(EI59=1,1,IF(MATCH(AB59,Sheet2!$D$3:$D$12,1)&lt;=7,1,0))))</f>
        <v>0</v>
      </c>
      <c r="EY59" s="28">
        <f>IF(OR(AF59="",AF59=" ",AF59="　"),0,IF(D59&gt;=830701,0,IF(EJ59=1,1,IF(MATCH(AF59,Sheet2!$D$3:$D$12,1)&lt;=7,1,0))))</f>
        <v>0</v>
      </c>
      <c r="EZ59" s="29">
        <f t="shared" si="86"/>
        <v>2</v>
      </c>
      <c r="FA59" s="29">
        <f t="shared" si="87"/>
        <v>2</v>
      </c>
      <c r="FB59" s="30">
        <f t="shared" si="88"/>
        <v>0</v>
      </c>
      <c r="FC59" s="30">
        <f t="shared" si="89"/>
        <v>0</v>
      </c>
      <c r="FD59" s="30">
        <f t="shared" si="142"/>
        <v>0</v>
      </c>
      <c r="FE59" s="30">
        <f t="shared" si="142"/>
        <v>0</v>
      </c>
      <c r="FF59" s="31"/>
      <c r="FG59" s="27" t="e">
        <f t="shared" si="91"/>
        <v>#VALUE!</v>
      </c>
      <c r="FH59" s="28">
        <f t="shared" si="92"/>
        <v>0</v>
      </c>
      <c r="FI59" s="27" t="e">
        <f t="shared" si="93"/>
        <v>#VALUE!</v>
      </c>
      <c r="FJ59" s="28">
        <f t="shared" si="94"/>
        <v>0</v>
      </c>
      <c r="FK59" s="28">
        <f>IF(OR(T59="",T59=" ",T59="　"),0,IF(D59&gt;=840101,0,IF(EV59=1,1,IF(MATCH(T59,Sheet2!$D$3:$D$12,1)&lt;=8,1,0))))</f>
        <v>0</v>
      </c>
      <c r="FL59" s="28">
        <f>IF(OR(X59="",X59=" ",X59="　"),0,IF(D59&gt;=840101,0,IF(EW59=1,1,IF(MATCH(X59,Sheet2!$D$3:$D$12,1)&lt;=8,1,0))))</f>
        <v>0</v>
      </c>
      <c r="FM59" s="28">
        <f>IF(OR(AB59="",AB59=" ",AB59="　"),0,IF(D59&gt;=840101,0,IF(EX59=1,1,IF(MATCH(AB59,Sheet2!$D$3:$D$12,1)&lt;=8,1,0))))</f>
        <v>0</v>
      </c>
      <c r="FN59" s="28">
        <f>IF(OR(AF59="",AF59=" ",AF59="　"),0,IF(D59&gt;=840101,0,IF(EY59=1,1,IF(MATCH(AF59,Sheet2!$D$3:$D$12,1)&lt;=8,1,0))))</f>
        <v>0</v>
      </c>
      <c r="FO59" s="29">
        <f t="shared" si="95"/>
        <v>1</v>
      </c>
      <c r="FP59" s="29">
        <f t="shared" si="96"/>
        <v>1</v>
      </c>
      <c r="FQ59" s="30">
        <f t="shared" si="97"/>
        <v>0</v>
      </c>
      <c r="FR59" s="30">
        <f t="shared" si="98"/>
        <v>0</v>
      </c>
      <c r="FS59" s="30">
        <f t="shared" si="143"/>
        <v>0</v>
      </c>
      <c r="FT59" s="30">
        <f t="shared" si="143"/>
        <v>0</v>
      </c>
      <c r="FU59" s="31"/>
      <c r="FV59" s="27" t="e">
        <f t="shared" si="100"/>
        <v>#VALUE!</v>
      </c>
      <c r="FW59" s="28">
        <f t="shared" si="101"/>
        <v>0</v>
      </c>
      <c r="FX59" s="27" t="e">
        <f t="shared" si="102"/>
        <v>#VALUE!</v>
      </c>
      <c r="FY59" s="28">
        <f t="shared" si="103"/>
        <v>0</v>
      </c>
      <c r="FZ59" s="28">
        <f>IF(OR(T59="",T59=" ",T59="　"),0,IF(D59&gt;=840701,0,IF(FK59=1,1,IF(MATCH(T59,Sheet2!$D$3:$D$12,1)&lt;=9,1,0))))</f>
        <v>0</v>
      </c>
      <c r="GA59" s="28">
        <f>IF(OR(X59="",X59=" ",X59="　"),0,IF(D59&gt;=840701,0,IF(FL59=1,1,IF(MATCH(X59,Sheet2!$D$3:$D$12,1)&lt;=9,1,0))))</f>
        <v>0</v>
      </c>
      <c r="GB59" s="28">
        <f>IF(OR(AB59="",AB59=" ",AB59="　"),0,IF(D59&gt;=840701,0,IF(FM59=1,1,IF(MATCH(AB59,Sheet2!$D$3:$D$12,1)&lt;=9,1,0))))</f>
        <v>0</v>
      </c>
      <c r="GC59" s="28">
        <f>IF(OR(AF59="",AF59=" ",AF59="　"),0,IF(D59&gt;=840701,0,IF(FN59=1,1,IF(MATCH(AF59,Sheet2!$D$3:$D$12,1)&lt;=9,1,0))))</f>
        <v>0</v>
      </c>
      <c r="GD59" s="29">
        <f t="shared" si="104"/>
        <v>1</v>
      </c>
      <c r="GE59" s="29">
        <f t="shared" si="105"/>
        <v>1</v>
      </c>
      <c r="GF59" s="30">
        <f t="shared" si="106"/>
        <v>0</v>
      </c>
      <c r="GG59" s="30">
        <f t="shared" si="107"/>
        <v>0</v>
      </c>
      <c r="GH59" s="30">
        <f t="shared" si="144"/>
        <v>0</v>
      </c>
      <c r="GI59" s="30">
        <f t="shared" si="144"/>
        <v>0</v>
      </c>
      <c r="GJ59" s="31"/>
      <c r="GK59" s="27" t="e">
        <f t="shared" si="109"/>
        <v>#VALUE!</v>
      </c>
      <c r="GL59" s="28">
        <f t="shared" si="110"/>
        <v>0</v>
      </c>
      <c r="GM59" s="27" t="e">
        <f t="shared" si="111"/>
        <v>#VALUE!</v>
      </c>
      <c r="GN59" s="28">
        <f t="shared" si="112"/>
        <v>0</v>
      </c>
      <c r="GO59" s="28">
        <f>IF(OR(T59="",T59=" ",T59="　"),0,IF(D59&gt;=840701,0,IF(FZ59=1,1,IF(MATCH(T59,Sheet2!$D$3:$D$12,1)&lt;=10,1,0))))</f>
        <v>0</v>
      </c>
      <c r="GP59" s="28">
        <f>IF(OR(X59="",X59=" ",X59="　"),0,IF(D59&gt;=840701,0,IF(GA59=1,1,IF(MATCH(X59,Sheet2!$D$3:$D$12,1)&lt;=10,1,0))))</f>
        <v>0</v>
      </c>
      <c r="GQ59" s="28">
        <f>IF(OR(AB59="",AB59=" ",AB59="　"),0,IF(D59&gt;=840701,0,IF(GB59=1,1,IF(MATCH(AB59,Sheet2!$D$3:$D$12,1)&lt;=10,1,0))))</f>
        <v>0</v>
      </c>
      <c r="GR59" s="28">
        <f>IF(OR(AF59="",AF59=" ",AF59="　"),0,IF(D59&gt;=840701,0,IF(GC59=1,1,IF(MATCH(AF59,Sheet2!$D$3:$D$12,1)&lt;=10,1,0))))</f>
        <v>0</v>
      </c>
      <c r="GS59" s="29">
        <f t="shared" si="113"/>
        <v>0</v>
      </c>
      <c r="GT59" s="29">
        <f t="shared" si="114"/>
        <v>0</v>
      </c>
      <c r="GU59" s="30">
        <f t="shared" si="115"/>
        <v>0</v>
      </c>
      <c r="GV59" s="30">
        <f t="shared" si="116"/>
        <v>0</v>
      </c>
      <c r="GW59" s="30">
        <f t="shared" si="145"/>
        <v>0</v>
      </c>
      <c r="GX59" s="30">
        <f t="shared" si="145"/>
        <v>0</v>
      </c>
      <c r="GY59" s="131"/>
      <c r="GZ59" s="39" t="str">
        <f t="shared" si="118"/>
        <v>1911/00/00</v>
      </c>
      <c r="HA59" s="131" t="e">
        <f t="shared" si="119"/>
        <v>#VALUE!</v>
      </c>
      <c r="HB59" s="131" t="str">
        <f t="shared" si="120"/>
        <v>1911/00/00</v>
      </c>
      <c r="HC59" s="131" t="e">
        <f t="shared" si="121"/>
        <v>#VALUE!</v>
      </c>
      <c r="HD59" s="131" t="str">
        <f t="shared" si="122"/>
        <v>1911/00/00</v>
      </c>
      <c r="HE59" s="131" t="e">
        <f t="shared" si="123"/>
        <v>#VALUE!</v>
      </c>
      <c r="HF59" s="131" t="str">
        <f t="shared" si="124"/>
        <v>2014/01/01</v>
      </c>
      <c r="HH59" s="131">
        <f>IF(OR(C59="",C59=" ",C59="　"),0,IF(D59&gt;780630,0,ROUND(VLOOKUP(F59,Sheet2!$A$1:$B$20,2,FALSE)*E59,0)))</f>
        <v>0</v>
      </c>
      <c r="HI59" s="131">
        <f t="shared" si="125"/>
        <v>0</v>
      </c>
      <c r="HJ59" s="131">
        <f t="shared" si="126"/>
        <v>0</v>
      </c>
      <c r="HL59" s="131" t="str">
        <f t="shared" si="127"/>
        <v/>
      </c>
      <c r="HM59" s="131" t="str">
        <f t="shared" si="128"/>
        <v/>
      </c>
      <c r="HN59" s="131" t="str">
        <f t="shared" si="129"/>
        <v/>
      </c>
      <c r="HO59" s="131" t="str">
        <f t="shared" si="130"/>
        <v/>
      </c>
      <c r="HP59" s="131" t="str">
        <f t="shared" si="131"/>
        <v/>
      </c>
      <c r="HQ59" s="131" t="str">
        <f t="shared" si="131"/>
        <v/>
      </c>
      <c r="HR59" s="131" t="str">
        <f t="shared" si="132"/>
        <v/>
      </c>
    </row>
    <row r="60" spans="1:226" s="122" customFormat="1" ht="31.5" customHeight="1">
      <c r="C60" s="175" t="s">
        <v>779</v>
      </c>
      <c r="D60" s="175"/>
      <c r="E60" s="176"/>
      <c r="F60" s="176"/>
      <c r="AA60" s="175" t="s">
        <v>780</v>
      </c>
      <c r="AB60" s="175"/>
      <c r="AC60" s="176"/>
      <c r="AD60" s="176"/>
      <c r="AE60" s="176"/>
      <c r="AS60" s="123"/>
      <c r="AT60" s="123"/>
      <c r="AU60" s="123"/>
      <c r="AV60" s="123"/>
      <c r="AW60" s="123"/>
      <c r="AX60" s="123"/>
      <c r="AY60" s="123"/>
      <c r="AZ60" s="123"/>
      <c r="BA60" s="123"/>
      <c r="BG60" s="123"/>
      <c r="BH60" s="123"/>
      <c r="BI60" s="123"/>
      <c r="BJ60" s="123"/>
      <c r="BK60" s="123"/>
      <c r="BL60" s="123"/>
      <c r="BM60" s="123"/>
      <c r="BN60" s="123"/>
      <c r="BO60" s="123"/>
      <c r="BV60" s="123"/>
      <c r="BW60" s="123"/>
      <c r="BX60" s="123"/>
      <c r="BY60" s="123"/>
      <c r="BZ60" s="123"/>
      <c r="CA60" s="123"/>
      <c r="CB60" s="123"/>
      <c r="CC60" s="123"/>
      <c r="CD60" s="123"/>
      <c r="CK60" s="123"/>
      <c r="CL60" s="123"/>
      <c r="CM60" s="123"/>
      <c r="CN60" s="123"/>
      <c r="CO60" s="123"/>
      <c r="CP60" s="123"/>
      <c r="CQ60" s="123"/>
      <c r="CR60" s="123"/>
      <c r="CS60" s="123"/>
      <c r="CZ60" s="123"/>
      <c r="DA60" s="123"/>
      <c r="DB60" s="123"/>
      <c r="DC60" s="123"/>
      <c r="DD60" s="123"/>
      <c r="DE60" s="123"/>
      <c r="DF60" s="123"/>
      <c r="DG60" s="123"/>
      <c r="DH60" s="123"/>
      <c r="DO60" s="123"/>
      <c r="DP60" s="123"/>
      <c r="DQ60" s="123"/>
      <c r="DR60" s="123"/>
      <c r="DS60" s="123"/>
      <c r="DT60" s="123"/>
      <c r="DU60" s="123"/>
      <c r="DV60" s="123"/>
      <c r="DW60" s="123"/>
      <c r="ED60" s="123"/>
      <c r="EE60" s="123"/>
      <c r="EF60" s="123"/>
      <c r="EG60" s="123"/>
      <c r="EH60" s="123"/>
      <c r="EI60" s="123"/>
      <c r="EJ60" s="123"/>
      <c r="EK60" s="123"/>
      <c r="EL60" s="123"/>
      <c r="ES60" s="123"/>
      <c r="ET60" s="123"/>
      <c r="EU60" s="123"/>
      <c r="EV60" s="123"/>
      <c r="EW60" s="123"/>
      <c r="EX60" s="123"/>
      <c r="EY60" s="123"/>
      <c r="EZ60" s="123"/>
      <c r="FA60" s="123"/>
      <c r="FH60" s="123"/>
      <c r="FI60" s="123"/>
      <c r="FJ60" s="123"/>
      <c r="FK60" s="123"/>
      <c r="FL60" s="123"/>
      <c r="FM60" s="123"/>
      <c r="FN60" s="123"/>
      <c r="FO60" s="123"/>
      <c r="FP60" s="123"/>
      <c r="FW60" s="123"/>
      <c r="FX60" s="123"/>
      <c r="FY60" s="123"/>
      <c r="FZ60" s="123"/>
      <c r="GA60" s="123"/>
      <c r="GB60" s="123"/>
      <c r="GC60" s="123"/>
      <c r="GD60" s="123"/>
      <c r="GE60" s="123"/>
      <c r="GL60" s="123"/>
      <c r="GM60" s="123"/>
      <c r="GN60" s="123"/>
      <c r="GO60" s="123"/>
      <c r="GP60" s="123"/>
      <c r="GQ60" s="123"/>
      <c r="GR60" s="123"/>
      <c r="GS60" s="123"/>
      <c r="GT60" s="123"/>
    </row>
  </sheetData>
  <sheetProtection password="ECCE" sheet="1" objects="1" scenarios="1"/>
  <mergeCells count="99">
    <mergeCell ref="A1:AM1"/>
    <mergeCell ref="A2:C2"/>
    <mergeCell ref="G2:H2"/>
    <mergeCell ref="J2:R2"/>
    <mergeCell ref="A3:A5"/>
    <mergeCell ref="B3:F3"/>
    <mergeCell ref="G3:G5"/>
    <mergeCell ref="H3:H5"/>
    <mergeCell ref="I3:AK3"/>
    <mergeCell ref="AL3:AL5"/>
    <mergeCell ref="W4:Z4"/>
    <mergeCell ref="AA4:AD4"/>
    <mergeCell ref="AE4:AH4"/>
    <mergeCell ref="AI4:AK4"/>
    <mergeCell ref="FG3:FT3"/>
    <mergeCell ref="AM3:AM5"/>
    <mergeCell ref="AN3:AN5"/>
    <mergeCell ref="AO3:AQ3"/>
    <mergeCell ref="AR3:BD3"/>
    <mergeCell ref="BF3:BS3"/>
    <mergeCell ref="BU3:CH3"/>
    <mergeCell ref="AT4:AU4"/>
    <mergeCell ref="AZ4:BA4"/>
    <mergeCell ref="BB4:BC4"/>
    <mergeCell ref="BF4:BG4"/>
    <mergeCell ref="AR4:AS4"/>
    <mergeCell ref="CR4:CS4"/>
    <mergeCell ref="BH4:BI4"/>
    <mergeCell ref="BN4:BO4"/>
    <mergeCell ref="BP4:BQ4"/>
    <mergeCell ref="FV3:GI3"/>
    <mergeCell ref="GK3:GX3"/>
    <mergeCell ref="B4:B5"/>
    <mergeCell ref="C4:C5"/>
    <mergeCell ref="D4:D5"/>
    <mergeCell ref="E4:E5"/>
    <mergeCell ref="F4:F5"/>
    <mergeCell ref="I4:J4"/>
    <mergeCell ref="K4:N4"/>
    <mergeCell ref="O4:R4"/>
    <mergeCell ref="CJ3:CW3"/>
    <mergeCell ref="CY3:DL3"/>
    <mergeCell ref="DN3:EA3"/>
    <mergeCell ref="EC3:EP3"/>
    <mergeCell ref="ER3:FE3"/>
    <mergeCell ref="S4:V4"/>
    <mergeCell ref="BR4:BS4"/>
    <mergeCell ref="BU4:BV4"/>
    <mergeCell ref="BW4:BX4"/>
    <mergeCell ref="CC4:CD4"/>
    <mergeCell ref="CE4:CF4"/>
    <mergeCell ref="CG4:CH4"/>
    <mergeCell ref="CJ4:CK4"/>
    <mergeCell ref="CL4:CM4"/>
    <mergeCell ref="DZ4:EA4"/>
    <mergeCell ref="CT4:CU4"/>
    <mergeCell ref="CV4:CW4"/>
    <mergeCell ref="CY4:CZ4"/>
    <mergeCell ref="DA4:DB4"/>
    <mergeCell ref="DG4:DH4"/>
    <mergeCell ref="DI4:DJ4"/>
    <mergeCell ref="DK4:DL4"/>
    <mergeCell ref="DN4:DO4"/>
    <mergeCell ref="DP4:DQ4"/>
    <mergeCell ref="DV4:DW4"/>
    <mergeCell ref="DX4:DY4"/>
    <mergeCell ref="FI4:FJ4"/>
    <mergeCell ref="EC4:ED4"/>
    <mergeCell ref="EE4:EF4"/>
    <mergeCell ref="EK4:EL4"/>
    <mergeCell ref="EM4:EN4"/>
    <mergeCell ref="EO4:EP4"/>
    <mergeCell ref="ER4:ES4"/>
    <mergeCell ref="GH4:GI4"/>
    <mergeCell ref="GK4:GL4"/>
    <mergeCell ref="GM4:GN4"/>
    <mergeCell ref="GS4:GT4"/>
    <mergeCell ref="GU4:GV4"/>
    <mergeCell ref="C60:D60"/>
    <mergeCell ref="E60:F60"/>
    <mergeCell ref="AA60:AB60"/>
    <mergeCell ref="AC60:AE60"/>
    <mergeCell ref="GF4:GG4"/>
    <mergeCell ref="FO4:FP4"/>
    <mergeCell ref="FQ4:FR4"/>
    <mergeCell ref="FS4:FT4"/>
    <mergeCell ref="FV4:FW4"/>
    <mergeCell ref="FX4:FY4"/>
    <mergeCell ref="GD4:GE4"/>
    <mergeCell ref="ET4:EU4"/>
    <mergeCell ref="EZ4:FA4"/>
    <mergeCell ref="FB4:FC4"/>
    <mergeCell ref="FD4:FE4"/>
    <mergeCell ref="FG4:FH4"/>
    <mergeCell ref="GW4:GX4"/>
    <mergeCell ref="GZ4:HA4"/>
    <mergeCell ref="HB4:HC4"/>
    <mergeCell ref="HD4:HE4"/>
    <mergeCell ref="HF4:HF5"/>
  </mergeCells>
  <phoneticPr fontId="2" type="noConversion"/>
  <conditionalFormatting sqref="C21:C41 C59 C43:C51 C54">
    <cfRule type="expression" dxfId="185" priority="59" stopIfTrue="1">
      <formula>OR(AQ21&gt;0,AQ21&lt;0)</formula>
    </cfRule>
    <cfRule type="expression" dxfId="184" priority="60" stopIfTrue="1">
      <formula>OR(AND(LEN(C21)&gt;0,LEN(C21)&lt;10),LEN(C21)&gt;10)</formula>
    </cfRule>
  </conditionalFormatting>
  <conditionalFormatting sqref="AK6:AK54 AK59">
    <cfRule type="cellIs" dxfId="183" priority="61" stopIfTrue="1" operator="equal">
      <formula>"申報總口數逾限，請刪減"</formula>
    </cfRule>
    <cfRule type="cellIs" dxfId="182" priority="62" stopIfTrue="1" operator="equal">
      <formula>"申報配偶子女逾限，請刪減"</formula>
    </cfRule>
  </conditionalFormatting>
  <conditionalFormatting sqref="AJ6:AJ54 AL6:AL54 AL59 AJ59">
    <cfRule type="cellIs" dxfId="181" priority="63" stopIfTrue="1" operator="equal">
      <formula>"＊"</formula>
    </cfRule>
  </conditionalFormatting>
  <conditionalFormatting sqref="AM6:AM41 AM59 AM43:AM54">
    <cfRule type="cellIs" dxfId="180" priority="64" stopIfTrue="1" operator="equal">
      <formula>"自填"</formula>
    </cfRule>
  </conditionalFormatting>
  <conditionalFormatting sqref="AG6:AG54 AC6:AC54 Y6:Y54 Y59 AC59 AG59">
    <cfRule type="cellIs" dxfId="179" priority="65" stopIfTrue="1" operator="equal">
      <formula>"制度取消後始出生"</formula>
    </cfRule>
    <cfRule type="cellIs" dxfId="178" priority="66" stopIfTrue="1" operator="equal">
      <formula>"提醒 : 滿20歲"</formula>
    </cfRule>
  </conditionalFormatting>
  <conditionalFormatting sqref="U6:U54 U59">
    <cfRule type="cellIs" dxfId="177" priority="67" stopIfTrue="1" operator="equal">
      <formula>"制度取消後始結婚"</formula>
    </cfRule>
  </conditionalFormatting>
  <conditionalFormatting sqref="Q6:Q54 M6:M54 M59 Q59">
    <cfRule type="cellIs" dxfId="176" priority="68" stopIfTrue="1" operator="equal">
      <formula>"84年以前未滿60歲"</formula>
    </cfRule>
  </conditionalFormatting>
  <conditionalFormatting sqref="F21:F41 F59 F43:F54">
    <cfRule type="cellIs" dxfId="175" priority="69" stopIfTrue="1" operator="equal">
      <formula>"請選擇"</formula>
    </cfRule>
  </conditionalFormatting>
  <conditionalFormatting sqref="E21:E41 N6:N54 N59 E59 E43:E54">
    <cfRule type="cellIs" dxfId="174" priority="70" stopIfTrue="1" operator="equal">
      <formula>"自填"</formula>
    </cfRule>
  </conditionalFormatting>
  <conditionalFormatting sqref="R6:R54 R59">
    <cfRule type="cellIs" dxfId="173" priority="58" stopIfTrue="1" operator="equal">
      <formula>"自填"</formula>
    </cfRule>
  </conditionalFormatting>
  <conditionalFormatting sqref="V6:V54 V59">
    <cfRule type="cellIs" dxfId="172" priority="57" stopIfTrue="1" operator="equal">
      <formula>"自填"</formula>
    </cfRule>
  </conditionalFormatting>
  <conditionalFormatting sqref="Z6:Z54 Z59">
    <cfRule type="cellIs" dxfId="171" priority="56" stopIfTrue="1" operator="equal">
      <formula>"自填"</formula>
    </cfRule>
  </conditionalFormatting>
  <conditionalFormatting sqref="AD6:AD54 AD59">
    <cfRule type="cellIs" dxfId="170" priority="55" stopIfTrue="1" operator="equal">
      <formula>"自填"</formula>
    </cfRule>
  </conditionalFormatting>
  <conditionalFormatting sqref="AH6:AH54 AH59">
    <cfRule type="cellIs" dxfId="169" priority="54" stopIfTrue="1" operator="equal">
      <formula>"自填"</formula>
    </cfRule>
  </conditionalFormatting>
  <conditionalFormatting sqref="C55:C57">
    <cfRule type="expression" dxfId="168" priority="42" stopIfTrue="1">
      <formula>OR(AQ55&gt;0,AQ55&lt;0)</formula>
    </cfRule>
    <cfRule type="expression" dxfId="167" priority="43" stopIfTrue="1">
      <formula>OR(AND(LEN(C55)&gt;0,LEN(C55)&lt;10),LEN(C55)&gt;10)</formula>
    </cfRule>
  </conditionalFormatting>
  <conditionalFormatting sqref="AK55:AK57">
    <cfRule type="cellIs" dxfId="166" priority="44" stopIfTrue="1" operator="equal">
      <formula>"申報總口數逾限，請刪減"</formula>
    </cfRule>
    <cfRule type="cellIs" dxfId="165" priority="45" stopIfTrue="1" operator="equal">
      <formula>"申報配偶子女逾限，請刪減"</formula>
    </cfRule>
  </conditionalFormatting>
  <conditionalFormatting sqref="AJ55:AJ57 AL55:AL57">
    <cfRule type="cellIs" dxfId="164" priority="46" stopIfTrue="1" operator="equal">
      <formula>"＊"</formula>
    </cfRule>
  </conditionalFormatting>
  <conditionalFormatting sqref="AM55:AM57">
    <cfRule type="cellIs" dxfId="163" priority="47" stopIfTrue="1" operator="equal">
      <formula>"自填"</formula>
    </cfRule>
  </conditionalFormatting>
  <conditionalFormatting sqref="AG55:AG57 AC55:AC57 Y55:Y57">
    <cfRule type="cellIs" dxfId="162" priority="48" stopIfTrue="1" operator="equal">
      <formula>"制度取消後始出生"</formula>
    </cfRule>
    <cfRule type="cellIs" dxfId="161" priority="49" stopIfTrue="1" operator="equal">
      <formula>"提醒 : 滿20歲"</formula>
    </cfRule>
  </conditionalFormatting>
  <conditionalFormatting sqref="U55:U57">
    <cfRule type="cellIs" dxfId="160" priority="50" stopIfTrue="1" operator="equal">
      <formula>"制度取消後始結婚"</formula>
    </cfRule>
  </conditionalFormatting>
  <conditionalFormatting sqref="Q55:Q57 M55:M57">
    <cfRule type="cellIs" dxfId="159" priority="51" stopIfTrue="1" operator="equal">
      <formula>"84年以前未滿60歲"</formula>
    </cfRule>
  </conditionalFormatting>
  <conditionalFormatting sqref="F55:F57">
    <cfRule type="cellIs" dxfId="158" priority="52" stopIfTrue="1" operator="equal">
      <formula>"請選擇"</formula>
    </cfRule>
  </conditionalFormatting>
  <conditionalFormatting sqref="E55:E57 N55:N57">
    <cfRule type="cellIs" dxfId="157" priority="53" stopIfTrue="1" operator="equal">
      <formula>"自填"</formula>
    </cfRule>
  </conditionalFormatting>
  <conditionalFormatting sqref="R55:R57">
    <cfRule type="cellIs" dxfId="156" priority="41" stopIfTrue="1" operator="equal">
      <formula>"自填"</formula>
    </cfRule>
  </conditionalFormatting>
  <conditionalFormatting sqref="V55:V57">
    <cfRule type="cellIs" dxfId="155" priority="40" stopIfTrue="1" operator="equal">
      <formula>"自填"</formula>
    </cfRule>
  </conditionalFormatting>
  <conditionalFormatting sqref="Z55:Z57">
    <cfRule type="cellIs" dxfId="154" priority="39" stopIfTrue="1" operator="equal">
      <formula>"自填"</formula>
    </cfRule>
  </conditionalFormatting>
  <conditionalFormatting sqref="AD55:AD57">
    <cfRule type="cellIs" dxfId="153" priority="38" stopIfTrue="1" operator="equal">
      <formula>"自填"</formula>
    </cfRule>
  </conditionalFormatting>
  <conditionalFormatting sqref="AH55:AH57">
    <cfRule type="cellIs" dxfId="152" priority="37" stopIfTrue="1" operator="equal">
      <formula>"自填"</formula>
    </cfRule>
  </conditionalFormatting>
  <conditionalFormatting sqref="C58">
    <cfRule type="expression" dxfId="151" priority="25" stopIfTrue="1">
      <formula>OR(AQ58&gt;0,AQ58&lt;0)</formula>
    </cfRule>
    <cfRule type="expression" dxfId="150" priority="26" stopIfTrue="1">
      <formula>OR(AND(LEN(C58)&gt;0,LEN(C58)&lt;10),LEN(C58)&gt;10)</formula>
    </cfRule>
  </conditionalFormatting>
  <conditionalFormatting sqref="AK58">
    <cfRule type="cellIs" dxfId="149" priority="27" stopIfTrue="1" operator="equal">
      <formula>"申報總口數逾限，請刪減"</formula>
    </cfRule>
    <cfRule type="cellIs" dxfId="148" priority="28" stopIfTrue="1" operator="equal">
      <formula>"申報配偶子女逾限，請刪減"</formula>
    </cfRule>
  </conditionalFormatting>
  <conditionalFormatting sqref="AJ58 AL58">
    <cfRule type="cellIs" dxfId="147" priority="29" stopIfTrue="1" operator="equal">
      <formula>"＊"</formula>
    </cfRule>
  </conditionalFormatting>
  <conditionalFormatting sqref="AM58">
    <cfRule type="cellIs" dxfId="146" priority="30" stopIfTrue="1" operator="equal">
      <formula>"自填"</formula>
    </cfRule>
  </conditionalFormatting>
  <conditionalFormatting sqref="AG58 AC58 Y58">
    <cfRule type="cellIs" dxfId="145" priority="31" stopIfTrue="1" operator="equal">
      <formula>"制度取消後始出生"</formula>
    </cfRule>
    <cfRule type="cellIs" dxfId="144" priority="32" stopIfTrue="1" operator="equal">
      <formula>"提醒 : 滿20歲"</formula>
    </cfRule>
  </conditionalFormatting>
  <conditionalFormatting sqref="U58">
    <cfRule type="cellIs" dxfId="143" priority="33" stopIfTrue="1" operator="equal">
      <formula>"制度取消後始結婚"</formula>
    </cfRule>
  </conditionalFormatting>
  <conditionalFormatting sqref="Q58 M58">
    <cfRule type="cellIs" dxfId="142" priority="34" stopIfTrue="1" operator="equal">
      <formula>"84年以前未滿60歲"</formula>
    </cfRule>
  </conditionalFormatting>
  <conditionalFormatting sqref="F58">
    <cfRule type="cellIs" dxfId="141" priority="35" stopIfTrue="1" operator="equal">
      <formula>"請選擇"</formula>
    </cfRule>
  </conditionalFormatting>
  <conditionalFormatting sqref="E58 N58">
    <cfRule type="cellIs" dxfId="140" priority="36" stopIfTrue="1" operator="equal">
      <formula>"自填"</formula>
    </cfRule>
  </conditionalFormatting>
  <conditionalFormatting sqref="R58">
    <cfRule type="cellIs" dxfId="139" priority="24" stopIfTrue="1" operator="equal">
      <formula>"自填"</formula>
    </cfRule>
  </conditionalFormatting>
  <conditionalFormatting sqref="V58">
    <cfRule type="cellIs" dxfId="138" priority="23" stopIfTrue="1" operator="equal">
      <formula>"自填"</formula>
    </cfRule>
  </conditionalFormatting>
  <conditionalFormatting sqref="Z58">
    <cfRule type="cellIs" dxfId="137" priority="22" stopIfTrue="1" operator="equal">
      <formula>"自填"</formula>
    </cfRule>
  </conditionalFormatting>
  <conditionalFormatting sqref="AD58">
    <cfRule type="cellIs" dxfId="136" priority="21" stopIfTrue="1" operator="equal">
      <formula>"自填"</formula>
    </cfRule>
  </conditionalFormatting>
  <conditionalFormatting sqref="AH58">
    <cfRule type="cellIs" dxfId="135" priority="20" stopIfTrue="1" operator="equal">
      <formula>"自填"</formula>
    </cfRule>
  </conditionalFormatting>
  <conditionalFormatting sqref="C42">
    <cfRule type="expression" dxfId="134" priority="14" stopIfTrue="1">
      <formula>OR(AQ42&gt;0,AQ42&lt;0)</formula>
    </cfRule>
    <cfRule type="expression" dxfId="133" priority="15" stopIfTrue="1">
      <formula>OR(AND(LEN(C42)&gt;0,LEN(C42)&lt;10),LEN(C42)&gt;10)</formula>
    </cfRule>
  </conditionalFormatting>
  <conditionalFormatting sqref="F42">
    <cfRule type="cellIs" dxfId="132" priority="16" stopIfTrue="1" operator="equal">
      <formula>"請選擇"</formula>
    </cfRule>
  </conditionalFormatting>
  <conditionalFormatting sqref="E42">
    <cfRule type="cellIs" dxfId="131" priority="17" stopIfTrue="1" operator="equal">
      <formula>"自填"</formula>
    </cfRule>
  </conditionalFormatting>
  <conditionalFormatting sqref="AM42">
    <cfRule type="cellIs" dxfId="130" priority="13" stopIfTrue="1" operator="equal">
      <formula>"自填"</formula>
    </cfRule>
  </conditionalFormatting>
  <conditionalFormatting sqref="C6">
    <cfRule type="expression" dxfId="129" priority="9" stopIfTrue="1">
      <formula>OR(AQ6&gt;0,AQ6&lt;0)</formula>
    </cfRule>
    <cfRule type="expression" dxfId="128" priority="10" stopIfTrue="1">
      <formula>OR(AND(LEN(C6)&gt;0,LEN(C6)&lt;10),LEN(C6)&gt;10)</formula>
    </cfRule>
  </conditionalFormatting>
  <conditionalFormatting sqref="F6">
    <cfRule type="cellIs" dxfId="127" priority="11" stopIfTrue="1" operator="equal">
      <formula>"請選擇"</formula>
    </cfRule>
  </conditionalFormatting>
  <conditionalFormatting sqref="E6">
    <cfRule type="cellIs" dxfId="126" priority="12" stopIfTrue="1" operator="equal">
      <formula>"自填"</formula>
    </cfRule>
  </conditionalFormatting>
  <conditionalFormatting sqref="C7:C20">
    <cfRule type="expression" dxfId="125" priority="5" stopIfTrue="1">
      <formula>OR(AQ7&gt;0,AQ7&lt;0)</formula>
    </cfRule>
    <cfRule type="expression" dxfId="124" priority="6" stopIfTrue="1">
      <formula>OR(AND(LEN(C7)&gt;0,LEN(C7)&lt;10),LEN(C7)&gt;10)</formula>
    </cfRule>
  </conditionalFormatting>
  <conditionalFormatting sqref="F7:F20">
    <cfRule type="cellIs" dxfId="123" priority="7" stopIfTrue="1" operator="equal">
      <formula>"請選擇"</formula>
    </cfRule>
  </conditionalFormatting>
  <conditionalFormatting sqref="E7:E20">
    <cfRule type="cellIs" dxfId="122" priority="8" stopIfTrue="1" operator="equal">
      <formula>"自填"</formula>
    </cfRule>
  </conditionalFormatting>
  <conditionalFormatting sqref="C52">
    <cfRule type="expression" dxfId="121" priority="3" stopIfTrue="1">
      <formula>OR(#REF!&gt;0,#REF!&lt;0)</formula>
    </cfRule>
    <cfRule type="expression" dxfId="120" priority="4" stopIfTrue="1">
      <formula>OR(AND(LEN(C52)&gt;0,LEN(C52)&lt;10),LEN(C52)&gt;10)</formula>
    </cfRule>
  </conditionalFormatting>
  <conditionalFormatting sqref="C53">
    <cfRule type="expression" dxfId="119" priority="1" stopIfTrue="1">
      <formula>OR(#REF!&gt;0,#REF!&lt;0)</formula>
    </cfRule>
    <cfRule type="expression" dxfId="118" priority="2" stopIfTrue="1">
      <formula>OR(AND(LEN(C53)&gt;0,LEN(C53)&lt;10),LEN(C53)&gt;10)</formula>
    </cfRule>
  </conditionalFormatting>
  <dataValidations count="2">
    <dataValidation type="list" allowBlank="1" showInputMessage="1" sqref="AM6:AM59">
      <formula1>"自填,*年*月*日畢業,*年*月*日死亡,*年*月*日離婚"</formula1>
    </dataValidation>
    <dataValidation type="list" allowBlank="1" showInputMessage="1" sqref="N6:N59 R6:R59 V6:V59 Z6:Z59 AD6:AD59 E6:E59 AH6:AH59">
      <formula1>"自填,15.5,15,14.5,14,13.5,,13,12.5,12,11,10,9,8,7,6,5,4,3,2,1"</formula1>
    </dataValidation>
  </dataValidations>
  <printOptions horizontalCentered="1"/>
  <pageMargins left="0.39370078740157483" right="0.39370078740157483" top="0.39370078740157483" bottom="0.39370078740157483" header="0.51181102362204722" footer="0.31496062992125984"/>
  <pageSetup paperSize="8" orientation="landscape" horizontalDpi="300" verticalDpi="300" r:id="rId1"/>
  <headerFooter alignWithMargins="0">
    <oddFooter>&amp;L印表日期：&amp;D&amp;R第 &amp;N - &amp;P 頁</oddFooter>
  </headerFooter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Sheet2!$A$1:$A$11</xm:f>
          </x14:formula1>
          <xm:sqref>F6:F59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HR60"/>
  <sheetViews>
    <sheetView zoomScaleNormal="100" workbookViewId="0">
      <pane xSplit="10" ySplit="5" topLeftCell="K48" activePane="bottomRight" state="frozenSplit"/>
      <selection activeCell="B6" sqref="B6"/>
      <selection pane="topRight" activeCell="B6" sqref="B6"/>
      <selection pane="bottomLeft" activeCell="B6" sqref="B6"/>
      <selection pane="bottomRight" activeCell="O8" sqref="O8"/>
    </sheetView>
  </sheetViews>
  <sheetFormatPr defaultColWidth="9" defaultRowHeight="15.75" customHeight="1"/>
  <cols>
    <col min="1" max="1" width="3.5" style="6" customWidth="1"/>
    <col min="2" max="2" width="4.625" style="6" customWidth="1"/>
    <col min="3" max="3" width="5.875" style="6" customWidth="1"/>
    <col min="4" max="4" width="6.125" style="6" customWidth="1"/>
    <col min="5" max="5" width="3.875" style="6" customWidth="1"/>
    <col min="6" max="6" width="15.125" style="6" customWidth="1"/>
    <col min="7" max="10" width="3.875" style="6" customWidth="1"/>
    <col min="11" max="11" width="4.625" style="6" customWidth="1"/>
    <col min="12" max="12" width="6.125" style="6" hidden="1" customWidth="1"/>
    <col min="13" max="13" width="3.875" style="6" hidden="1" customWidth="1"/>
    <col min="14" max="14" width="3.875" style="6" customWidth="1"/>
    <col min="15" max="15" width="4.625" style="6" customWidth="1"/>
    <col min="16" max="16" width="6.125" style="6" hidden="1" customWidth="1"/>
    <col min="17" max="17" width="3.875" style="6" hidden="1" customWidth="1"/>
    <col min="18" max="18" width="3.875" style="6" customWidth="1"/>
    <col min="19" max="19" width="4.625" style="6" customWidth="1"/>
    <col min="20" max="20" width="6.125" style="6" customWidth="1"/>
    <col min="21" max="22" width="3.875" style="6" customWidth="1"/>
    <col min="23" max="23" width="4.625" style="6" customWidth="1"/>
    <col min="24" max="24" width="6.125" style="6" customWidth="1"/>
    <col min="25" max="26" width="3.875" style="6" customWidth="1"/>
    <col min="27" max="27" width="4.625" style="6" customWidth="1"/>
    <col min="28" max="28" width="6.125" style="6" customWidth="1"/>
    <col min="29" max="30" width="3.875" style="6" customWidth="1"/>
    <col min="31" max="31" width="4.625" style="6" customWidth="1"/>
    <col min="32" max="32" width="6.125" style="6" customWidth="1"/>
    <col min="33" max="34" width="3.875" style="6" customWidth="1"/>
    <col min="35" max="35" width="3.25" style="6" customWidth="1"/>
    <col min="36" max="36" width="5.125" style="6" customWidth="1"/>
    <col min="37" max="37" width="7" style="6" customWidth="1"/>
    <col min="38" max="38" width="8.875" style="6" customWidth="1"/>
    <col min="39" max="39" width="15.25" style="6" customWidth="1"/>
    <col min="40" max="40" width="14.375" style="6" customWidth="1"/>
    <col min="41" max="41" width="9.125" style="6" hidden="1" customWidth="1"/>
    <col min="42" max="42" width="4" style="6" hidden="1" customWidth="1"/>
    <col min="43" max="43" width="6.875" style="6" hidden="1" customWidth="1"/>
    <col min="44" max="44" width="3.25" style="6" hidden="1" customWidth="1"/>
    <col min="45" max="51" width="3.25" style="7" hidden="1" customWidth="1"/>
    <col min="52" max="53" width="3.75" style="7" hidden="1" customWidth="1"/>
    <col min="54" max="55" width="3.75" style="6" hidden="1" customWidth="1"/>
    <col min="56" max="56" width="7.875" style="6" hidden="1" customWidth="1"/>
    <col min="57" max="57" width="9" style="6" hidden="1" customWidth="1"/>
    <col min="58" max="58" width="3" style="6" hidden="1" customWidth="1"/>
    <col min="59" max="67" width="3" style="7" hidden="1" customWidth="1"/>
    <col min="68" max="73" width="3" style="6" hidden="1" customWidth="1"/>
    <col min="74" max="82" width="3" style="7" hidden="1" customWidth="1"/>
    <col min="83" max="88" width="3" style="6" hidden="1" customWidth="1"/>
    <col min="89" max="97" width="3" style="7" hidden="1" customWidth="1"/>
    <col min="98" max="101" width="3" style="6" hidden="1" customWidth="1"/>
    <col min="102" max="102" width="2.5" style="6" hidden="1" customWidth="1"/>
    <col min="103" max="103" width="3" style="6" hidden="1" customWidth="1"/>
    <col min="104" max="112" width="3" style="7" hidden="1" customWidth="1"/>
    <col min="113" max="116" width="3" style="6" hidden="1" customWidth="1"/>
    <col min="117" max="117" width="2.5" style="6" hidden="1" customWidth="1"/>
    <col min="118" max="118" width="3" style="6" hidden="1" customWidth="1"/>
    <col min="119" max="127" width="3" style="7" hidden="1" customWidth="1"/>
    <col min="128" max="131" width="3" style="6" hidden="1" customWidth="1"/>
    <col min="132" max="132" width="2.5" style="6" hidden="1" customWidth="1"/>
    <col min="133" max="133" width="3" style="6" hidden="1" customWidth="1"/>
    <col min="134" max="142" width="3" style="7" hidden="1" customWidth="1"/>
    <col min="143" max="146" width="3" style="6" hidden="1" customWidth="1"/>
    <col min="147" max="147" width="2.5" style="6" hidden="1" customWidth="1"/>
    <col min="148" max="148" width="3" style="6" hidden="1" customWidth="1"/>
    <col min="149" max="157" width="3" style="7" hidden="1" customWidth="1"/>
    <col min="158" max="161" width="3" style="6" hidden="1" customWidth="1"/>
    <col min="162" max="162" width="2.5" style="6" hidden="1" customWidth="1"/>
    <col min="163" max="163" width="3" style="6" hidden="1" customWidth="1"/>
    <col min="164" max="172" width="3" style="7" hidden="1" customWidth="1"/>
    <col min="173" max="176" width="3" style="6" hidden="1" customWidth="1"/>
    <col min="177" max="177" width="2.5" style="6" hidden="1" customWidth="1"/>
    <col min="178" max="178" width="3" style="6" hidden="1" customWidth="1"/>
    <col min="179" max="187" width="3" style="7" hidden="1" customWidth="1"/>
    <col min="188" max="191" width="3" style="6" hidden="1" customWidth="1"/>
    <col min="192" max="192" width="2.5" style="6" hidden="1" customWidth="1"/>
    <col min="193" max="193" width="3" style="6" hidden="1" customWidth="1"/>
    <col min="194" max="202" width="3" style="7" hidden="1" customWidth="1"/>
    <col min="203" max="206" width="3" style="6" hidden="1" customWidth="1"/>
    <col min="207" max="207" width="2.75" style="6" hidden="1" customWidth="1"/>
    <col min="208" max="212" width="8" style="6" hidden="1" customWidth="1"/>
    <col min="213" max="214" width="9" style="6" hidden="1" customWidth="1"/>
    <col min="215" max="215" width="4.125" style="6" hidden="1" customWidth="1"/>
    <col min="216" max="218" width="9" style="6" hidden="1" customWidth="1"/>
    <col min="219" max="219" width="2.375" style="6" hidden="1" customWidth="1"/>
    <col min="220" max="224" width="2.75" style="6" hidden="1" customWidth="1"/>
    <col min="225" max="225" width="2.375" style="6" hidden="1" customWidth="1"/>
    <col min="226" max="226" width="0" style="6" hidden="1" customWidth="1"/>
    <col min="227" max="16384" width="9" style="6"/>
  </cols>
  <sheetData>
    <row r="1" spans="1:226" ht="63" customHeight="1" thickBot="1">
      <c r="A1" s="188" t="s">
        <v>799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  <c r="U1" s="189"/>
      <c r="V1" s="189"/>
      <c r="W1" s="189"/>
      <c r="X1" s="189"/>
      <c r="Y1" s="189"/>
      <c r="Z1" s="189"/>
      <c r="AA1" s="189"/>
      <c r="AB1" s="189"/>
      <c r="AC1" s="189"/>
      <c r="AD1" s="189"/>
      <c r="AE1" s="189"/>
      <c r="AF1" s="189"/>
      <c r="AG1" s="189"/>
      <c r="AH1" s="189"/>
      <c r="AI1" s="189"/>
      <c r="AJ1" s="189"/>
      <c r="AK1" s="189"/>
      <c r="AL1" s="189"/>
      <c r="AM1" s="189"/>
      <c r="AN1" s="44"/>
    </row>
    <row r="2" spans="1:226" ht="16.5" customHeight="1" thickBot="1">
      <c r="A2" s="137" t="s">
        <v>81</v>
      </c>
      <c r="B2" s="138"/>
      <c r="C2" s="138"/>
      <c r="D2" s="108">
        <v>103</v>
      </c>
      <c r="E2" s="43" t="s">
        <v>46</v>
      </c>
      <c r="F2" s="124" t="s">
        <v>795</v>
      </c>
      <c r="G2" s="139" t="s">
        <v>693</v>
      </c>
      <c r="H2" s="139"/>
      <c r="I2" s="40"/>
      <c r="J2" s="140" t="str">
        <f>IF(TRIM(G2)="","",VLOOKUP(G2,Sheet2!P2:Q319,2,FALSE))</f>
        <v>開南大學</v>
      </c>
      <c r="K2" s="140"/>
      <c r="L2" s="140"/>
      <c r="M2" s="140"/>
      <c r="N2" s="140"/>
      <c r="O2" s="140"/>
      <c r="P2" s="140"/>
      <c r="Q2" s="140"/>
      <c r="R2" s="1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</row>
    <row r="3" spans="1:226" s="131" customFormat="1" ht="18.75" customHeight="1">
      <c r="A3" s="142" t="s">
        <v>9</v>
      </c>
      <c r="B3" s="144" t="s">
        <v>3</v>
      </c>
      <c r="C3" s="145"/>
      <c r="D3" s="145"/>
      <c r="E3" s="145"/>
      <c r="F3" s="145"/>
      <c r="G3" s="146" t="s">
        <v>31</v>
      </c>
      <c r="H3" s="149" t="s">
        <v>30</v>
      </c>
      <c r="I3" s="152" t="s">
        <v>86</v>
      </c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  <c r="AA3" s="153"/>
      <c r="AB3" s="153"/>
      <c r="AC3" s="153"/>
      <c r="AD3" s="153"/>
      <c r="AE3" s="153"/>
      <c r="AF3" s="153"/>
      <c r="AG3" s="153"/>
      <c r="AH3" s="153"/>
      <c r="AI3" s="153"/>
      <c r="AJ3" s="153"/>
      <c r="AK3" s="154"/>
      <c r="AL3" s="142" t="s">
        <v>92</v>
      </c>
      <c r="AM3" s="142" t="s">
        <v>83</v>
      </c>
      <c r="AN3" s="180"/>
      <c r="AO3" s="179" t="s">
        <v>79</v>
      </c>
      <c r="AP3" s="179"/>
      <c r="AQ3" s="179"/>
      <c r="AR3" s="184" t="s">
        <v>50</v>
      </c>
      <c r="AS3" s="184"/>
      <c r="AT3" s="184"/>
      <c r="AU3" s="184"/>
      <c r="AV3" s="184"/>
      <c r="AW3" s="184"/>
      <c r="AX3" s="184"/>
      <c r="AY3" s="184"/>
      <c r="AZ3" s="184"/>
      <c r="BA3" s="184"/>
      <c r="BB3" s="184"/>
      <c r="BC3" s="184"/>
      <c r="BD3" s="184"/>
      <c r="BF3" s="182" t="str">
        <f>"A　　　"&amp;Sheet2!D3</f>
        <v>A　　　0</v>
      </c>
      <c r="BG3" s="182"/>
      <c r="BH3" s="182"/>
      <c r="BI3" s="182"/>
      <c r="BJ3" s="182"/>
      <c r="BK3" s="182"/>
      <c r="BL3" s="182"/>
      <c r="BM3" s="182"/>
      <c r="BN3" s="182"/>
      <c r="BO3" s="182"/>
      <c r="BP3" s="182"/>
      <c r="BQ3" s="182"/>
      <c r="BR3" s="183"/>
      <c r="BS3" s="183"/>
      <c r="BT3" s="9"/>
      <c r="BU3" s="182" t="str">
        <f>"Ｂ　　　"&amp;Sheet2!D4</f>
        <v>Ｂ　　　800701</v>
      </c>
      <c r="BV3" s="182"/>
      <c r="BW3" s="182"/>
      <c r="BX3" s="182"/>
      <c r="BY3" s="182"/>
      <c r="BZ3" s="182"/>
      <c r="CA3" s="182"/>
      <c r="CB3" s="182"/>
      <c r="CC3" s="182"/>
      <c r="CD3" s="182"/>
      <c r="CE3" s="182"/>
      <c r="CF3" s="182"/>
      <c r="CG3" s="183"/>
      <c r="CH3" s="183"/>
      <c r="CI3" s="6"/>
      <c r="CJ3" s="182" t="str">
        <f>"C　　　"&amp;Sheet2!D5</f>
        <v>C　　　810101</v>
      </c>
      <c r="CK3" s="182"/>
      <c r="CL3" s="182"/>
      <c r="CM3" s="182"/>
      <c r="CN3" s="182"/>
      <c r="CO3" s="182"/>
      <c r="CP3" s="182"/>
      <c r="CQ3" s="182"/>
      <c r="CR3" s="182"/>
      <c r="CS3" s="182"/>
      <c r="CT3" s="182"/>
      <c r="CU3" s="182"/>
      <c r="CV3" s="183"/>
      <c r="CW3" s="183"/>
      <c r="CY3" s="182" t="str">
        <f>"D　　　"&amp;Sheet2!D6</f>
        <v>D　　　810701</v>
      </c>
      <c r="CZ3" s="182"/>
      <c r="DA3" s="182"/>
      <c r="DB3" s="182"/>
      <c r="DC3" s="182"/>
      <c r="DD3" s="182"/>
      <c r="DE3" s="182"/>
      <c r="DF3" s="182"/>
      <c r="DG3" s="182"/>
      <c r="DH3" s="182"/>
      <c r="DI3" s="182"/>
      <c r="DJ3" s="182"/>
      <c r="DK3" s="183"/>
      <c r="DL3" s="183"/>
      <c r="DN3" s="182" t="str">
        <f>"E　　　"&amp;Sheet2!D7</f>
        <v>E　　　820101</v>
      </c>
      <c r="DO3" s="182"/>
      <c r="DP3" s="182"/>
      <c r="DQ3" s="182"/>
      <c r="DR3" s="182"/>
      <c r="DS3" s="182"/>
      <c r="DT3" s="182"/>
      <c r="DU3" s="182"/>
      <c r="DV3" s="182"/>
      <c r="DW3" s="182"/>
      <c r="DX3" s="182"/>
      <c r="DY3" s="182"/>
      <c r="DZ3" s="183"/>
      <c r="EA3" s="183"/>
      <c r="EC3" s="182" t="str">
        <f>"F　　　"&amp;Sheet2!D8</f>
        <v>F　　　820701</v>
      </c>
      <c r="ED3" s="182"/>
      <c r="EE3" s="182"/>
      <c r="EF3" s="182"/>
      <c r="EG3" s="182"/>
      <c r="EH3" s="182"/>
      <c r="EI3" s="182"/>
      <c r="EJ3" s="182"/>
      <c r="EK3" s="182"/>
      <c r="EL3" s="182"/>
      <c r="EM3" s="182"/>
      <c r="EN3" s="182"/>
      <c r="EO3" s="183"/>
      <c r="EP3" s="183"/>
      <c r="ER3" s="182" t="str">
        <f>"G　　　"&amp;Sheet2!D9</f>
        <v>G　　　830101</v>
      </c>
      <c r="ES3" s="182"/>
      <c r="ET3" s="182"/>
      <c r="EU3" s="182"/>
      <c r="EV3" s="182"/>
      <c r="EW3" s="182"/>
      <c r="EX3" s="182"/>
      <c r="EY3" s="182"/>
      <c r="EZ3" s="182"/>
      <c r="FA3" s="182"/>
      <c r="FB3" s="182"/>
      <c r="FC3" s="182"/>
      <c r="FD3" s="183"/>
      <c r="FE3" s="183"/>
      <c r="FG3" s="182" t="str">
        <f>"H　　　"&amp;Sheet2!D10</f>
        <v>H　　　830701</v>
      </c>
      <c r="FH3" s="182"/>
      <c r="FI3" s="182"/>
      <c r="FJ3" s="182"/>
      <c r="FK3" s="182"/>
      <c r="FL3" s="182"/>
      <c r="FM3" s="182"/>
      <c r="FN3" s="182"/>
      <c r="FO3" s="182"/>
      <c r="FP3" s="182"/>
      <c r="FQ3" s="182"/>
      <c r="FR3" s="182"/>
      <c r="FS3" s="183"/>
      <c r="FT3" s="183"/>
      <c r="FV3" s="182" t="str">
        <f>"I　　　"&amp;Sheet2!D11</f>
        <v>I　　　840101</v>
      </c>
      <c r="FW3" s="182"/>
      <c r="FX3" s="182"/>
      <c r="FY3" s="182"/>
      <c r="FZ3" s="182"/>
      <c r="GA3" s="182"/>
      <c r="GB3" s="182"/>
      <c r="GC3" s="182"/>
      <c r="GD3" s="182"/>
      <c r="GE3" s="182"/>
      <c r="GF3" s="182"/>
      <c r="GG3" s="182"/>
      <c r="GH3" s="183"/>
      <c r="GI3" s="183"/>
      <c r="GK3" s="182" t="str">
        <f>"J　　　"&amp;Sheet2!D12</f>
        <v>J　　　840701</v>
      </c>
      <c r="GL3" s="182"/>
      <c r="GM3" s="182"/>
      <c r="GN3" s="182"/>
      <c r="GO3" s="182"/>
      <c r="GP3" s="182"/>
      <c r="GQ3" s="182"/>
      <c r="GR3" s="182"/>
      <c r="GS3" s="182"/>
      <c r="GT3" s="182"/>
      <c r="GU3" s="182"/>
      <c r="GV3" s="182"/>
      <c r="GW3" s="183"/>
      <c r="GX3" s="183"/>
    </row>
    <row r="4" spans="1:226" s="131" customFormat="1" ht="18.75" customHeight="1">
      <c r="A4" s="143"/>
      <c r="B4" s="165" t="s">
        <v>0</v>
      </c>
      <c r="C4" s="166" t="s">
        <v>28</v>
      </c>
      <c r="D4" s="168" t="s">
        <v>5</v>
      </c>
      <c r="E4" s="170" t="s">
        <v>27</v>
      </c>
      <c r="F4" s="170" t="s">
        <v>88</v>
      </c>
      <c r="G4" s="147"/>
      <c r="H4" s="150"/>
      <c r="I4" s="173" t="s">
        <v>87</v>
      </c>
      <c r="J4" s="174"/>
      <c r="K4" s="155" t="s">
        <v>6</v>
      </c>
      <c r="L4" s="156"/>
      <c r="M4" s="156"/>
      <c r="N4" s="157"/>
      <c r="O4" s="158" t="s">
        <v>7</v>
      </c>
      <c r="P4" s="156"/>
      <c r="Q4" s="156"/>
      <c r="R4" s="157"/>
      <c r="S4" s="155" t="s">
        <v>10</v>
      </c>
      <c r="T4" s="156"/>
      <c r="U4" s="156"/>
      <c r="V4" s="157"/>
      <c r="W4" s="158" t="s">
        <v>16</v>
      </c>
      <c r="X4" s="156"/>
      <c r="Y4" s="156"/>
      <c r="Z4" s="157"/>
      <c r="AA4" s="155" t="s">
        <v>17</v>
      </c>
      <c r="AB4" s="156"/>
      <c r="AC4" s="156"/>
      <c r="AD4" s="157"/>
      <c r="AE4" s="155" t="s">
        <v>18</v>
      </c>
      <c r="AF4" s="156"/>
      <c r="AG4" s="156"/>
      <c r="AH4" s="157"/>
      <c r="AI4" s="159" t="s">
        <v>85</v>
      </c>
      <c r="AJ4" s="160"/>
      <c r="AK4" s="161"/>
      <c r="AL4" s="162"/>
      <c r="AM4" s="162"/>
      <c r="AN4" s="181"/>
      <c r="AO4" s="132"/>
      <c r="AP4" s="132"/>
      <c r="AQ4" s="132"/>
      <c r="AR4" s="177" t="s">
        <v>6</v>
      </c>
      <c r="AS4" s="177"/>
      <c r="AT4" s="177" t="s">
        <v>7</v>
      </c>
      <c r="AU4" s="177"/>
      <c r="AV4" s="129" t="s">
        <v>10</v>
      </c>
      <c r="AW4" s="132" t="s">
        <v>8</v>
      </c>
      <c r="AX4" s="132" t="s">
        <v>1</v>
      </c>
      <c r="AY4" s="132" t="s">
        <v>2</v>
      </c>
      <c r="AZ4" s="178" t="s">
        <v>51</v>
      </c>
      <c r="BA4" s="178"/>
      <c r="BB4" s="178" t="s">
        <v>45</v>
      </c>
      <c r="BC4" s="178"/>
      <c r="BD4" s="19" t="s">
        <v>29</v>
      </c>
      <c r="BF4" s="177" t="s">
        <v>6</v>
      </c>
      <c r="BG4" s="177"/>
      <c r="BH4" s="177" t="s">
        <v>7</v>
      </c>
      <c r="BI4" s="177"/>
      <c r="BJ4" s="129" t="s">
        <v>10</v>
      </c>
      <c r="BK4" s="132" t="s">
        <v>8</v>
      </c>
      <c r="BL4" s="132" t="s">
        <v>1</v>
      </c>
      <c r="BM4" s="132" t="s">
        <v>2</v>
      </c>
      <c r="BN4" s="178" t="s">
        <v>42</v>
      </c>
      <c r="BO4" s="178"/>
      <c r="BP4" s="178" t="s">
        <v>43</v>
      </c>
      <c r="BQ4" s="178"/>
      <c r="BR4" s="178" t="s">
        <v>44</v>
      </c>
      <c r="BS4" s="178"/>
      <c r="BT4" s="130"/>
      <c r="BU4" s="177" t="s">
        <v>6</v>
      </c>
      <c r="BV4" s="177"/>
      <c r="BW4" s="177" t="s">
        <v>7</v>
      </c>
      <c r="BX4" s="177"/>
      <c r="BY4" s="129" t="s">
        <v>10</v>
      </c>
      <c r="BZ4" s="132" t="s">
        <v>8</v>
      </c>
      <c r="CA4" s="132" t="s">
        <v>1</v>
      </c>
      <c r="CB4" s="132" t="s">
        <v>2</v>
      </c>
      <c r="CC4" s="178" t="s">
        <v>42</v>
      </c>
      <c r="CD4" s="178"/>
      <c r="CE4" s="178" t="s">
        <v>43</v>
      </c>
      <c r="CF4" s="178"/>
      <c r="CG4" s="178" t="s">
        <v>44</v>
      </c>
      <c r="CH4" s="178"/>
      <c r="CI4" s="130"/>
      <c r="CJ4" s="177" t="s">
        <v>6</v>
      </c>
      <c r="CK4" s="177"/>
      <c r="CL4" s="177" t="s">
        <v>7</v>
      </c>
      <c r="CM4" s="177"/>
      <c r="CN4" s="129" t="s">
        <v>10</v>
      </c>
      <c r="CO4" s="132" t="s">
        <v>8</v>
      </c>
      <c r="CP4" s="132" t="s">
        <v>1</v>
      </c>
      <c r="CQ4" s="132" t="s">
        <v>2</v>
      </c>
      <c r="CR4" s="178" t="s">
        <v>42</v>
      </c>
      <c r="CS4" s="178"/>
      <c r="CT4" s="178" t="s">
        <v>43</v>
      </c>
      <c r="CU4" s="178"/>
      <c r="CV4" s="178" t="s">
        <v>44</v>
      </c>
      <c r="CW4" s="178"/>
      <c r="CX4" s="19"/>
      <c r="CY4" s="177" t="s">
        <v>6</v>
      </c>
      <c r="CZ4" s="177"/>
      <c r="DA4" s="177" t="s">
        <v>7</v>
      </c>
      <c r="DB4" s="177"/>
      <c r="DC4" s="129" t="s">
        <v>10</v>
      </c>
      <c r="DD4" s="132" t="s">
        <v>8</v>
      </c>
      <c r="DE4" s="132" t="s">
        <v>1</v>
      </c>
      <c r="DF4" s="132" t="s">
        <v>2</v>
      </c>
      <c r="DG4" s="178" t="s">
        <v>42</v>
      </c>
      <c r="DH4" s="178"/>
      <c r="DI4" s="178" t="s">
        <v>43</v>
      </c>
      <c r="DJ4" s="178"/>
      <c r="DK4" s="178" t="s">
        <v>44</v>
      </c>
      <c r="DL4" s="178"/>
      <c r="DM4" s="19"/>
      <c r="DN4" s="177" t="s">
        <v>6</v>
      </c>
      <c r="DO4" s="177"/>
      <c r="DP4" s="177" t="s">
        <v>7</v>
      </c>
      <c r="DQ4" s="177"/>
      <c r="DR4" s="129" t="s">
        <v>10</v>
      </c>
      <c r="DS4" s="132" t="s">
        <v>8</v>
      </c>
      <c r="DT4" s="132" t="s">
        <v>1</v>
      </c>
      <c r="DU4" s="132" t="s">
        <v>2</v>
      </c>
      <c r="DV4" s="178" t="s">
        <v>42</v>
      </c>
      <c r="DW4" s="178"/>
      <c r="DX4" s="178" t="s">
        <v>43</v>
      </c>
      <c r="DY4" s="178"/>
      <c r="DZ4" s="178" t="s">
        <v>44</v>
      </c>
      <c r="EA4" s="178"/>
      <c r="EB4" s="19"/>
      <c r="EC4" s="177" t="s">
        <v>6</v>
      </c>
      <c r="ED4" s="177"/>
      <c r="EE4" s="177" t="s">
        <v>7</v>
      </c>
      <c r="EF4" s="177"/>
      <c r="EG4" s="129" t="s">
        <v>10</v>
      </c>
      <c r="EH4" s="132" t="s">
        <v>8</v>
      </c>
      <c r="EI4" s="132" t="s">
        <v>1</v>
      </c>
      <c r="EJ4" s="132" t="s">
        <v>2</v>
      </c>
      <c r="EK4" s="178" t="s">
        <v>42</v>
      </c>
      <c r="EL4" s="178"/>
      <c r="EM4" s="178" t="s">
        <v>43</v>
      </c>
      <c r="EN4" s="178"/>
      <c r="EO4" s="178" t="s">
        <v>44</v>
      </c>
      <c r="EP4" s="178"/>
      <c r="EQ4" s="19"/>
      <c r="ER4" s="177" t="s">
        <v>6</v>
      </c>
      <c r="ES4" s="177"/>
      <c r="ET4" s="177" t="s">
        <v>7</v>
      </c>
      <c r="EU4" s="177"/>
      <c r="EV4" s="129" t="s">
        <v>10</v>
      </c>
      <c r="EW4" s="132" t="s">
        <v>8</v>
      </c>
      <c r="EX4" s="132" t="s">
        <v>1</v>
      </c>
      <c r="EY4" s="132" t="s">
        <v>2</v>
      </c>
      <c r="EZ4" s="178" t="s">
        <v>42</v>
      </c>
      <c r="FA4" s="178"/>
      <c r="FB4" s="178" t="s">
        <v>43</v>
      </c>
      <c r="FC4" s="178"/>
      <c r="FD4" s="178" t="s">
        <v>44</v>
      </c>
      <c r="FE4" s="178"/>
      <c r="FF4" s="19"/>
      <c r="FG4" s="177" t="s">
        <v>6</v>
      </c>
      <c r="FH4" s="177"/>
      <c r="FI4" s="177" t="s">
        <v>7</v>
      </c>
      <c r="FJ4" s="177"/>
      <c r="FK4" s="129" t="s">
        <v>10</v>
      </c>
      <c r="FL4" s="132" t="s">
        <v>8</v>
      </c>
      <c r="FM4" s="132" t="s">
        <v>1</v>
      </c>
      <c r="FN4" s="132" t="s">
        <v>2</v>
      </c>
      <c r="FO4" s="178" t="s">
        <v>42</v>
      </c>
      <c r="FP4" s="178"/>
      <c r="FQ4" s="178" t="s">
        <v>43</v>
      </c>
      <c r="FR4" s="178"/>
      <c r="FS4" s="178" t="s">
        <v>44</v>
      </c>
      <c r="FT4" s="178"/>
      <c r="FU4" s="19"/>
      <c r="FV4" s="177" t="s">
        <v>6</v>
      </c>
      <c r="FW4" s="177"/>
      <c r="FX4" s="177" t="s">
        <v>7</v>
      </c>
      <c r="FY4" s="177"/>
      <c r="FZ4" s="129" t="s">
        <v>10</v>
      </c>
      <c r="GA4" s="132" t="s">
        <v>8</v>
      </c>
      <c r="GB4" s="132" t="s">
        <v>1</v>
      </c>
      <c r="GC4" s="132" t="s">
        <v>2</v>
      </c>
      <c r="GD4" s="178" t="s">
        <v>42</v>
      </c>
      <c r="GE4" s="178"/>
      <c r="GF4" s="178" t="s">
        <v>43</v>
      </c>
      <c r="GG4" s="178"/>
      <c r="GH4" s="178" t="s">
        <v>44</v>
      </c>
      <c r="GI4" s="178"/>
      <c r="GJ4" s="19"/>
      <c r="GK4" s="177" t="s">
        <v>6</v>
      </c>
      <c r="GL4" s="177"/>
      <c r="GM4" s="177" t="s">
        <v>7</v>
      </c>
      <c r="GN4" s="177"/>
      <c r="GO4" s="129" t="s">
        <v>10</v>
      </c>
      <c r="GP4" s="132" t="s">
        <v>8</v>
      </c>
      <c r="GQ4" s="132" t="s">
        <v>1</v>
      </c>
      <c r="GR4" s="132" t="s">
        <v>2</v>
      </c>
      <c r="GS4" s="178" t="s">
        <v>42</v>
      </c>
      <c r="GT4" s="178"/>
      <c r="GU4" s="178" t="s">
        <v>43</v>
      </c>
      <c r="GV4" s="178"/>
      <c r="GW4" s="178" t="s">
        <v>44</v>
      </c>
      <c r="GX4" s="178"/>
      <c r="GZ4" s="186" t="s">
        <v>8</v>
      </c>
      <c r="HA4" s="186"/>
      <c r="HB4" s="186" t="s">
        <v>1</v>
      </c>
      <c r="HC4" s="186"/>
      <c r="HD4" s="186" t="s">
        <v>2</v>
      </c>
      <c r="HE4" s="187"/>
      <c r="HF4" s="185" t="s">
        <v>49</v>
      </c>
      <c r="HL4" s="129" t="s">
        <v>6</v>
      </c>
      <c r="HM4" s="129" t="s">
        <v>7</v>
      </c>
      <c r="HN4" s="129" t="s">
        <v>10</v>
      </c>
      <c r="HO4" s="132" t="s">
        <v>8</v>
      </c>
      <c r="HP4" s="132" t="s">
        <v>1</v>
      </c>
      <c r="HQ4" s="132" t="s">
        <v>2</v>
      </c>
    </row>
    <row r="5" spans="1:226" s="131" customFormat="1" ht="35.25" customHeight="1">
      <c r="A5" s="143"/>
      <c r="B5" s="165"/>
      <c r="C5" s="167"/>
      <c r="D5" s="169"/>
      <c r="E5" s="171"/>
      <c r="F5" s="172"/>
      <c r="G5" s="148"/>
      <c r="H5" s="151"/>
      <c r="I5" s="128" t="s">
        <v>14</v>
      </c>
      <c r="J5" s="127" t="s">
        <v>13</v>
      </c>
      <c r="K5" s="14" t="s">
        <v>0</v>
      </c>
      <c r="L5" s="126" t="s">
        <v>12</v>
      </c>
      <c r="M5" s="127" t="s">
        <v>11</v>
      </c>
      <c r="N5" s="20" t="s">
        <v>27</v>
      </c>
      <c r="O5" s="15" t="s">
        <v>0</v>
      </c>
      <c r="P5" s="126" t="s">
        <v>12</v>
      </c>
      <c r="Q5" s="127" t="s">
        <v>11</v>
      </c>
      <c r="R5" s="127" t="s">
        <v>27</v>
      </c>
      <c r="S5" s="14" t="s">
        <v>0</v>
      </c>
      <c r="T5" s="41" t="s">
        <v>80</v>
      </c>
      <c r="U5" s="50" t="s">
        <v>84</v>
      </c>
      <c r="V5" s="20" t="s">
        <v>27</v>
      </c>
      <c r="W5" s="15" t="s">
        <v>0</v>
      </c>
      <c r="X5" s="126" t="s">
        <v>12</v>
      </c>
      <c r="Y5" s="127" t="s">
        <v>11</v>
      </c>
      <c r="Z5" s="20" t="s">
        <v>27</v>
      </c>
      <c r="AA5" s="14" t="s">
        <v>0</v>
      </c>
      <c r="AB5" s="126" t="s">
        <v>12</v>
      </c>
      <c r="AC5" s="127" t="s">
        <v>11</v>
      </c>
      <c r="AD5" s="20" t="s">
        <v>27</v>
      </c>
      <c r="AE5" s="15" t="s">
        <v>0</v>
      </c>
      <c r="AF5" s="126" t="s">
        <v>12</v>
      </c>
      <c r="AG5" s="127" t="s">
        <v>11</v>
      </c>
      <c r="AH5" s="20" t="s">
        <v>27</v>
      </c>
      <c r="AI5" s="128" t="s">
        <v>15</v>
      </c>
      <c r="AJ5" s="126" t="s">
        <v>19</v>
      </c>
      <c r="AK5" s="45" t="s">
        <v>82</v>
      </c>
      <c r="AL5" s="162"/>
      <c r="AM5" s="162"/>
      <c r="AN5" s="181"/>
      <c r="AR5" s="21" t="s">
        <v>20</v>
      </c>
      <c r="AS5" s="22" t="s">
        <v>21</v>
      </c>
      <c r="AT5" s="21" t="s">
        <v>20</v>
      </c>
      <c r="AU5" s="22" t="s">
        <v>21</v>
      </c>
      <c r="AV5" s="22" t="s">
        <v>21</v>
      </c>
      <c r="AW5" s="22" t="s">
        <v>21</v>
      </c>
      <c r="AX5" s="22" t="s">
        <v>21</v>
      </c>
      <c r="AY5" s="22" t="s">
        <v>21</v>
      </c>
      <c r="AZ5" s="23" t="s">
        <v>23</v>
      </c>
      <c r="BA5" s="23" t="s">
        <v>22</v>
      </c>
      <c r="BB5" s="23" t="s">
        <v>23</v>
      </c>
      <c r="BC5" s="23" t="s">
        <v>22</v>
      </c>
      <c r="BD5" s="23"/>
      <c r="BF5" s="21" t="s">
        <v>20</v>
      </c>
      <c r="BG5" s="22" t="s">
        <v>21</v>
      </c>
      <c r="BH5" s="21" t="s">
        <v>20</v>
      </c>
      <c r="BI5" s="22" t="s">
        <v>21</v>
      </c>
      <c r="BJ5" s="22" t="s">
        <v>21</v>
      </c>
      <c r="BK5" s="22" t="s">
        <v>21</v>
      </c>
      <c r="BL5" s="22" t="s">
        <v>21</v>
      </c>
      <c r="BM5" s="22" t="s">
        <v>21</v>
      </c>
      <c r="BN5" s="23" t="s">
        <v>23</v>
      </c>
      <c r="BO5" s="23" t="s">
        <v>22</v>
      </c>
      <c r="BP5" s="23" t="s">
        <v>23</v>
      </c>
      <c r="BQ5" s="23" t="s">
        <v>22</v>
      </c>
      <c r="BR5" s="23" t="s">
        <v>23</v>
      </c>
      <c r="BS5" s="23" t="s">
        <v>22</v>
      </c>
      <c r="BT5" s="23"/>
      <c r="BU5" s="21" t="s">
        <v>20</v>
      </c>
      <c r="BV5" s="22" t="s">
        <v>21</v>
      </c>
      <c r="BW5" s="21" t="s">
        <v>20</v>
      </c>
      <c r="BX5" s="22" t="s">
        <v>21</v>
      </c>
      <c r="BY5" s="22" t="s">
        <v>21</v>
      </c>
      <c r="BZ5" s="22" t="s">
        <v>21</v>
      </c>
      <c r="CA5" s="22" t="s">
        <v>21</v>
      </c>
      <c r="CB5" s="22" t="s">
        <v>21</v>
      </c>
      <c r="CC5" s="23" t="s">
        <v>23</v>
      </c>
      <c r="CD5" s="23" t="s">
        <v>22</v>
      </c>
      <c r="CE5" s="23" t="s">
        <v>23</v>
      </c>
      <c r="CF5" s="23" t="s">
        <v>22</v>
      </c>
      <c r="CG5" s="23" t="s">
        <v>23</v>
      </c>
      <c r="CH5" s="23" t="s">
        <v>22</v>
      </c>
      <c r="CI5" s="23"/>
      <c r="CJ5" s="21" t="s">
        <v>20</v>
      </c>
      <c r="CK5" s="22" t="s">
        <v>21</v>
      </c>
      <c r="CL5" s="21" t="s">
        <v>20</v>
      </c>
      <c r="CM5" s="22" t="s">
        <v>21</v>
      </c>
      <c r="CN5" s="22" t="s">
        <v>21</v>
      </c>
      <c r="CO5" s="22" t="s">
        <v>21</v>
      </c>
      <c r="CP5" s="22" t="s">
        <v>21</v>
      </c>
      <c r="CQ5" s="22" t="s">
        <v>21</v>
      </c>
      <c r="CR5" s="23" t="s">
        <v>23</v>
      </c>
      <c r="CS5" s="23" t="s">
        <v>22</v>
      </c>
      <c r="CT5" s="23" t="s">
        <v>23</v>
      </c>
      <c r="CU5" s="23" t="s">
        <v>22</v>
      </c>
      <c r="CV5" s="23" t="s">
        <v>23</v>
      </c>
      <c r="CW5" s="23" t="s">
        <v>22</v>
      </c>
      <c r="CX5" s="23"/>
      <c r="CY5" s="21" t="s">
        <v>20</v>
      </c>
      <c r="CZ5" s="22" t="s">
        <v>21</v>
      </c>
      <c r="DA5" s="21" t="s">
        <v>20</v>
      </c>
      <c r="DB5" s="22" t="s">
        <v>21</v>
      </c>
      <c r="DC5" s="22" t="s">
        <v>21</v>
      </c>
      <c r="DD5" s="22" t="s">
        <v>21</v>
      </c>
      <c r="DE5" s="22" t="s">
        <v>21</v>
      </c>
      <c r="DF5" s="22" t="s">
        <v>21</v>
      </c>
      <c r="DG5" s="23" t="s">
        <v>23</v>
      </c>
      <c r="DH5" s="23" t="s">
        <v>22</v>
      </c>
      <c r="DI5" s="23" t="s">
        <v>23</v>
      </c>
      <c r="DJ5" s="23" t="s">
        <v>22</v>
      </c>
      <c r="DK5" s="23" t="s">
        <v>23</v>
      </c>
      <c r="DL5" s="23" t="s">
        <v>22</v>
      </c>
      <c r="DM5" s="23"/>
      <c r="DN5" s="21" t="s">
        <v>20</v>
      </c>
      <c r="DO5" s="22" t="s">
        <v>21</v>
      </c>
      <c r="DP5" s="21" t="s">
        <v>20</v>
      </c>
      <c r="DQ5" s="22" t="s">
        <v>21</v>
      </c>
      <c r="DR5" s="22" t="s">
        <v>21</v>
      </c>
      <c r="DS5" s="22" t="s">
        <v>21</v>
      </c>
      <c r="DT5" s="22" t="s">
        <v>21</v>
      </c>
      <c r="DU5" s="22" t="s">
        <v>21</v>
      </c>
      <c r="DV5" s="23" t="s">
        <v>23</v>
      </c>
      <c r="DW5" s="23" t="s">
        <v>22</v>
      </c>
      <c r="DX5" s="23" t="s">
        <v>23</v>
      </c>
      <c r="DY5" s="23" t="s">
        <v>22</v>
      </c>
      <c r="DZ5" s="23" t="s">
        <v>23</v>
      </c>
      <c r="EA5" s="23" t="s">
        <v>22</v>
      </c>
      <c r="EB5" s="23"/>
      <c r="EC5" s="21" t="s">
        <v>20</v>
      </c>
      <c r="ED5" s="22" t="s">
        <v>21</v>
      </c>
      <c r="EE5" s="21" t="s">
        <v>20</v>
      </c>
      <c r="EF5" s="22" t="s">
        <v>21</v>
      </c>
      <c r="EG5" s="22" t="s">
        <v>21</v>
      </c>
      <c r="EH5" s="22" t="s">
        <v>21</v>
      </c>
      <c r="EI5" s="22" t="s">
        <v>21</v>
      </c>
      <c r="EJ5" s="22" t="s">
        <v>21</v>
      </c>
      <c r="EK5" s="23" t="s">
        <v>23</v>
      </c>
      <c r="EL5" s="23" t="s">
        <v>22</v>
      </c>
      <c r="EM5" s="23" t="s">
        <v>23</v>
      </c>
      <c r="EN5" s="23" t="s">
        <v>22</v>
      </c>
      <c r="EO5" s="23" t="s">
        <v>23</v>
      </c>
      <c r="EP5" s="23" t="s">
        <v>22</v>
      </c>
      <c r="EQ5" s="23"/>
      <c r="ER5" s="21" t="s">
        <v>20</v>
      </c>
      <c r="ES5" s="22" t="s">
        <v>21</v>
      </c>
      <c r="ET5" s="21" t="s">
        <v>20</v>
      </c>
      <c r="EU5" s="22" t="s">
        <v>21</v>
      </c>
      <c r="EV5" s="22" t="s">
        <v>21</v>
      </c>
      <c r="EW5" s="22" t="s">
        <v>21</v>
      </c>
      <c r="EX5" s="22" t="s">
        <v>21</v>
      </c>
      <c r="EY5" s="22" t="s">
        <v>21</v>
      </c>
      <c r="EZ5" s="23" t="s">
        <v>23</v>
      </c>
      <c r="FA5" s="23" t="s">
        <v>22</v>
      </c>
      <c r="FB5" s="23" t="s">
        <v>23</v>
      </c>
      <c r="FC5" s="23" t="s">
        <v>22</v>
      </c>
      <c r="FD5" s="23" t="s">
        <v>23</v>
      </c>
      <c r="FE5" s="23" t="s">
        <v>22</v>
      </c>
      <c r="FF5" s="23"/>
      <c r="FG5" s="21" t="s">
        <v>20</v>
      </c>
      <c r="FH5" s="22" t="s">
        <v>21</v>
      </c>
      <c r="FI5" s="21" t="s">
        <v>20</v>
      </c>
      <c r="FJ5" s="22" t="s">
        <v>21</v>
      </c>
      <c r="FK5" s="22" t="s">
        <v>21</v>
      </c>
      <c r="FL5" s="22" t="s">
        <v>21</v>
      </c>
      <c r="FM5" s="22" t="s">
        <v>21</v>
      </c>
      <c r="FN5" s="22" t="s">
        <v>21</v>
      </c>
      <c r="FO5" s="23" t="s">
        <v>23</v>
      </c>
      <c r="FP5" s="23" t="s">
        <v>22</v>
      </c>
      <c r="FQ5" s="23" t="s">
        <v>23</v>
      </c>
      <c r="FR5" s="23" t="s">
        <v>22</v>
      </c>
      <c r="FS5" s="23" t="s">
        <v>23</v>
      </c>
      <c r="FT5" s="23" t="s">
        <v>22</v>
      </c>
      <c r="FU5" s="23"/>
      <c r="FV5" s="21" t="s">
        <v>20</v>
      </c>
      <c r="FW5" s="22" t="s">
        <v>21</v>
      </c>
      <c r="FX5" s="21" t="s">
        <v>20</v>
      </c>
      <c r="FY5" s="22" t="s">
        <v>21</v>
      </c>
      <c r="FZ5" s="22" t="s">
        <v>21</v>
      </c>
      <c r="GA5" s="22" t="s">
        <v>21</v>
      </c>
      <c r="GB5" s="22" t="s">
        <v>21</v>
      </c>
      <c r="GC5" s="22" t="s">
        <v>21</v>
      </c>
      <c r="GD5" s="23" t="s">
        <v>23</v>
      </c>
      <c r="GE5" s="23" t="s">
        <v>22</v>
      </c>
      <c r="GF5" s="23" t="s">
        <v>23</v>
      </c>
      <c r="GG5" s="23" t="s">
        <v>22</v>
      </c>
      <c r="GH5" s="23" t="s">
        <v>23</v>
      </c>
      <c r="GI5" s="23" t="s">
        <v>22</v>
      </c>
      <c r="GJ5" s="23"/>
      <c r="GK5" s="21" t="s">
        <v>20</v>
      </c>
      <c r="GL5" s="22" t="s">
        <v>21</v>
      </c>
      <c r="GM5" s="21" t="s">
        <v>20</v>
      </c>
      <c r="GN5" s="22" t="s">
        <v>21</v>
      </c>
      <c r="GO5" s="22" t="s">
        <v>21</v>
      </c>
      <c r="GP5" s="22" t="s">
        <v>21</v>
      </c>
      <c r="GQ5" s="22" t="s">
        <v>21</v>
      </c>
      <c r="GR5" s="22" t="s">
        <v>21</v>
      </c>
      <c r="GS5" s="23" t="s">
        <v>23</v>
      </c>
      <c r="GT5" s="23" t="s">
        <v>22</v>
      </c>
      <c r="GU5" s="23" t="s">
        <v>23</v>
      </c>
      <c r="GV5" s="23" t="s">
        <v>22</v>
      </c>
      <c r="GW5" s="23" t="s">
        <v>23</v>
      </c>
      <c r="GX5" s="23" t="s">
        <v>22</v>
      </c>
      <c r="GZ5" s="131" t="s">
        <v>47</v>
      </c>
      <c r="HA5" s="131" t="s">
        <v>20</v>
      </c>
      <c r="HB5" s="131" t="s">
        <v>47</v>
      </c>
      <c r="HC5" s="131" t="s">
        <v>20</v>
      </c>
      <c r="HD5" s="131" t="s">
        <v>47</v>
      </c>
      <c r="HE5" s="131" t="s">
        <v>20</v>
      </c>
      <c r="HF5" s="185"/>
      <c r="HH5" s="28" t="s">
        <v>89</v>
      </c>
      <c r="HI5" s="28" t="s">
        <v>90</v>
      </c>
      <c r="HJ5" s="28" t="s">
        <v>91</v>
      </c>
      <c r="HL5" s="22" t="s">
        <v>21</v>
      </c>
      <c r="HM5" s="22" t="s">
        <v>21</v>
      </c>
      <c r="HN5" s="22" t="s">
        <v>21</v>
      </c>
      <c r="HO5" s="22" t="s">
        <v>21</v>
      </c>
      <c r="HP5" s="22" t="s">
        <v>21</v>
      </c>
      <c r="HQ5" s="22" t="s">
        <v>21</v>
      </c>
      <c r="HR5" s="131" t="s">
        <v>95</v>
      </c>
    </row>
    <row r="6" spans="1:226" s="131" customFormat="1" ht="60" customHeight="1">
      <c r="A6" s="125">
        <v>1</v>
      </c>
      <c r="B6" s="32"/>
      <c r="C6" s="33"/>
      <c r="D6" s="34"/>
      <c r="E6" s="55"/>
      <c r="F6" s="46"/>
      <c r="G6" s="48">
        <f>IF(OR(C6="",C6=" ",C6="　"),0,IF(D6&gt;780630,0,ROUND(VLOOKUP(F6,Sheet2!$A$1:$B$20,2,FALSE),0)))</f>
        <v>0</v>
      </c>
      <c r="H6" s="49">
        <f t="shared" ref="H6:H59" si="0">IF(OR(C6="",C6=" ",C6="　"),0,IF(D6&gt;790630,0,930))</f>
        <v>0</v>
      </c>
      <c r="I6" s="24">
        <f t="shared" ref="I6:I59" si="1">IF(OR(C6="",C6=" ",C6="　"),0,GW6)</f>
        <v>0</v>
      </c>
      <c r="J6" s="25">
        <f t="shared" ref="J6:J59" si="2">IF(OR(C6="",C6=" ",C6="　"),0,GX6)</f>
        <v>0</v>
      </c>
      <c r="K6" s="35"/>
      <c r="L6" s="133" t="str">
        <f t="shared" ref="L6:L8" si="3">IF(K6="","",180101)</f>
        <v/>
      </c>
      <c r="M6" s="51" t="str">
        <f t="shared" ref="M6:M59" si="4">IF(OR(K6="",K6=" ",K6="　"),"",IF(AR6&lt;60,"84年以前未滿60歲","OK
"&amp;LEFT(TEXT(L6,"0000000"),3)+59&amp;"年滿60歲"))</f>
        <v/>
      </c>
      <c r="N6" s="56">
        <v>15.5</v>
      </c>
      <c r="O6" s="38"/>
      <c r="P6" s="133" t="str">
        <f t="shared" ref="P6:P8" si="5">IF(O6="","",180101)</f>
        <v/>
      </c>
      <c r="Q6" s="51" t="str">
        <f t="shared" ref="Q6:Q59" si="6">IF(OR(O6="",O6=" ",O6="　"),"",IF(AT6&lt;60,"84年以前未滿60歲","OK
"&amp;LEFT(TEXT(P6,"0000000"),3)+59&amp;"年滿60歲"))</f>
        <v/>
      </c>
      <c r="R6" s="56">
        <v>15.5</v>
      </c>
      <c r="S6" s="38"/>
      <c r="T6" s="34"/>
      <c r="U6" s="51" t="str">
        <f t="shared" ref="U6:U59" si="7">IF(OR(S6="",S6=" ",S6="　"),"",IF(T6&gt;840630,"制度取消後始結婚","OK
"&amp;LEFT(TEXT(T6,"0000000"),3)-0&amp;"年結婚"))</f>
        <v/>
      </c>
      <c r="V6" s="56">
        <v>15.5</v>
      </c>
      <c r="W6" s="38"/>
      <c r="X6" s="34"/>
      <c r="Y6" s="51" t="str">
        <f t="shared" ref="Y6:Y59" si="8">IF(OR(W6="",W6=" ",W6="　"),"",IF(X6&gt;840630,"制度取消後始出生",IF(HA6&gt;19,"提醒 : 滿20歲","OK
"&amp;LEFT(TEXT(X6,"0000000"),3)-0&amp;"年出生")))</f>
        <v/>
      </c>
      <c r="Z6" s="56">
        <v>15.5</v>
      </c>
      <c r="AA6" s="35"/>
      <c r="AB6" s="34"/>
      <c r="AC6" s="51" t="str">
        <f t="shared" ref="AC6:AC59" si="9">IF(OR(AA6="",AA6=" ",AA6="　"),"",IF(AB6&gt;840630,"制度取消後始出生",IF(HC6&gt;19,"提醒 : 滿20歲","OK
"&amp;LEFT(TEXT(AB6,"0000000"),3)-0&amp;"年出生")))</f>
        <v/>
      </c>
      <c r="AD6" s="56">
        <v>15.5</v>
      </c>
      <c r="AE6" s="38"/>
      <c r="AF6" s="34"/>
      <c r="AG6" s="51" t="str">
        <f t="shared" ref="AG6:AG59" si="10">IF(OR(AE6="",AE6=" ",AE6="　"),"",IF(AF6&gt;840630,"制度取消後始出生",IF(HE6&gt;19,"提醒 : 滿20歲","OK
"&amp;LEFT(TEXT(AF6,"0000000"),3)-0&amp;"年出生")))</f>
        <v/>
      </c>
      <c r="AH6" s="56">
        <v>15.5</v>
      </c>
      <c r="AI6" s="37">
        <f t="shared" ref="AI6:AI59" si="11">IF(OR(C6="",C6=" ",C6="　"),0,AZ6)</f>
        <v>0</v>
      </c>
      <c r="AJ6" s="47">
        <f t="shared" ref="AJ6:AJ59" si="12">IF(OR(C6="",C6=" ",C6="　"),0,IF(LEFT(AK6,2)="申報","＊",BD6))</f>
        <v>0</v>
      </c>
      <c r="AK6" s="26">
        <f t="shared" ref="AK6:AK59" si="13">IF(OR(C6="",C6=" ",C6="　"),0,IF(AZ6&gt;BB6,"申報總口數逾限，請刪減",IF((AV6+AW6+AX6+AY6)&gt;BC6,"申報配偶子女逾限，請刪減","核符")))</f>
        <v>0</v>
      </c>
      <c r="AL6" s="53">
        <f t="shared" ref="AL6:AL59" si="14">IF(OR(C6="",C6=" ",C6="　"),0,IF(LEFT(AK6,2)="申報","＊",H6+G6+AJ6&amp;"/月
"&amp;HH6+HI6+HJ6&amp;"/年"))</f>
        <v>0</v>
      </c>
      <c r="AM6" s="36"/>
      <c r="AN6" s="54"/>
      <c r="AO6" s="131" t="e">
        <f>VLOOKUP(LEFT(C6,1),Sheet2!$L$3:$M$28,2,FALSE)&amp;MID(C6,2,9)</f>
        <v>#N/A</v>
      </c>
      <c r="AP6" s="131" t="e">
        <f t="shared" ref="AP6:AP59" si="15">MOD(MID(AO6,1,1)+MID(AO6,2,1)*9+MID(AO6,3,1)*8+MID(AO6,4,1)*7+MID(AO6,5,1)*6+MID(AO6,6,1)*5+MID(AO6,7,1)*4+MID(AO6,8,1)*3+MID(AO6,9,1)*2+MID(AO6,10,1),10)</f>
        <v>#N/A</v>
      </c>
      <c r="AQ6" s="131" t="e">
        <f t="shared" ref="AQ6:AQ59" si="16">IF(AP6=0,0,10-AP6)-VALUE(MID(C6,10,1))</f>
        <v>#N/A</v>
      </c>
      <c r="AR6" s="27">
        <f t="shared" ref="AR6:AR59" si="17">IF(OR(L6="",L6=" ",L6="　"),0,84-LEFT(TEXT(L6,"0000000"),3)+1)</f>
        <v>0</v>
      </c>
      <c r="AS6" s="28">
        <f t="shared" ref="AS6:AS59" si="18">IF(OR(L6="",L6=" ",L6="　"),0,IF(AR6&gt;59,1,0))</f>
        <v>0</v>
      </c>
      <c r="AT6" s="27">
        <f t="shared" ref="AT6:AT59" si="19">IF(OR(P6="",P6=" ",P6="　"),0,84-LEFT(TEXT(P6,"0000000"),3)+1)</f>
        <v>0</v>
      </c>
      <c r="AU6" s="28">
        <f t="shared" ref="AU6:AU59" si="20">IF(OR(P6="",P6=" ",P6="　"),0,IF(AT6&gt;59,1,0))</f>
        <v>0</v>
      </c>
      <c r="AV6" s="28">
        <f t="shared" ref="AV6:AV59" si="21">IF(OR(T6="",T6=" ",T6="　"),0,IF(T6&lt;840701,1,0))</f>
        <v>0</v>
      </c>
      <c r="AW6" s="28">
        <f t="shared" ref="AW6:AW59" si="22">IF(OR(X6="",X6=" ",X6="　"),0,IF(X6&lt;840701,1,0))</f>
        <v>0</v>
      </c>
      <c r="AX6" s="28">
        <f t="shared" ref="AX6:AX59" si="23">IF(OR(AB6="",AB6=" ",AB6="　"),0,IF(AB6&lt;840701,1,0))</f>
        <v>0</v>
      </c>
      <c r="AY6" s="28">
        <f t="shared" ref="AY6:AY59" si="24">IF(OR(AF6="",AF6=" ",AF6="　"),0,IF(AF6&lt;840701,1,0))</f>
        <v>0</v>
      </c>
      <c r="AZ6" s="29" t="str">
        <f t="shared" ref="AZ6:AZ59" si="25">IF(OR(B6="",B6=" ",B6="　"),"",AS6+AU6+AV6+AW6+AX6+AY6)</f>
        <v/>
      </c>
      <c r="BA6" s="29"/>
      <c r="BB6" s="30">
        <f t="shared" ref="BB6:BC37" si="26">GW6</f>
        <v>0</v>
      </c>
      <c r="BC6" s="30">
        <f t="shared" si="26"/>
        <v>0</v>
      </c>
      <c r="BD6" s="31">
        <f t="shared" ref="BD6:BD59" si="27">ROUND(566*(AS6+AU6+AV6+AW6+AX6+AY6),0)</f>
        <v>0</v>
      </c>
      <c r="BF6" s="27" t="e">
        <f t="shared" ref="BF6:BF59" si="28">80-LEFT(TEXT(L6,"0000000"),3)+1</f>
        <v>#VALUE!</v>
      </c>
      <c r="BG6" s="28">
        <f t="shared" ref="BG6:BG59" si="29">IF(OR(L6="",L6=" ",L6="　"),0,IF(D6&gt;=800701,0,IF(BF6&gt;59,1,0)))</f>
        <v>0</v>
      </c>
      <c r="BH6" s="27" t="e">
        <f t="shared" ref="BH6:BH59" si="30">80-LEFT(TEXT(P6,"0000000"),3)+1</f>
        <v>#VALUE!</v>
      </c>
      <c r="BI6" s="28">
        <f t="shared" ref="BI6:BI59" si="31">IF(OR(P6="",P6=" ",P6="　"),0,IF(D6&gt;=800701,0,IF(BH6&gt;59,1,0)))</f>
        <v>0</v>
      </c>
      <c r="BJ6" s="28">
        <f>IF(OR(T6="",T6=" ",T6="　"),0,IF(D6&gt;=800701,0,IF(MATCH(T6,Sheet2!$D$3:$D$12,1)&lt;=1,1,0)))</f>
        <v>0</v>
      </c>
      <c r="BK6" s="28">
        <f>IF(OR(X6="",X6=" ",X6="　"),0,IF(D6&gt;=800701,0,IF(MATCH(X6,Sheet2!$D$3:$D$12,1)&lt;=1,1,0)))</f>
        <v>0</v>
      </c>
      <c r="BL6" s="28">
        <f>IF(OR(AB6="",AB6=" ",AB6="　"),0,IF(D6&gt;=800701,0,IF(MATCH(AB6,Sheet2!$D$3:$D$12,1)&lt;=1,1,0)))</f>
        <v>0</v>
      </c>
      <c r="BM6" s="28">
        <f>IF(OR(AF6="",AF6=" ",AF6="　"),0,IF(D6&gt;=800701,0,IF(MATCH(AF6,Sheet2!$D$3:$D$12,1)&lt;=1,1,0)))</f>
        <v>0</v>
      </c>
      <c r="BN6" s="29">
        <f t="shared" ref="BN6:BN59" si="32">IF(D6&gt;=800701,0,5)</f>
        <v>5</v>
      </c>
      <c r="BO6" s="29">
        <f t="shared" ref="BO6:BO59" si="33">IF(D6&gt;=800701,0,3)</f>
        <v>3</v>
      </c>
      <c r="BP6" s="30">
        <f t="shared" ref="BP6:BP59" si="34">BG6+BI6+BQ6</f>
        <v>0</v>
      </c>
      <c r="BQ6" s="30">
        <f t="shared" ref="BQ6:BQ59" si="35">IF((BJ6+BK6+BL6+BM6)&gt;3,3,(BJ6+BK6+BL6+BM6))</f>
        <v>0</v>
      </c>
      <c r="BR6" s="30">
        <f t="shared" ref="BR6:BS37" si="36">IF(BP6&gt;BN6,3,BP6)</f>
        <v>0</v>
      </c>
      <c r="BS6" s="30">
        <f t="shared" si="36"/>
        <v>0</v>
      </c>
      <c r="BT6" s="30"/>
      <c r="BU6" s="27" t="e">
        <f t="shared" ref="BU6:BU59" si="37">80-LEFT(TEXT(L6,"0000000"),3)+1</f>
        <v>#VALUE!</v>
      </c>
      <c r="BV6" s="28">
        <f t="shared" ref="BV6:BV59" si="38">IF(OR(L6="",L6=" ",L6="　"),0,IF(D6&gt;=810101,0,IF(BU6&gt;59,1,0)))</f>
        <v>0</v>
      </c>
      <c r="BW6" s="27" t="e">
        <f t="shared" ref="BW6:BW59" si="39">80-LEFT(TEXT(P6,"0000000"),3)+1</f>
        <v>#VALUE!</v>
      </c>
      <c r="BX6" s="28">
        <f t="shared" ref="BX6:BX59" si="40">IF(OR(P6="",P6=" ",P6="　"),0,IF(D6&gt;=810101,0,IF(BW6&gt;59,1,0)))</f>
        <v>0</v>
      </c>
      <c r="BY6" s="28">
        <f>IF(OR(T6="",T6=" ",T6="　"),0,IF(D6&gt;=810101,0,IF(BJ6=1,1,IF(MATCH(T6,Sheet2!$D$3:$D$12,1)&lt;=2,1,0))))</f>
        <v>0</v>
      </c>
      <c r="BZ6" s="28">
        <f>IF(OR(X6="",X6=" ",X6="　"),0,IF(D6&gt;=810101,0,IF(BK6=1,1,IF(MATCH(X6,Sheet2!$D$3:$D$12,1)&lt;=2,1,0))))</f>
        <v>0</v>
      </c>
      <c r="CA6" s="28">
        <f>IF(OR(AB6="",AB6=" ",AB6="　"),0,IF(D6&gt;=810101,0,IF(BL6=1,1,IF(MATCH(AB6,Sheet2!$D$3:$D$12,1)&lt;=2,1,0))))</f>
        <v>0</v>
      </c>
      <c r="CB6" s="28">
        <f>IF(OR(AF6="",AF6=" ",AF6="　"),0,IF(D6&gt;=810101,0,IF(BM6=1,1,IF(MATCH(AF6,Sheet2!$D$3:$D$12,1)&lt;=2,1,0))))</f>
        <v>0</v>
      </c>
      <c r="CC6" s="29">
        <f t="shared" ref="CC6:CC59" si="41">IF(D6&gt;=810101,0,4)</f>
        <v>4</v>
      </c>
      <c r="CD6" s="29">
        <f t="shared" ref="CD6:CD59" si="42">IF(D6&gt;=810101,0,3)</f>
        <v>3</v>
      </c>
      <c r="CE6" s="30">
        <f t="shared" ref="CE6:CE59" si="43">BV6+BX6+CF6</f>
        <v>0</v>
      </c>
      <c r="CF6" s="30">
        <f t="shared" ref="CF6:CF59" si="44">IF((BY6+BZ6+CA6+CB6)&gt;3,3,(BY6+BZ6+CA6+CB6))</f>
        <v>0</v>
      </c>
      <c r="CG6" s="30">
        <f t="shared" ref="CG6:CH37" si="45">IF(BR6&gt;=CC6,BR6,IF(CE6&gt;CC6,3,CE6))</f>
        <v>0</v>
      </c>
      <c r="CH6" s="30">
        <f t="shared" si="45"/>
        <v>0</v>
      </c>
      <c r="CI6" s="30"/>
      <c r="CJ6" s="27" t="e">
        <f t="shared" ref="CJ6:CJ59" si="46">81-LEFT(TEXT(L6,"0000000"),3)+1</f>
        <v>#VALUE!</v>
      </c>
      <c r="CK6" s="28">
        <f t="shared" ref="CK6:CK59" si="47">IF(OR(L6="",L6=" ",L6="　"),0,IF(D6&gt;=810701,0,IF(CJ6&gt;59,1,0)))</f>
        <v>0</v>
      </c>
      <c r="CL6" s="27" t="e">
        <f t="shared" ref="CL6:CL59" si="48">81-LEFT(TEXT(P6,"0000000"),3)+1</f>
        <v>#VALUE!</v>
      </c>
      <c r="CM6" s="28">
        <f t="shared" ref="CM6:CM59" si="49">IF(OR(P6="",P6=" ",P6="　"),0,IF(D6&gt;=810701,0,IF(CL6&gt;59,1,0)))</f>
        <v>0</v>
      </c>
      <c r="CN6" s="28">
        <f>IF(OR(T6="",T6=" ",T6="　"),0,IF(D6&gt;=810701,0,IF(BY6=1,1,IF(MATCH(T6,Sheet2!$D$3:$D$12,1)&lt;=3,1,0))))</f>
        <v>0</v>
      </c>
      <c r="CO6" s="28">
        <f>IF(OR(X6="",X6=" ",X6="　"),0,IF(D6&gt;=810701,0,IF(BZ6=1,1,IF(MATCH(X6,Sheet2!$D$3:$D$12,1)&lt;=3,1,0))))</f>
        <v>0</v>
      </c>
      <c r="CP6" s="28">
        <f>IF(OR(AB6="",AB6=" ",AB6="　"),0,IF(D6&gt;=810701,0,IF(CA6=1,1,IF(MATCH(AB6,Sheet2!$D$3:$D$12,1)&lt;=3,1,0))))</f>
        <v>0</v>
      </c>
      <c r="CQ6" s="28">
        <f>IF(OR(AF6="",AF6=" ",AF6="　"),0,IF(D6&gt;=810701,0,IF(CB6=1,1,IF(MATCH(AF6,Sheet2!$D$3:$D$12,1)&lt;=3,1,0))))</f>
        <v>0</v>
      </c>
      <c r="CR6" s="29">
        <f t="shared" ref="CR6:CR59" si="50">IF(D6&gt;=810701,0,4)</f>
        <v>4</v>
      </c>
      <c r="CS6" s="29">
        <f t="shared" ref="CS6:CS59" si="51">IF(D6&gt;=810701,0,3)</f>
        <v>3</v>
      </c>
      <c r="CT6" s="30">
        <f t="shared" ref="CT6:CT59" si="52">CK6+CM6+CU6</f>
        <v>0</v>
      </c>
      <c r="CU6" s="30">
        <f t="shared" ref="CU6:CU59" si="53">IF((CN6+CO6+CP6+CQ6)&gt;3,3,(CN6+CO6+CP6+CQ6))</f>
        <v>0</v>
      </c>
      <c r="CV6" s="30">
        <f t="shared" ref="CV6:CW37" si="54">IF(CG6&gt;=CR6,CG6,IF(CT6&gt;CR6,3,CT6))</f>
        <v>0</v>
      </c>
      <c r="CW6" s="30">
        <f t="shared" si="54"/>
        <v>0</v>
      </c>
      <c r="CX6" s="31"/>
      <c r="CY6" s="27" t="e">
        <f t="shared" ref="CY6:CY59" si="55">81-LEFT(TEXT(L6,"0000000"),3)+1</f>
        <v>#VALUE!</v>
      </c>
      <c r="CZ6" s="28">
        <f t="shared" ref="CZ6:CZ59" si="56">IF(OR(L6="",L6=" ",L6="　"),0,IF(D6&gt;=820101,0,IF(CY6&gt;59,1,0)))</f>
        <v>0</v>
      </c>
      <c r="DA6" s="27" t="e">
        <f t="shared" ref="DA6:DA59" si="57">81-LEFT(TEXT(P6,"0000000"),3)+1</f>
        <v>#VALUE!</v>
      </c>
      <c r="DB6" s="28">
        <f t="shared" ref="DB6:DB59" si="58">IF(OR(P6="",P6=" ",P6="　"),0,IF(D6&gt;=820101,0,IF(DA6&gt;59,1,0)))</f>
        <v>0</v>
      </c>
      <c r="DC6" s="28">
        <f>IF(OR(T6="",T6=" ",T6="　"),0,IF(D6&gt;=820101,0,IF(CN6=1,1,IF(MATCH(T6,Sheet2!$D$3:$D$12,1)&lt;=4,1,0))))</f>
        <v>0</v>
      </c>
      <c r="DD6" s="28">
        <f>IF(OR(X6="",X6=" ",X6="　"),0,IF(D6&gt;=820101,0,IF(CO6=1,1,IF(MATCH(X6,Sheet2!$D$3:$D$12,1)&lt;=4,1,0))))</f>
        <v>0</v>
      </c>
      <c r="DE6" s="28">
        <f>IF(OR(AB6="",AB6=" ",AB6="　"),0,IF(D6&gt;=820101,0,IF(CP6=1,1,IF(MATCH(AB6,Sheet2!$D$3:$D$12,1)&lt;=4,1,0))))</f>
        <v>0</v>
      </c>
      <c r="DF6" s="28">
        <f>IF(OR(AF6="",AF6=" ",AF6="　"),0,IF(D6&gt;=820101,0,IF(CQ6=1,1,IF(MATCH(AF6,Sheet2!$D$3:$D$12,1)&lt;=4,1,0))))</f>
        <v>0</v>
      </c>
      <c r="DG6" s="29">
        <f t="shared" ref="DG6:DG59" si="59">IF(D6&gt;=820101,0,3)</f>
        <v>3</v>
      </c>
      <c r="DH6" s="29">
        <f t="shared" ref="DH6:DH59" si="60">IF(D6&gt;=820101,0,3)</f>
        <v>3</v>
      </c>
      <c r="DI6" s="30">
        <f t="shared" ref="DI6:DI59" si="61">CZ6+DB6+DJ6</f>
        <v>0</v>
      </c>
      <c r="DJ6" s="30">
        <f t="shared" ref="DJ6:DJ59" si="62">IF((DC6+DD6+DE6+DF6)&gt;3,3,(DC6+DD6+DE6+DF6))</f>
        <v>0</v>
      </c>
      <c r="DK6" s="30">
        <f t="shared" ref="DK6:DL37" si="63">IF(CV6&gt;=DG6,CV6,IF(DI6&gt;DG6,3,DI6))</f>
        <v>0</v>
      </c>
      <c r="DL6" s="30">
        <f t="shared" si="63"/>
        <v>0</v>
      </c>
      <c r="DM6" s="31"/>
      <c r="DN6" s="27" t="e">
        <f t="shared" ref="DN6:DN59" si="64">82-LEFT(TEXT(L6,"0000000"),3)+1</f>
        <v>#VALUE!</v>
      </c>
      <c r="DO6" s="28">
        <f t="shared" ref="DO6:DO59" si="65">IF(OR(L6="",L6=" ",L6="　"),0,IF(D6&gt;=820701,0,IF(DN6&gt;59,1,0)))</f>
        <v>0</v>
      </c>
      <c r="DP6" s="27" t="e">
        <f t="shared" ref="DP6:DP59" si="66">82-LEFT(TEXT(P6,"0000000"),3)+1</f>
        <v>#VALUE!</v>
      </c>
      <c r="DQ6" s="28">
        <f t="shared" ref="DQ6:DQ59" si="67">IF(OR(P6="",P6=" ",P6="　"),0,IF(D6&gt;=820701,0,IF(DP6&gt;59,1,0)))</f>
        <v>0</v>
      </c>
      <c r="DR6" s="28">
        <f>IF(OR(T6="",T6=" ",T6="　"),0,IF(D6&gt;=820701,0,IF(DC6=1,1,IF(MATCH(T6,Sheet2!$D$3:$D$12,1)&lt;=5,1,0))))</f>
        <v>0</v>
      </c>
      <c r="DS6" s="28">
        <f>IF(OR(X6="",X6=" ",X6="　"),0,IF(D6&gt;=820701,0,IF(DD6=1,1,IF(MATCH(X6,Sheet2!$D$3:$D$12,1)&lt;=5,1,0))))</f>
        <v>0</v>
      </c>
      <c r="DT6" s="28">
        <f>IF(OR(AB6="",AB6=" ",AB6="　"),0,IF(D6&gt;=820701,0,IF(DE6=1,1,IF(MATCH(AB6,Sheet2!$D$3:$D$12,1)&lt;=5,1,0))))</f>
        <v>0</v>
      </c>
      <c r="DU6" s="28">
        <f>IF(OR(AF6="",AF6=" ",AF6="　"),0,IF(D6&gt;=820701,0,IF(DF6=1,1,IF(MATCH(AF6,Sheet2!$D$3:$D$12,1)&lt;=5,1,0))))</f>
        <v>0</v>
      </c>
      <c r="DV6" s="29">
        <f t="shared" ref="DV6:DV59" si="68">IF(D6&gt;=820701,0,3)</f>
        <v>3</v>
      </c>
      <c r="DW6" s="29">
        <f t="shared" ref="DW6:DW59" si="69">IF(D6&gt;=820701,0,3)</f>
        <v>3</v>
      </c>
      <c r="DX6" s="30">
        <f t="shared" ref="DX6:DX59" si="70">DO6+DQ6+DY6</f>
        <v>0</v>
      </c>
      <c r="DY6" s="30">
        <f t="shared" ref="DY6:DY59" si="71">IF((DR6+DS6+DT6+DU6)&gt;3,3,(DR6+DS6+DT6+DU6))</f>
        <v>0</v>
      </c>
      <c r="DZ6" s="30">
        <f t="shared" ref="DZ6:EA37" si="72">IF(DK6&gt;=DV6,DK6,IF(DX6&gt;DV6,3,DX6))</f>
        <v>0</v>
      </c>
      <c r="EA6" s="30">
        <f t="shared" si="72"/>
        <v>0</v>
      </c>
      <c r="EB6" s="31"/>
      <c r="EC6" s="27" t="e">
        <f t="shared" ref="EC6:EC59" si="73">82-LEFT(TEXT(L6,"0000000"),3)+1</f>
        <v>#VALUE!</v>
      </c>
      <c r="ED6" s="28">
        <f t="shared" ref="ED6:ED59" si="74">IF(OR(L6="",L6=" ",L6="　"),0,IF(D6&gt;=830101,0,IF(EC6&gt;59,1,0)))</f>
        <v>0</v>
      </c>
      <c r="EE6" s="27" t="e">
        <f t="shared" ref="EE6:EE59" si="75">82-LEFT(TEXT(P6,"0000000"),3)+1</f>
        <v>#VALUE!</v>
      </c>
      <c r="EF6" s="28">
        <f t="shared" ref="EF6:EF59" si="76">IF(OR(P6="",P6=" ",P6="　"),0,IF(D6&gt;=830101,0,IF(EE6&gt;59,1,0)))</f>
        <v>0</v>
      </c>
      <c r="EG6" s="28">
        <f>IF(OR(T6="",T6=" ",T6="　"),0,IF(D6&gt;=830101,0,IF(DR6=1,1,IF(MATCH(T6,Sheet2!$D$3:$D$12,1)&lt;=6,1,0))))</f>
        <v>0</v>
      </c>
      <c r="EH6" s="28">
        <f>IF(OR(X6="",X6=" ",X6="　"),0,IF(D6&gt;=830101,0,IF(DS6=1,1,IF(MATCH(X6,Sheet2!$D$3:$D$12,1)&lt;=6,1,0))))</f>
        <v>0</v>
      </c>
      <c r="EI6" s="28">
        <f>IF(OR(AB6="",AB6=" ",AB6="　"),0,IF(D6&gt;=830101,0,IF(DT6=1,1,IF(MATCH(AB6,Sheet2!$D$3:$D$12,1)&lt;=6,1,0))))</f>
        <v>0</v>
      </c>
      <c r="EJ6" s="28">
        <f>IF(OR(AF6="",AF6=" ",AF6="　"),0,IF(D6&gt;=830101,0,IF(DU6=1,1,IF(MATCH(AF6,Sheet2!$D$3:$D$12,1)&lt;=6,1,0))))</f>
        <v>0</v>
      </c>
      <c r="EK6" s="29">
        <f t="shared" ref="EK6:EK59" si="77">IF(D6&gt;=830101,0,2)</f>
        <v>2</v>
      </c>
      <c r="EL6" s="29">
        <f t="shared" ref="EL6:EL59" si="78">IF(D6&gt;=830101,0,2)</f>
        <v>2</v>
      </c>
      <c r="EM6" s="30">
        <f t="shared" ref="EM6:EM59" si="79">ED6+EF6+EN6</f>
        <v>0</v>
      </c>
      <c r="EN6" s="30">
        <f t="shared" ref="EN6:EN59" si="80">IF((EG6+EH6+EI6+EJ6)&gt;3,3,(EG6+EH6+EI6+EJ6))</f>
        <v>0</v>
      </c>
      <c r="EO6" s="30">
        <f t="shared" ref="EO6:EP37" si="81">IF(DZ6&gt;=EK6,DZ6,IF(EM6&gt;EK6,2,EM6))</f>
        <v>0</v>
      </c>
      <c r="EP6" s="30">
        <f t="shared" si="81"/>
        <v>0</v>
      </c>
      <c r="EQ6" s="31"/>
      <c r="ER6" s="27" t="e">
        <f t="shared" ref="ER6:ER59" si="82">83-LEFT(TEXT(L6,"0000000"),3)+1</f>
        <v>#VALUE!</v>
      </c>
      <c r="ES6" s="28">
        <f t="shared" ref="ES6:ES59" si="83">IF(OR(L6="",L6=" ",L6="　"),0,IF(D6&gt;=830701,0,IF(ER6&gt;59,1,0)))</f>
        <v>0</v>
      </c>
      <c r="ET6" s="27" t="e">
        <f t="shared" ref="ET6:ET59" si="84">83-LEFT(TEXT(P6,"0000000"),3)+1</f>
        <v>#VALUE!</v>
      </c>
      <c r="EU6" s="28">
        <f t="shared" ref="EU6:EU59" si="85">IF(OR(P6="",P6=" ",P6="　"),0,IF(D6&gt;=830701,0,IF(ET6&gt;59,1,0)))</f>
        <v>0</v>
      </c>
      <c r="EV6" s="28">
        <f>IF(OR(T6="",T6=" ",T6="　"),0,IF(D6&gt;=830701,0,IF(EG6=1,1,IF(MATCH(T6,Sheet2!$D$3:$D$12,1)&lt;=7,1,0))))</f>
        <v>0</v>
      </c>
      <c r="EW6" s="28">
        <f>IF(OR(X6="",X6=" ",X6="　"),0,IF(D6&gt;=830701,0,IF(EH6=1,1,IF(MATCH(X6,Sheet2!$D$3:$D$12,1)&lt;=7,1,0))))</f>
        <v>0</v>
      </c>
      <c r="EX6" s="28">
        <f>IF(OR(AB6="",AB6=" ",AB6="　"),0,IF(D6&gt;=830701,0,IF(EI6=1,1,IF(MATCH(AB6,Sheet2!$D$3:$D$12,1)&lt;=7,1,0))))</f>
        <v>0</v>
      </c>
      <c r="EY6" s="28">
        <f>IF(OR(AF6="",AF6=" ",AF6="　"),0,IF(D6&gt;=830701,0,IF(EJ6=1,1,IF(MATCH(AF6,Sheet2!$D$3:$D$12,1)&lt;=7,1,0))))</f>
        <v>0</v>
      </c>
      <c r="EZ6" s="29">
        <f t="shared" ref="EZ6:EZ59" si="86">IF(D6&gt;=830701,0,2)</f>
        <v>2</v>
      </c>
      <c r="FA6" s="29">
        <f t="shared" ref="FA6:FA59" si="87">IF(D6&gt;=830701,0,2)</f>
        <v>2</v>
      </c>
      <c r="FB6" s="30">
        <f t="shared" ref="FB6:FB59" si="88">ES6+EU6+FC6</f>
        <v>0</v>
      </c>
      <c r="FC6" s="30">
        <f t="shared" ref="FC6:FC59" si="89">IF((EV6+EW6+EX6+EY6)&gt;3,3,(EV6+EW6+EX6+EY6))</f>
        <v>0</v>
      </c>
      <c r="FD6" s="30">
        <f t="shared" ref="FD6:FE37" si="90">IF(EO6&gt;=EZ6,EO6,IF(FB6&gt;EZ6,2,FB6))</f>
        <v>0</v>
      </c>
      <c r="FE6" s="30">
        <f t="shared" si="90"/>
        <v>0</v>
      </c>
      <c r="FF6" s="31"/>
      <c r="FG6" s="27" t="e">
        <f t="shared" ref="FG6:FG59" si="91">83-LEFT(TEXT(L6,"0000000"),3)+1</f>
        <v>#VALUE!</v>
      </c>
      <c r="FH6" s="28">
        <f t="shared" ref="FH6:FH59" si="92">IF(OR(L6="",L6=" ",L6="　"),0,IF(D6&gt;=840101,0,IF(FG6&gt;59,1,0)))</f>
        <v>0</v>
      </c>
      <c r="FI6" s="27" t="e">
        <f t="shared" ref="FI6:FI59" si="93">83-LEFT(TEXT(P6,"0000000"),3)+1</f>
        <v>#VALUE!</v>
      </c>
      <c r="FJ6" s="28">
        <f t="shared" ref="FJ6:FJ59" si="94">IF(OR(P6="",P6=" ",P6="　"),0,IF(D6&gt;=840101,0,IF(FI6&gt;59,1,0)))</f>
        <v>0</v>
      </c>
      <c r="FK6" s="28">
        <f>IF(OR(T6="",T6=" ",T6="　"),0,IF(D6&gt;=840101,0,IF(EV6=1,1,IF(MATCH(T6,Sheet2!$D$3:$D$12,1)&lt;=8,1,0))))</f>
        <v>0</v>
      </c>
      <c r="FL6" s="28">
        <f>IF(OR(X6="",X6=" ",X6="　"),0,IF(D6&gt;=840101,0,IF(EW6=1,1,IF(MATCH(X6,Sheet2!$D$3:$D$12,1)&lt;=8,1,0))))</f>
        <v>0</v>
      </c>
      <c r="FM6" s="28">
        <f>IF(OR(AB6="",AB6=" ",AB6="　"),0,IF(D6&gt;=840101,0,IF(EX6=1,1,IF(MATCH(AB6,Sheet2!$D$3:$D$12,1)&lt;=8,1,0))))</f>
        <v>0</v>
      </c>
      <c r="FN6" s="28">
        <f>IF(OR(AF6="",AF6=" ",AF6="　"),0,IF(D6&gt;=840101,0,IF(EY6=1,1,IF(MATCH(AF6,Sheet2!$D$3:$D$12,1)&lt;=8,1,0))))</f>
        <v>0</v>
      </c>
      <c r="FO6" s="29">
        <f t="shared" ref="FO6:FO59" si="95">IF(D6&gt;=840101,0,1)</f>
        <v>1</v>
      </c>
      <c r="FP6" s="29">
        <f t="shared" ref="FP6:FP59" si="96">IF(D6&gt;=840101,0,1)</f>
        <v>1</v>
      </c>
      <c r="FQ6" s="30">
        <f t="shared" ref="FQ6:FQ59" si="97">FH6+FJ6+FR6</f>
        <v>0</v>
      </c>
      <c r="FR6" s="30">
        <f t="shared" ref="FR6:FR59" si="98">IF((FK6+FL6+FM6+FN6)&gt;3,3,(FK6+FL6+FM6+FN6))</f>
        <v>0</v>
      </c>
      <c r="FS6" s="30">
        <f t="shared" ref="FS6:FT37" si="99">IF(FD6&gt;=FO6,FD6,IF(FQ6&gt;FO6,1,FQ6))</f>
        <v>0</v>
      </c>
      <c r="FT6" s="30">
        <f t="shared" si="99"/>
        <v>0</v>
      </c>
      <c r="FU6" s="31"/>
      <c r="FV6" s="27" t="e">
        <f t="shared" ref="FV6:FV59" si="100">84-LEFT(TEXT(L6,"0000000"),3)+1</f>
        <v>#VALUE!</v>
      </c>
      <c r="FW6" s="28">
        <f t="shared" ref="FW6:FW59" si="101">IF(OR(L6="",L6=" ",L6="　"),0,IF(D6&gt;=840701,0,IF(FV6&gt;59,1,0)))</f>
        <v>0</v>
      </c>
      <c r="FX6" s="27" t="e">
        <f t="shared" ref="FX6:FX59" si="102">84-LEFT(TEXT(P6,"0000000"),3)+1</f>
        <v>#VALUE!</v>
      </c>
      <c r="FY6" s="28">
        <f t="shared" ref="FY6:FY59" si="103">IF(OR(P6="",P6=" ",P6="　"),0,IF(D6&gt;=840701,0,IF(FX6&gt;59,1,0)))</f>
        <v>0</v>
      </c>
      <c r="FZ6" s="28">
        <f>IF(OR(T6="",T6=" ",T6="　"),0,IF(D6&gt;=840701,0,IF(FK6=1,1,IF(MATCH(T6,Sheet2!$D$3:$D$12,1)&lt;=9,1,0))))</f>
        <v>0</v>
      </c>
      <c r="GA6" s="28">
        <f>IF(OR(X6="",X6=" ",X6="　"),0,IF(D6&gt;=840701,0,IF(FL6=1,1,IF(MATCH(X6,Sheet2!$D$3:$D$12,1)&lt;=9,1,0))))</f>
        <v>0</v>
      </c>
      <c r="GB6" s="28">
        <f>IF(OR(AB6="",AB6=" ",AB6="　"),0,IF(D6&gt;=840701,0,IF(FM6=1,1,IF(MATCH(AB6,Sheet2!$D$3:$D$12,1)&lt;=9,1,0))))</f>
        <v>0</v>
      </c>
      <c r="GC6" s="28">
        <f>IF(OR(AF6="",AF6=" ",AF6="　"),0,IF(D6&gt;=840701,0,IF(FN6=1,1,IF(MATCH(AF6,Sheet2!$D$3:$D$12,1)&lt;=9,1,0))))</f>
        <v>0</v>
      </c>
      <c r="GD6" s="29">
        <f t="shared" ref="GD6:GD59" si="104">IF(D6&gt;=840701,0,1)</f>
        <v>1</v>
      </c>
      <c r="GE6" s="29">
        <f t="shared" ref="GE6:GE59" si="105">IF(D6&gt;=840701,0,1)</f>
        <v>1</v>
      </c>
      <c r="GF6" s="30">
        <f t="shared" ref="GF6:GF59" si="106">FW6+FY6+GG6</f>
        <v>0</v>
      </c>
      <c r="GG6" s="30">
        <f t="shared" ref="GG6:GG59" si="107">IF((FZ6+GA6+GB6+GC6)&gt;3,3,(FZ6+GA6+GB6+GC6))</f>
        <v>0</v>
      </c>
      <c r="GH6" s="30">
        <f t="shared" ref="GH6:GI37" si="108">IF(FS6&gt;=GD6,FS6,IF(GF6&gt;GD6,1,GF6))</f>
        <v>0</v>
      </c>
      <c r="GI6" s="30">
        <f t="shared" si="108"/>
        <v>0</v>
      </c>
      <c r="GJ6" s="31"/>
      <c r="GK6" s="27" t="e">
        <f t="shared" ref="GK6:GK59" si="109">84-LEFT(TEXT(L6,"0000000"),3)+1</f>
        <v>#VALUE!</v>
      </c>
      <c r="GL6" s="28">
        <f t="shared" ref="GL6:GL59" si="110">IF(OR(L6="",L6=" ",L6="　"),0,IF(D6&gt;=840701,0,IF(GK6&gt;59,1,0)))</f>
        <v>0</v>
      </c>
      <c r="GM6" s="27" t="e">
        <f t="shared" ref="GM6:GM59" si="111">84-LEFT(TEXT(P6,"0000000"),3)+1</f>
        <v>#VALUE!</v>
      </c>
      <c r="GN6" s="28">
        <f t="shared" ref="GN6:GN59" si="112">IF(OR(P6="",P6=" ",P6="　"),0,IF(D6&gt;=840701,0,IF(GM6&gt;59,1,0)))</f>
        <v>0</v>
      </c>
      <c r="GO6" s="28">
        <f>IF(OR(T6="",T6=" ",T6="　"),0,IF(D6&gt;=840701,0,IF(FZ6=1,1,IF(MATCH(T6,Sheet2!$D$3:$D$12,1)&lt;=10,1,0))))</f>
        <v>0</v>
      </c>
      <c r="GP6" s="28">
        <f>IF(OR(X6="",X6=" ",X6="　"),0,IF(D6&gt;=840701,0,IF(GA6=1,1,IF(MATCH(X6,Sheet2!$D$3:$D$12,1)&lt;=10,1,0))))</f>
        <v>0</v>
      </c>
      <c r="GQ6" s="28">
        <f>IF(OR(AB6="",AB6=" ",AB6="　"),0,IF(D6&gt;=840701,0,IF(GB6=1,1,IF(MATCH(AB6,Sheet2!$D$3:$D$12,1)&lt;=10,1,0))))</f>
        <v>0</v>
      </c>
      <c r="GR6" s="28">
        <f>IF(OR(AF6="",AF6=" ",AF6="　"),0,IF(D6&gt;=840701,0,IF(GC6=1,1,IF(MATCH(AF6,Sheet2!$D$3:$D$12,1)&lt;=10,1,0))))</f>
        <v>0</v>
      </c>
      <c r="GS6" s="29">
        <f t="shared" ref="GS6:GS59" si="113">IF(D6&gt;=840701,0,0)</f>
        <v>0</v>
      </c>
      <c r="GT6" s="29">
        <f t="shared" ref="GT6:GT59" si="114">IF(D6&gt;=840701,0,0)</f>
        <v>0</v>
      </c>
      <c r="GU6" s="30">
        <f t="shared" ref="GU6:GU59" si="115">GL6+GN6+GV6</f>
        <v>0</v>
      </c>
      <c r="GV6" s="30">
        <f t="shared" ref="GV6:GV59" si="116">IF((GO6+GP6+GQ6+GR6)&gt;3,3,(GO6+GP6+GQ6+GR6))</f>
        <v>0</v>
      </c>
      <c r="GW6" s="30">
        <f t="shared" ref="GW6:GX37" si="117">IF(GH6&gt;=GS6,GH6,IF(GU6&gt;GS6,0,GU6))</f>
        <v>0</v>
      </c>
      <c r="GX6" s="30">
        <f t="shared" si="117"/>
        <v>0</v>
      </c>
      <c r="GZ6" s="39" t="str">
        <f>LEFT(TEXT(X6,"0000000"),3)+1911&amp;"/"&amp;MID(TEXT(X6,"0000000"),4,2)&amp;"/"&amp;MID(TEXT(X6,"0000000"),6,2)</f>
        <v>1911/00/00</v>
      </c>
      <c r="HA6" s="131" t="e">
        <f>DATEDIF(GZ6,HF6,"Y")</f>
        <v>#VALUE!</v>
      </c>
      <c r="HB6" s="131" t="str">
        <f>LEFT(TEXT(AB6,"0000000"),3)+1911&amp;"/"&amp;MID(TEXT(AB6,"0000000"),4,2)&amp;"/"&amp;MID(TEXT(AB6,"0000000"),6,2)</f>
        <v>1911/00/00</v>
      </c>
      <c r="HC6" s="131" t="e">
        <f>DATEDIF(HB6,HF6,"Y")</f>
        <v>#VALUE!</v>
      </c>
      <c r="HD6" s="131" t="str">
        <f>LEFT(TEXT(AF6,"0000000"),3)+1911&amp;"/"&amp;MID(TEXT(AF6,"0000000"),4,2)&amp;"/"&amp;MID(TEXT(AF6,"0000000"),6,2)</f>
        <v>1911/00/00</v>
      </c>
      <c r="HE6" s="131" t="e">
        <f>DATEDIF(HD6,HF6,"Y")</f>
        <v>#VALUE!</v>
      </c>
      <c r="HF6" s="131" t="str">
        <f>$D$2+1911+1&amp;"/01/01"</f>
        <v>2015/01/01</v>
      </c>
      <c r="HH6" s="131">
        <f>IF(OR(C6="",C6=" ",C6="　"),0,IF(D6&gt;780630,0,ROUND(VLOOKUP(F6,Sheet2!$A$1:$B$20,2,FALSE)*E6,0)))</f>
        <v>0</v>
      </c>
      <c r="HI6" s="131">
        <f>IF(OR(C6="",C6=" ",C6="　"),0,IF(D6&gt;790630,0,ROUND(930*E6,0)))</f>
        <v>0</v>
      </c>
      <c r="HJ6" s="131">
        <f>ROUND(566*(N6*AS6+R6*AU6+V6*AV6+Z6*AW6+AD6*AX6+AH6*AY6),0)</f>
        <v>0</v>
      </c>
      <c r="HL6" s="131" t="str">
        <f>IF(GL6=0,"","(父)")</f>
        <v/>
      </c>
      <c r="HM6" s="131" t="str">
        <f>IF(GN6=0,"","(母)")</f>
        <v/>
      </c>
      <c r="HN6" s="131" t="str">
        <f>IF(GO6=0,"","(配偶)")</f>
        <v/>
      </c>
      <c r="HO6" s="131" t="str">
        <f>IF(GP6=0,"","(子女1)")</f>
        <v/>
      </c>
      <c r="HP6" s="131" t="str">
        <f>IF(GQ6=0,"","(子女2)")</f>
        <v/>
      </c>
      <c r="HQ6" s="131" t="str">
        <f>IF(GR6=0,"","(子女2)")</f>
        <v/>
      </c>
      <c r="HR6" s="131" t="str">
        <f>CONCATENATE(HL6,HM6,HN6,HO6,HP6,HQ6)</f>
        <v/>
      </c>
    </row>
    <row r="7" spans="1:226" s="131" customFormat="1" ht="60" customHeight="1">
      <c r="A7" s="125">
        <v>2</v>
      </c>
      <c r="B7" s="32"/>
      <c r="C7" s="33"/>
      <c r="D7" s="34"/>
      <c r="E7" s="55"/>
      <c r="F7" s="46"/>
      <c r="G7" s="48">
        <f>IF(OR(C7="",C7=" ",C7="　"),0,IF(D7&gt;780630,0,ROUND(VLOOKUP(F7,Sheet2!$A$1:$B$20,2,FALSE),0)))</f>
        <v>0</v>
      </c>
      <c r="H7" s="49">
        <f t="shared" si="0"/>
        <v>0</v>
      </c>
      <c r="I7" s="24">
        <f t="shared" si="1"/>
        <v>0</v>
      </c>
      <c r="J7" s="25">
        <f t="shared" si="2"/>
        <v>0</v>
      </c>
      <c r="K7" s="35"/>
      <c r="L7" s="133" t="str">
        <f t="shared" si="3"/>
        <v/>
      </c>
      <c r="M7" s="51" t="str">
        <f t="shared" si="4"/>
        <v/>
      </c>
      <c r="N7" s="56">
        <v>13.5</v>
      </c>
      <c r="O7" s="38"/>
      <c r="P7" s="133" t="str">
        <f t="shared" si="5"/>
        <v/>
      </c>
      <c r="Q7" s="51" t="str">
        <f t="shared" si="6"/>
        <v/>
      </c>
      <c r="R7" s="56">
        <v>15.5</v>
      </c>
      <c r="S7" s="38"/>
      <c r="T7" s="34"/>
      <c r="U7" s="51" t="str">
        <f t="shared" si="7"/>
        <v/>
      </c>
      <c r="V7" s="56">
        <v>15.5</v>
      </c>
      <c r="W7" s="38"/>
      <c r="X7" s="34"/>
      <c r="Y7" s="51" t="str">
        <f t="shared" si="8"/>
        <v/>
      </c>
      <c r="Z7" s="56">
        <v>15.5</v>
      </c>
      <c r="AA7" s="35"/>
      <c r="AB7" s="34"/>
      <c r="AC7" s="51" t="str">
        <f t="shared" si="9"/>
        <v/>
      </c>
      <c r="AD7" s="56">
        <v>15.5</v>
      </c>
      <c r="AE7" s="38"/>
      <c r="AF7" s="34"/>
      <c r="AG7" s="51" t="str">
        <f t="shared" si="10"/>
        <v/>
      </c>
      <c r="AH7" s="56">
        <v>15.5</v>
      </c>
      <c r="AI7" s="37">
        <f t="shared" si="11"/>
        <v>0</v>
      </c>
      <c r="AJ7" s="47">
        <f t="shared" si="12"/>
        <v>0</v>
      </c>
      <c r="AK7" s="26">
        <f t="shared" si="13"/>
        <v>0</v>
      </c>
      <c r="AL7" s="53">
        <f t="shared" si="14"/>
        <v>0</v>
      </c>
      <c r="AM7" s="36"/>
      <c r="AN7" s="54"/>
      <c r="AO7" s="131" t="e">
        <f>VLOOKUP(LEFT(C7,1),Sheet2!$L$3:$M$28,2,FALSE)&amp;MID(C7,2,9)</f>
        <v>#N/A</v>
      </c>
      <c r="AP7" s="131" t="e">
        <f t="shared" si="15"/>
        <v>#N/A</v>
      </c>
      <c r="AQ7" s="131" t="e">
        <f t="shared" si="16"/>
        <v>#N/A</v>
      </c>
      <c r="AR7" s="27">
        <f t="shared" si="17"/>
        <v>0</v>
      </c>
      <c r="AS7" s="28">
        <f t="shared" si="18"/>
        <v>0</v>
      </c>
      <c r="AT7" s="27">
        <f t="shared" si="19"/>
        <v>0</v>
      </c>
      <c r="AU7" s="28">
        <f t="shared" si="20"/>
        <v>0</v>
      </c>
      <c r="AV7" s="28">
        <f t="shared" si="21"/>
        <v>0</v>
      </c>
      <c r="AW7" s="28">
        <f t="shared" si="22"/>
        <v>0</v>
      </c>
      <c r="AX7" s="28">
        <f t="shared" si="23"/>
        <v>0</v>
      </c>
      <c r="AY7" s="28">
        <f t="shared" si="24"/>
        <v>0</v>
      </c>
      <c r="AZ7" s="29" t="str">
        <f t="shared" si="25"/>
        <v/>
      </c>
      <c r="BA7" s="29"/>
      <c r="BB7" s="30">
        <f t="shared" si="26"/>
        <v>0</v>
      </c>
      <c r="BC7" s="30">
        <f t="shared" si="26"/>
        <v>0</v>
      </c>
      <c r="BD7" s="31">
        <f t="shared" si="27"/>
        <v>0</v>
      </c>
      <c r="BF7" s="27" t="e">
        <f t="shared" si="28"/>
        <v>#VALUE!</v>
      </c>
      <c r="BG7" s="28">
        <f t="shared" si="29"/>
        <v>0</v>
      </c>
      <c r="BH7" s="27" t="e">
        <f t="shared" si="30"/>
        <v>#VALUE!</v>
      </c>
      <c r="BI7" s="28">
        <f t="shared" si="31"/>
        <v>0</v>
      </c>
      <c r="BJ7" s="28">
        <f>IF(OR(T7="",T7=" ",T7="　"),0,IF(D7&gt;=800701,0,IF(MATCH(T7,Sheet2!$D$3:$D$12,1)&lt;=1,1,0)))</f>
        <v>0</v>
      </c>
      <c r="BK7" s="28">
        <f>IF(OR(X7="",X7=" ",X7="　"),0,IF(D7&gt;=800701,0,IF(MATCH(X7,Sheet2!$D$3:$D$12,1)&lt;=1,1,0)))</f>
        <v>0</v>
      </c>
      <c r="BL7" s="28">
        <f>IF(OR(AB7="",AB7=" ",AB7="　"),0,IF(D7&gt;=800701,0,IF(MATCH(AB7,Sheet2!$D$3:$D$12,1)&lt;=1,1,0)))</f>
        <v>0</v>
      </c>
      <c r="BM7" s="28">
        <f>IF(OR(AF7="",AF7=" ",AF7="　"),0,IF(D7&gt;=800701,0,IF(MATCH(AF7,Sheet2!$D$3:$D$12,1)&lt;=1,1,0)))</f>
        <v>0</v>
      </c>
      <c r="BN7" s="29">
        <f t="shared" si="32"/>
        <v>5</v>
      </c>
      <c r="BO7" s="29">
        <f t="shared" si="33"/>
        <v>3</v>
      </c>
      <c r="BP7" s="30">
        <f t="shared" si="34"/>
        <v>0</v>
      </c>
      <c r="BQ7" s="30">
        <f t="shared" si="35"/>
        <v>0</v>
      </c>
      <c r="BR7" s="30">
        <f t="shared" si="36"/>
        <v>0</v>
      </c>
      <c r="BS7" s="30">
        <f t="shared" si="36"/>
        <v>0</v>
      </c>
      <c r="BT7" s="30"/>
      <c r="BU7" s="27" t="e">
        <f t="shared" si="37"/>
        <v>#VALUE!</v>
      </c>
      <c r="BV7" s="28">
        <f t="shared" si="38"/>
        <v>0</v>
      </c>
      <c r="BW7" s="27" t="e">
        <f t="shared" si="39"/>
        <v>#VALUE!</v>
      </c>
      <c r="BX7" s="28">
        <f t="shared" si="40"/>
        <v>0</v>
      </c>
      <c r="BY7" s="28">
        <f>IF(OR(T7="",T7=" ",T7="　"),0,IF(D7&gt;=810101,0,IF(BJ7=1,1,IF(MATCH(T7,Sheet2!$D$3:$D$12,1)&lt;=2,1,0))))</f>
        <v>0</v>
      </c>
      <c r="BZ7" s="28">
        <f>IF(OR(X7="",X7=" ",X7="　"),0,IF(D7&gt;=810101,0,IF(BK7=1,1,IF(MATCH(X7,Sheet2!$D$3:$D$12,1)&lt;=2,1,0))))</f>
        <v>0</v>
      </c>
      <c r="CA7" s="28">
        <f>IF(OR(AB7="",AB7=" ",AB7="　"),0,IF(D7&gt;=810101,0,IF(BL7=1,1,IF(MATCH(AB7,Sheet2!$D$3:$D$12,1)&lt;=2,1,0))))</f>
        <v>0</v>
      </c>
      <c r="CB7" s="28">
        <f>IF(OR(AF7="",AF7=" ",AF7="　"),0,IF(D7&gt;=810101,0,IF(BM7=1,1,IF(MATCH(AF7,Sheet2!$D$3:$D$12,1)&lt;=2,1,0))))</f>
        <v>0</v>
      </c>
      <c r="CC7" s="29">
        <f t="shared" si="41"/>
        <v>4</v>
      </c>
      <c r="CD7" s="29">
        <f t="shared" si="42"/>
        <v>3</v>
      </c>
      <c r="CE7" s="30">
        <f t="shared" si="43"/>
        <v>0</v>
      </c>
      <c r="CF7" s="30">
        <f t="shared" si="44"/>
        <v>0</v>
      </c>
      <c r="CG7" s="30">
        <f t="shared" si="45"/>
        <v>0</v>
      </c>
      <c r="CH7" s="30">
        <f t="shared" si="45"/>
        <v>0</v>
      </c>
      <c r="CI7" s="30"/>
      <c r="CJ7" s="27" t="e">
        <f t="shared" si="46"/>
        <v>#VALUE!</v>
      </c>
      <c r="CK7" s="28">
        <f t="shared" si="47"/>
        <v>0</v>
      </c>
      <c r="CL7" s="27" t="e">
        <f t="shared" si="48"/>
        <v>#VALUE!</v>
      </c>
      <c r="CM7" s="28">
        <f t="shared" si="49"/>
        <v>0</v>
      </c>
      <c r="CN7" s="28">
        <f>IF(OR(T7="",T7=" ",T7="　"),0,IF(D7&gt;=810701,0,IF(BY7=1,1,IF(MATCH(T7,Sheet2!$D$3:$D$12,1)&lt;=3,1,0))))</f>
        <v>0</v>
      </c>
      <c r="CO7" s="28">
        <f>IF(OR(X7="",X7=" ",X7="　"),0,IF(D7&gt;=810701,0,IF(BZ7=1,1,IF(MATCH(X7,Sheet2!$D$3:$D$12,1)&lt;=3,1,0))))</f>
        <v>0</v>
      </c>
      <c r="CP7" s="28">
        <f>IF(OR(AB7="",AB7=" ",AB7="　"),0,IF(D7&gt;=810701,0,IF(CA7=1,1,IF(MATCH(AB7,Sheet2!$D$3:$D$12,1)&lt;=3,1,0))))</f>
        <v>0</v>
      </c>
      <c r="CQ7" s="28">
        <f>IF(OR(AF7="",AF7=" ",AF7="　"),0,IF(D7&gt;=810701,0,IF(CB7=1,1,IF(MATCH(AF7,Sheet2!$D$3:$D$12,1)&lt;=3,1,0))))</f>
        <v>0</v>
      </c>
      <c r="CR7" s="29">
        <f t="shared" si="50"/>
        <v>4</v>
      </c>
      <c r="CS7" s="29">
        <f t="shared" si="51"/>
        <v>3</v>
      </c>
      <c r="CT7" s="30">
        <f t="shared" si="52"/>
        <v>0</v>
      </c>
      <c r="CU7" s="30">
        <f t="shared" si="53"/>
        <v>0</v>
      </c>
      <c r="CV7" s="30">
        <f t="shared" si="54"/>
        <v>0</v>
      </c>
      <c r="CW7" s="30">
        <f t="shared" si="54"/>
        <v>0</v>
      </c>
      <c r="CX7" s="31"/>
      <c r="CY7" s="27" t="e">
        <f t="shared" si="55"/>
        <v>#VALUE!</v>
      </c>
      <c r="CZ7" s="28">
        <f t="shared" si="56"/>
        <v>0</v>
      </c>
      <c r="DA7" s="27" t="e">
        <f t="shared" si="57"/>
        <v>#VALUE!</v>
      </c>
      <c r="DB7" s="28">
        <f t="shared" si="58"/>
        <v>0</v>
      </c>
      <c r="DC7" s="28">
        <f>IF(OR(T7="",T7=" ",T7="　"),0,IF(D7&gt;=820101,0,IF(CN7=1,1,IF(MATCH(T7,Sheet2!$D$3:$D$12,1)&lt;=4,1,0))))</f>
        <v>0</v>
      </c>
      <c r="DD7" s="28">
        <f>IF(OR(X7="",X7=" ",X7="　"),0,IF(D7&gt;=820101,0,IF(CO7=1,1,IF(MATCH(X7,Sheet2!$D$3:$D$12,1)&lt;=4,1,0))))</f>
        <v>0</v>
      </c>
      <c r="DE7" s="28">
        <f>IF(OR(AB7="",AB7=" ",AB7="　"),0,IF(D7&gt;=820101,0,IF(CP7=1,1,IF(MATCH(AB7,Sheet2!$D$3:$D$12,1)&lt;=4,1,0))))</f>
        <v>0</v>
      </c>
      <c r="DF7" s="28">
        <f>IF(OR(AF7="",AF7=" ",AF7="　"),0,IF(D7&gt;=820101,0,IF(CQ7=1,1,IF(MATCH(AF7,Sheet2!$D$3:$D$12,1)&lt;=4,1,0))))</f>
        <v>0</v>
      </c>
      <c r="DG7" s="29">
        <f t="shared" si="59"/>
        <v>3</v>
      </c>
      <c r="DH7" s="29">
        <f t="shared" si="60"/>
        <v>3</v>
      </c>
      <c r="DI7" s="30">
        <f t="shared" si="61"/>
        <v>0</v>
      </c>
      <c r="DJ7" s="30">
        <f t="shared" si="62"/>
        <v>0</v>
      </c>
      <c r="DK7" s="30">
        <f t="shared" si="63"/>
        <v>0</v>
      </c>
      <c r="DL7" s="30">
        <f t="shared" si="63"/>
        <v>0</v>
      </c>
      <c r="DM7" s="31"/>
      <c r="DN7" s="27" t="e">
        <f t="shared" si="64"/>
        <v>#VALUE!</v>
      </c>
      <c r="DO7" s="28">
        <f t="shared" si="65"/>
        <v>0</v>
      </c>
      <c r="DP7" s="27" t="e">
        <f t="shared" si="66"/>
        <v>#VALUE!</v>
      </c>
      <c r="DQ7" s="28">
        <f t="shared" si="67"/>
        <v>0</v>
      </c>
      <c r="DR7" s="28">
        <f>IF(OR(T7="",T7=" ",T7="　"),0,IF(D7&gt;=820701,0,IF(DC7=1,1,IF(MATCH(T7,Sheet2!$D$3:$D$12,1)&lt;=5,1,0))))</f>
        <v>0</v>
      </c>
      <c r="DS7" s="28">
        <f>IF(OR(X7="",X7=" ",X7="　"),0,IF(D7&gt;=820701,0,IF(DD7=1,1,IF(MATCH(X7,Sheet2!$D$3:$D$12,1)&lt;=5,1,0))))</f>
        <v>0</v>
      </c>
      <c r="DT7" s="28">
        <f>IF(OR(AB7="",AB7=" ",AB7="　"),0,IF(D7&gt;=820701,0,IF(DE7=1,1,IF(MATCH(AB7,Sheet2!$D$3:$D$12,1)&lt;=5,1,0))))</f>
        <v>0</v>
      </c>
      <c r="DU7" s="28">
        <f>IF(OR(AF7="",AF7=" ",AF7="　"),0,IF(D7&gt;=820701,0,IF(DF7=1,1,IF(MATCH(AF7,Sheet2!$D$3:$D$12,1)&lt;=5,1,0))))</f>
        <v>0</v>
      </c>
      <c r="DV7" s="29">
        <f t="shared" si="68"/>
        <v>3</v>
      </c>
      <c r="DW7" s="29">
        <f t="shared" si="69"/>
        <v>3</v>
      </c>
      <c r="DX7" s="30">
        <f t="shared" si="70"/>
        <v>0</v>
      </c>
      <c r="DY7" s="30">
        <f t="shared" si="71"/>
        <v>0</v>
      </c>
      <c r="DZ7" s="30">
        <f t="shared" si="72"/>
        <v>0</v>
      </c>
      <c r="EA7" s="30">
        <f t="shared" si="72"/>
        <v>0</v>
      </c>
      <c r="EB7" s="31"/>
      <c r="EC7" s="27" t="e">
        <f t="shared" si="73"/>
        <v>#VALUE!</v>
      </c>
      <c r="ED7" s="28">
        <f t="shared" si="74"/>
        <v>0</v>
      </c>
      <c r="EE7" s="27" t="e">
        <f t="shared" si="75"/>
        <v>#VALUE!</v>
      </c>
      <c r="EF7" s="28">
        <f t="shared" si="76"/>
        <v>0</v>
      </c>
      <c r="EG7" s="28">
        <f>IF(OR(T7="",T7=" ",T7="　"),0,IF(D7&gt;=830101,0,IF(DR7=1,1,IF(MATCH(T7,Sheet2!$D$3:$D$12,1)&lt;=6,1,0))))</f>
        <v>0</v>
      </c>
      <c r="EH7" s="28">
        <f>IF(OR(X7="",X7=" ",X7="　"),0,IF(D7&gt;=830101,0,IF(DS7=1,1,IF(MATCH(X7,Sheet2!$D$3:$D$12,1)&lt;=6,1,0))))</f>
        <v>0</v>
      </c>
      <c r="EI7" s="28">
        <f>IF(OR(AB7="",AB7=" ",AB7="　"),0,IF(D7&gt;=830101,0,IF(DT7=1,1,IF(MATCH(AB7,Sheet2!$D$3:$D$12,1)&lt;=6,1,0))))</f>
        <v>0</v>
      </c>
      <c r="EJ7" s="28">
        <f>IF(OR(AF7="",AF7=" ",AF7="　"),0,IF(D7&gt;=830101,0,IF(DU7=1,1,IF(MATCH(AF7,Sheet2!$D$3:$D$12,1)&lt;=6,1,0))))</f>
        <v>0</v>
      </c>
      <c r="EK7" s="29">
        <f t="shared" si="77"/>
        <v>2</v>
      </c>
      <c r="EL7" s="29">
        <f t="shared" si="78"/>
        <v>2</v>
      </c>
      <c r="EM7" s="30">
        <f t="shared" si="79"/>
        <v>0</v>
      </c>
      <c r="EN7" s="30">
        <f t="shared" si="80"/>
        <v>0</v>
      </c>
      <c r="EO7" s="30">
        <f t="shared" si="81"/>
        <v>0</v>
      </c>
      <c r="EP7" s="30">
        <f t="shared" si="81"/>
        <v>0</v>
      </c>
      <c r="EQ7" s="31"/>
      <c r="ER7" s="27" t="e">
        <f t="shared" si="82"/>
        <v>#VALUE!</v>
      </c>
      <c r="ES7" s="28">
        <f t="shared" si="83"/>
        <v>0</v>
      </c>
      <c r="ET7" s="27" t="e">
        <f t="shared" si="84"/>
        <v>#VALUE!</v>
      </c>
      <c r="EU7" s="28">
        <f t="shared" si="85"/>
        <v>0</v>
      </c>
      <c r="EV7" s="28">
        <f>IF(OR(T7="",T7=" ",T7="　"),0,IF(D7&gt;=830701,0,IF(EG7=1,1,IF(MATCH(T7,Sheet2!$D$3:$D$12,1)&lt;=7,1,0))))</f>
        <v>0</v>
      </c>
      <c r="EW7" s="28">
        <f>IF(OR(X7="",X7=" ",X7="　"),0,IF(D7&gt;=830701,0,IF(EH7=1,1,IF(MATCH(X7,Sheet2!$D$3:$D$12,1)&lt;=7,1,0))))</f>
        <v>0</v>
      </c>
      <c r="EX7" s="28">
        <f>IF(OR(AB7="",AB7=" ",AB7="　"),0,IF(D7&gt;=830701,0,IF(EI7=1,1,IF(MATCH(AB7,Sheet2!$D$3:$D$12,1)&lt;=7,1,0))))</f>
        <v>0</v>
      </c>
      <c r="EY7" s="28">
        <f>IF(OR(AF7="",AF7=" ",AF7="　"),0,IF(D7&gt;=830701,0,IF(EJ7=1,1,IF(MATCH(AF7,Sheet2!$D$3:$D$12,1)&lt;=7,1,0))))</f>
        <v>0</v>
      </c>
      <c r="EZ7" s="29">
        <f t="shared" si="86"/>
        <v>2</v>
      </c>
      <c r="FA7" s="29">
        <f t="shared" si="87"/>
        <v>2</v>
      </c>
      <c r="FB7" s="30">
        <f t="shared" si="88"/>
        <v>0</v>
      </c>
      <c r="FC7" s="30">
        <f t="shared" si="89"/>
        <v>0</v>
      </c>
      <c r="FD7" s="30">
        <f t="shared" si="90"/>
        <v>0</v>
      </c>
      <c r="FE7" s="30">
        <f t="shared" si="90"/>
        <v>0</v>
      </c>
      <c r="FF7" s="31"/>
      <c r="FG7" s="27" t="e">
        <f t="shared" si="91"/>
        <v>#VALUE!</v>
      </c>
      <c r="FH7" s="28">
        <f t="shared" si="92"/>
        <v>0</v>
      </c>
      <c r="FI7" s="27" t="e">
        <f t="shared" si="93"/>
        <v>#VALUE!</v>
      </c>
      <c r="FJ7" s="28">
        <f t="shared" si="94"/>
        <v>0</v>
      </c>
      <c r="FK7" s="28">
        <f>IF(OR(T7="",T7=" ",T7="　"),0,IF(D7&gt;=840101,0,IF(EV7=1,1,IF(MATCH(T7,Sheet2!$D$3:$D$12,1)&lt;=8,1,0))))</f>
        <v>0</v>
      </c>
      <c r="FL7" s="28">
        <f>IF(OR(X7="",X7=" ",X7="　"),0,IF(D7&gt;=840101,0,IF(EW7=1,1,IF(MATCH(X7,Sheet2!$D$3:$D$12,1)&lt;=8,1,0))))</f>
        <v>0</v>
      </c>
      <c r="FM7" s="28">
        <f>IF(OR(AB7="",AB7=" ",AB7="　"),0,IF(D7&gt;=840101,0,IF(EX7=1,1,IF(MATCH(AB7,Sheet2!$D$3:$D$12,1)&lt;=8,1,0))))</f>
        <v>0</v>
      </c>
      <c r="FN7" s="28">
        <f>IF(OR(AF7="",AF7=" ",AF7="　"),0,IF(D7&gt;=840101,0,IF(EY7=1,1,IF(MATCH(AF7,Sheet2!$D$3:$D$12,1)&lt;=8,1,0))))</f>
        <v>0</v>
      </c>
      <c r="FO7" s="29">
        <f t="shared" si="95"/>
        <v>1</v>
      </c>
      <c r="FP7" s="29">
        <f t="shared" si="96"/>
        <v>1</v>
      </c>
      <c r="FQ7" s="30">
        <f t="shared" si="97"/>
        <v>0</v>
      </c>
      <c r="FR7" s="30">
        <f t="shared" si="98"/>
        <v>0</v>
      </c>
      <c r="FS7" s="30">
        <f t="shared" si="99"/>
        <v>0</v>
      </c>
      <c r="FT7" s="30">
        <f t="shared" si="99"/>
        <v>0</v>
      </c>
      <c r="FU7" s="31"/>
      <c r="FV7" s="27" t="e">
        <f t="shared" si="100"/>
        <v>#VALUE!</v>
      </c>
      <c r="FW7" s="28">
        <f t="shared" si="101"/>
        <v>0</v>
      </c>
      <c r="FX7" s="27" t="e">
        <f t="shared" si="102"/>
        <v>#VALUE!</v>
      </c>
      <c r="FY7" s="28">
        <f t="shared" si="103"/>
        <v>0</v>
      </c>
      <c r="FZ7" s="28">
        <f>IF(OR(T7="",T7=" ",T7="　"),0,IF(D7&gt;=840701,0,IF(FK7=1,1,IF(MATCH(T7,Sheet2!$D$3:$D$12,1)&lt;=9,1,0))))</f>
        <v>0</v>
      </c>
      <c r="GA7" s="28">
        <f>IF(OR(X7="",X7=" ",X7="　"),0,IF(D7&gt;=840701,0,IF(FL7=1,1,IF(MATCH(X7,Sheet2!$D$3:$D$12,1)&lt;=9,1,0))))</f>
        <v>0</v>
      </c>
      <c r="GB7" s="28">
        <f>IF(OR(AB7="",AB7=" ",AB7="　"),0,IF(D7&gt;=840701,0,IF(FM7=1,1,IF(MATCH(AB7,Sheet2!$D$3:$D$12,1)&lt;=9,1,0))))</f>
        <v>0</v>
      </c>
      <c r="GC7" s="28">
        <f>IF(OR(AF7="",AF7=" ",AF7="　"),0,IF(D7&gt;=840701,0,IF(FN7=1,1,IF(MATCH(AF7,Sheet2!$D$3:$D$12,1)&lt;=9,1,0))))</f>
        <v>0</v>
      </c>
      <c r="GD7" s="29">
        <f t="shared" si="104"/>
        <v>1</v>
      </c>
      <c r="GE7" s="29">
        <f t="shared" si="105"/>
        <v>1</v>
      </c>
      <c r="GF7" s="30">
        <f t="shared" si="106"/>
        <v>0</v>
      </c>
      <c r="GG7" s="30">
        <f t="shared" si="107"/>
        <v>0</v>
      </c>
      <c r="GH7" s="30">
        <f t="shared" si="108"/>
        <v>0</v>
      </c>
      <c r="GI7" s="30">
        <f t="shared" si="108"/>
        <v>0</v>
      </c>
      <c r="GJ7" s="31"/>
      <c r="GK7" s="27" t="e">
        <f t="shared" si="109"/>
        <v>#VALUE!</v>
      </c>
      <c r="GL7" s="28">
        <f t="shared" si="110"/>
        <v>0</v>
      </c>
      <c r="GM7" s="27" t="e">
        <f t="shared" si="111"/>
        <v>#VALUE!</v>
      </c>
      <c r="GN7" s="28">
        <f t="shared" si="112"/>
        <v>0</v>
      </c>
      <c r="GO7" s="28">
        <f>IF(OR(T7="",T7=" ",T7="　"),0,IF(D7&gt;=840701,0,IF(FZ7=1,1,IF(MATCH(T7,Sheet2!$D$3:$D$12,1)&lt;=10,1,0))))</f>
        <v>0</v>
      </c>
      <c r="GP7" s="28">
        <f>IF(OR(X7="",X7=" ",X7="　"),0,IF(D7&gt;=840701,0,IF(GA7=1,1,IF(MATCH(X7,Sheet2!$D$3:$D$12,1)&lt;=10,1,0))))</f>
        <v>0</v>
      </c>
      <c r="GQ7" s="28">
        <f>IF(OR(AB7="",AB7=" ",AB7="　"),0,IF(D7&gt;=840701,0,IF(GB7=1,1,IF(MATCH(AB7,Sheet2!$D$3:$D$12,1)&lt;=10,1,0))))</f>
        <v>0</v>
      </c>
      <c r="GR7" s="28">
        <f>IF(OR(AF7="",AF7=" ",AF7="　"),0,IF(D7&gt;=840701,0,IF(GC7=1,1,IF(MATCH(AF7,Sheet2!$D$3:$D$12,1)&lt;=10,1,0))))</f>
        <v>0</v>
      </c>
      <c r="GS7" s="29">
        <f t="shared" si="113"/>
        <v>0</v>
      </c>
      <c r="GT7" s="29">
        <f t="shared" si="114"/>
        <v>0</v>
      </c>
      <c r="GU7" s="30">
        <f t="shared" si="115"/>
        <v>0</v>
      </c>
      <c r="GV7" s="30">
        <f t="shared" si="116"/>
        <v>0</v>
      </c>
      <c r="GW7" s="30">
        <f t="shared" si="117"/>
        <v>0</v>
      </c>
      <c r="GX7" s="30">
        <f t="shared" si="117"/>
        <v>0</v>
      </c>
      <c r="GZ7" s="39" t="str">
        <f t="shared" ref="GZ7:GZ59" si="118">LEFT(TEXT(X7,"0000000"),3)+1911&amp;"/"&amp;MID(TEXT(X7,"0000000"),4,2)&amp;"/"&amp;MID(TEXT(X7,"0000000"),6,2)</f>
        <v>1911/00/00</v>
      </c>
      <c r="HA7" s="131" t="e">
        <f t="shared" ref="HA7:HA59" si="119">DATEDIF(GZ7,HF7,"Y")</f>
        <v>#VALUE!</v>
      </c>
      <c r="HB7" s="131" t="str">
        <f t="shared" ref="HB7:HB59" si="120">LEFT(TEXT(AB7,"0000000"),3)+1911&amp;"/"&amp;MID(TEXT(AB7,"0000000"),4,2)&amp;"/"&amp;MID(TEXT(AB7,"0000000"),6,2)</f>
        <v>1911/00/00</v>
      </c>
      <c r="HC7" s="131" t="e">
        <f t="shared" ref="HC7:HC59" si="121">DATEDIF(HB7,HF7,"Y")</f>
        <v>#VALUE!</v>
      </c>
      <c r="HD7" s="131" t="str">
        <f t="shared" ref="HD7:HD59" si="122">LEFT(TEXT(AF7,"0000000"),3)+1911&amp;"/"&amp;MID(TEXT(AF7,"0000000"),4,2)&amp;"/"&amp;MID(TEXT(AF7,"0000000"),6,2)</f>
        <v>1911/00/00</v>
      </c>
      <c r="HE7" s="131" t="e">
        <f t="shared" ref="HE7:HE59" si="123">DATEDIF(HD7,HF7,"Y")</f>
        <v>#VALUE!</v>
      </c>
      <c r="HF7" s="131" t="str">
        <f t="shared" ref="HF7:HF59" si="124">$D$2+1911+1&amp;"/01/01"</f>
        <v>2015/01/01</v>
      </c>
      <c r="HH7" s="131">
        <f>IF(OR(C7="",C7=" ",C7="　"),0,IF(D7&gt;780630,0,ROUND(VLOOKUP(F7,Sheet2!$A$1:$B$20,2,FALSE)*E7,0)))</f>
        <v>0</v>
      </c>
      <c r="HI7" s="131">
        <f t="shared" ref="HI7:HI59" si="125">IF(OR(C7="",C7=" ",C7="　"),0,IF(D7&gt;790630,0,ROUND(930*E7,0)))</f>
        <v>0</v>
      </c>
      <c r="HJ7" s="131">
        <f t="shared" ref="HJ7:HJ59" si="126">ROUND(566*(N7*AS7+R7*AU7+V7*AV7+Z7*AW7+AD7*AX7+AH7*AY7),0)</f>
        <v>0</v>
      </c>
      <c r="HL7" s="131" t="str">
        <f t="shared" ref="HL7:HL59" si="127">IF(GL7=0,"","(父)")</f>
        <v/>
      </c>
      <c r="HM7" s="131" t="str">
        <f t="shared" ref="HM7:HM59" si="128">IF(GN7=0,"","(母)")</f>
        <v/>
      </c>
      <c r="HN7" s="131" t="str">
        <f t="shared" ref="HN7:HN59" si="129">IF(GO7=0,"","(配偶)")</f>
        <v/>
      </c>
      <c r="HO7" s="131" t="str">
        <f t="shared" ref="HO7:HO59" si="130">IF(GP7=0,"","(子女1)")</f>
        <v/>
      </c>
      <c r="HP7" s="131" t="str">
        <f t="shared" ref="HP7:HQ59" si="131">IF(GQ7=0,"","(子女2)")</f>
        <v/>
      </c>
      <c r="HQ7" s="131" t="str">
        <f t="shared" si="131"/>
        <v/>
      </c>
      <c r="HR7" s="131" t="str">
        <f t="shared" ref="HR7:HR59" si="132">CONCATENATE(HL7,HM7,HN7,HO7,HP7,HQ7)</f>
        <v/>
      </c>
    </row>
    <row r="8" spans="1:226" ht="60" customHeight="1">
      <c r="A8" s="125">
        <v>3</v>
      </c>
      <c r="B8" s="32"/>
      <c r="C8" s="33"/>
      <c r="D8" s="34"/>
      <c r="E8" s="55"/>
      <c r="F8" s="46"/>
      <c r="G8" s="48">
        <f>IF(OR(C8="",C8=" ",C8="　"),0,IF(D8&gt;780630,0,ROUND(VLOOKUP(F8,Sheet2!$A$1:$B$20,2,FALSE),0)))</f>
        <v>0</v>
      </c>
      <c r="H8" s="49">
        <f t="shared" si="0"/>
        <v>0</v>
      </c>
      <c r="I8" s="24">
        <f t="shared" si="1"/>
        <v>0</v>
      </c>
      <c r="J8" s="25">
        <f t="shared" si="2"/>
        <v>0</v>
      </c>
      <c r="K8" s="35"/>
      <c r="L8" s="133" t="str">
        <f t="shared" si="3"/>
        <v/>
      </c>
      <c r="M8" s="51" t="str">
        <f t="shared" si="4"/>
        <v/>
      </c>
      <c r="N8" s="56">
        <v>13.5</v>
      </c>
      <c r="O8" s="38"/>
      <c r="P8" s="133" t="str">
        <f t="shared" si="5"/>
        <v/>
      </c>
      <c r="Q8" s="51" t="str">
        <f t="shared" si="6"/>
        <v/>
      </c>
      <c r="R8" s="56">
        <v>15.5</v>
      </c>
      <c r="S8" s="38"/>
      <c r="T8" s="34"/>
      <c r="U8" s="51" t="str">
        <f t="shared" si="7"/>
        <v/>
      </c>
      <c r="V8" s="56">
        <v>15.5</v>
      </c>
      <c r="W8" s="38"/>
      <c r="X8" s="34"/>
      <c r="Y8" s="51" t="str">
        <f t="shared" si="8"/>
        <v/>
      </c>
      <c r="Z8" s="56">
        <v>15.5</v>
      </c>
      <c r="AA8" s="35"/>
      <c r="AB8" s="34"/>
      <c r="AC8" s="51" t="str">
        <f t="shared" si="9"/>
        <v/>
      </c>
      <c r="AD8" s="56">
        <v>15.5</v>
      </c>
      <c r="AE8" s="38"/>
      <c r="AF8" s="34"/>
      <c r="AG8" s="51" t="str">
        <f t="shared" si="10"/>
        <v/>
      </c>
      <c r="AH8" s="56">
        <v>15.5</v>
      </c>
      <c r="AI8" s="37">
        <f t="shared" si="11"/>
        <v>0</v>
      </c>
      <c r="AJ8" s="47">
        <f t="shared" si="12"/>
        <v>0</v>
      </c>
      <c r="AK8" s="26">
        <f t="shared" si="13"/>
        <v>0</v>
      </c>
      <c r="AL8" s="53">
        <f t="shared" si="14"/>
        <v>0</v>
      </c>
      <c r="AM8" s="36"/>
      <c r="AN8" s="54"/>
      <c r="AO8" s="131" t="e">
        <f>VLOOKUP(LEFT(C8,1),Sheet2!$L$3:$M$28,2,FALSE)&amp;MID(C8,2,9)</f>
        <v>#N/A</v>
      </c>
      <c r="AP8" s="131" t="e">
        <f t="shared" si="15"/>
        <v>#N/A</v>
      </c>
      <c r="AQ8" s="131" t="e">
        <f t="shared" si="16"/>
        <v>#N/A</v>
      </c>
      <c r="AR8" s="27">
        <f t="shared" si="17"/>
        <v>0</v>
      </c>
      <c r="AS8" s="28">
        <f t="shared" si="18"/>
        <v>0</v>
      </c>
      <c r="AT8" s="27">
        <f t="shared" si="19"/>
        <v>0</v>
      </c>
      <c r="AU8" s="28">
        <f t="shared" si="20"/>
        <v>0</v>
      </c>
      <c r="AV8" s="28">
        <f t="shared" si="21"/>
        <v>0</v>
      </c>
      <c r="AW8" s="28">
        <f t="shared" si="22"/>
        <v>0</v>
      </c>
      <c r="AX8" s="28">
        <f t="shared" si="23"/>
        <v>0</v>
      </c>
      <c r="AY8" s="28">
        <f t="shared" si="24"/>
        <v>0</v>
      </c>
      <c r="AZ8" s="29" t="str">
        <f t="shared" si="25"/>
        <v/>
      </c>
      <c r="BA8" s="29"/>
      <c r="BB8" s="30">
        <f t="shared" si="26"/>
        <v>0</v>
      </c>
      <c r="BC8" s="30">
        <f t="shared" si="26"/>
        <v>0</v>
      </c>
      <c r="BD8" s="31">
        <f t="shared" si="27"/>
        <v>0</v>
      </c>
      <c r="BE8" s="131"/>
      <c r="BF8" s="27" t="e">
        <f t="shared" si="28"/>
        <v>#VALUE!</v>
      </c>
      <c r="BG8" s="28">
        <f t="shared" si="29"/>
        <v>0</v>
      </c>
      <c r="BH8" s="27" t="e">
        <f t="shared" si="30"/>
        <v>#VALUE!</v>
      </c>
      <c r="BI8" s="28">
        <f t="shared" si="31"/>
        <v>0</v>
      </c>
      <c r="BJ8" s="28">
        <f>IF(OR(T8="",T8=" ",T8="　"),0,IF(D8&gt;=800701,0,IF(MATCH(T8,Sheet2!$D$3:$D$12,1)&lt;=1,1,0)))</f>
        <v>0</v>
      </c>
      <c r="BK8" s="28">
        <f>IF(OR(X8="",X8=" ",X8="　"),0,IF(D8&gt;=800701,0,IF(MATCH(X8,Sheet2!$D$3:$D$12,1)&lt;=1,1,0)))</f>
        <v>0</v>
      </c>
      <c r="BL8" s="28">
        <f>IF(OR(AB8="",AB8=" ",AB8="　"),0,IF(D8&gt;=800701,0,IF(MATCH(AB8,Sheet2!$D$3:$D$12,1)&lt;=1,1,0)))</f>
        <v>0</v>
      </c>
      <c r="BM8" s="28">
        <f>IF(OR(AF8="",AF8=" ",AF8="　"),0,IF(D8&gt;=800701,0,IF(MATCH(AF8,Sheet2!$D$3:$D$12,1)&lt;=1,1,0)))</f>
        <v>0</v>
      </c>
      <c r="BN8" s="29">
        <f t="shared" si="32"/>
        <v>5</v>
      </c>
      <c r="BO8" s="29">
        <f t="shared" si="33"/>
        <v>3</v>
      </c>
      <c r="BP8" s="30">
        <f t="shared" si="34"/>
        <v>0</v>
      </c>
      <c r="BQ8" s="30">
        <f t="shared" si="35"/>
        <v>0</v>
      </c>
      <c r="BR8" s="30">
        <f t="shared" si="36"/>
        <v>0</v>
      </c>
      <c r="BS8" s="30">
        <f t="shared" si="36"/>
        <v>0</v>
      </c>
      <c r="BT8" s="30"/>
      <c r="BU8" s="27" t="e">
        <f t="shared" si="37"/>
        <v>#VALUE!</v>
      </c>
      <c r="BV8" s="28">
        <f t="shared" si="38"/>
        <v>0</v>
      </c>
      <c r="BW8" s="27" t="e">
        <f t="shared" si="39"/>
        <v>#VALUE!</v>
      </c>
      <c r="BX8" s="28">
        <f t="shared" si="40"/>
        <v>0</v>
      </c>
      <c r="BY8" s="28">
        <f>IF(OR(T8="",T8=" ",T8="　"),0,IF(D8&gt;=810101,0,IF(BJ8=1,1,IF(MATCH(T8,Sheet2!$D$3:$D$12,1)&lt;=2,1,0))))</f>
        <v>0</v>
      </c>
      <c r="BZ8" s="28">
        <f>IF(OR(X8="",X8=" ",X8="　"),0,IF(D8&gt;=810101,0,IF(BK8=1,1,IF(MATCH(X8,Sheet2!$D$3:$D$12,1)&lt;=2,1,0))))</f>
        <v>0</v>
      </c>
      <c r="CA8" s="28">
        <f>IF(OR(AB8="",AB8=" ",AB8="　"),0,IF(D8&gt;=810101,0,IF(BL8=1,1,IF(MATCH(AB8,Sheet2!$D$3:$D$12,1)&lt;=2,1,0))))</f>
        <v>0</v>
      </c>
      <c r="CB8" s="28">
        <f>IF(OR(AF8="",AF8=" ",AF8="　"),0,IF(D8&gt;=810101,0,IF(BM8=1,1,IF(MATCH(AF8,Sheet2!$D$3:$D$12,1)&lt;=2,1,0))))</f>
        <v>0</v>
      </c>
      <c r="CC8" s="29">
        <f t="shared" si="41"/>
        <v>4</v>
      </c>
      <c r="CD8" s="29">
        <f t="shared" si="42"/>
        <v>3</v>
      </c>
      <c r="CE8" s="30">
        <f t="shared" si="43"/>
        <v>0</v>
      </c>
      <c r="CF8" s="30">
        <f t="shared" si="44"/>
        <v>0</v>
      </c>
      <c r="CG8" s="30">
        <f t="shared" si="45"/>
        <v>0</v>
      </c>
      <c r="CH8" s="30">
        <f t="shared" si="45"/>
        <v>0</v>
      </c>
      <c r="CI8" s="30"/>
      <c r="CJ8" s="27" t="e">
        <f t="shared" si="46"/>
        <v>#VALUE!</v>
      </c>
      <c r="CK8" s="28">
        <f t="shared" si="47"/>
        <v>0</v>
      </c>
      <c r="CL8" s="27" t="e">
        <f t="shared" si="48"/>
        <v>#VALUE!</v>
      </c>
      <c r="CM8" s="28">
        <f t="shared" si="49"/>
        <v>0</v>
      </c>
      <c r="CN8" s="28">
        <f>IF(OR(T8="",T8=" ",T8="　"),0,IF(D8&gt;=810701,0,IF(BY8=1,1,IF(MATCH(T8,Sheet2!$D$3:$D$12,1)&lt;=3,1,0))))</f>
        <v>0</v>
      </c>
      <c r="CO8" s="28">
        <f>IF(OR(X8="",X8=" ",X8="　"),0,IF(D8&gt;=810701,0,IF(BZ8=1,1,IF(MATCH(X8,Sheet2!$D$3:$D$12,1)&lt;=3,1,0))))</f>
        <v>0</v>
      </c>
      <c r="CP8" s="28">
        <f>IF(OR(AB8="",AB8=" ",AB8="　"),0,IF(D8&gt;=810701,0,IF(CA8=1,1,IF(MATCH(AB8,Sheet2!$D$3:$D$12,1)&lt;=3,1,0))))</f>
        <v>0</v>
      </c>
      <c r="CQ8" s="28">
        <f>IF(OR(AF8="",AF8=" ",AF8="　"),0,IF(D8&gt;=810701,0,IF(CB8=1,1,IF(MATCH(AF8,Sheet2!$D$3:$D$12,1)&lt;=3,1,0))))</f>
        <v>0</v>
      </c>
      <c r="CR8" s="29">
        <f t="shared" si="50"/>
        <v>4</v>
      </c>
      <c r="CS8" s="29">
        <f t="shared" si="51"/>
        <v>3</v>
      </c>
      <c r="CT8" s="30">
        <f t="shared" si="52"/>
        <v>0</v>
      </c>
      <c r="CU8" s="30">
        <f t="shared" si="53"/>
        <v>0</v>
      </c>
      <c r="CV8" s="30">
        <f t="shared" si="54"/>
        <v>0</v>
      </c>
      <c r="CW8" s="30">
        <f t="shared" si="54"/>
        <v>0</v>
      </c>
      <c r="CX8" s="31"/>
      <c r="CY8" s="27" t="e">
        <f t="shared" si="55"/>
        <v>#VALUE!</v>
      </c>
      <c r="CZ8" s="28">
        <f t="shared" si="56"/>
        <v>0</v>
      </c>
      <c r="DA8" s="27" t="e">
        <f t="shared" si="57"/>
        <v>#VALUE!</v>
      </c>
      <c r="DB8" s="28">
        <f t="shared" si="58"/>
        <v>0</v>
      </c>
      <c r="DC8" s="28">
        <f>IF(OR(T8="",T8=" ",T8="　"),0,IF(D8&gt;=820101,0,IF(CN8=1,1,IF(MATCH(T8,Sheet2!$D$3:$D$12,1)&lt;=4,1,0))))</f>
        <v>0</v>
      </c>
      <c r="DD8" s="28">
        <f>IF(OR(X8="",X8=" ",X8="　"),0,IF(D8&gt;=820101,0,IF(CO8=1,1,IF(MATCH(X8,Sheet2!$D$3:$D$12,1)&lt;=4,1,0))))</f>
        <v>0</v>
      </c>
      <c r="DE8" s="28">
        <f>IF(OR(AB8="",AB8=" ",AB8="　"),0,IF(D8&gt;=820101,0,IF(CP8=1,1,IF(MATCH(AB8,Sheet2!$D$3:$D$12,1)&lt;=4,1,0))))</f>
        <v>0</v>
      </c>
      <c r="DF8" s="28">
        <f>IF(OR(AF8="",AF8=" ",AF8="　"),0,IF(D8&gt;=820101,0,IF(CQ8=1,1,IF(MATCH(AF8,Sheet2!$D$3:$D$12,1)&lt;=4,1,0))))</f>
        <v>0</v>
      </c>
      <c r="DG8" s="29">
        <f t="shared" si="59"/>
        <v>3</v>
      </c>
      <c r="DH8" s="29">
        <f t="shared" si="60"/>
        <v>3</v>
      </c>
      <c r="DI8" s="30">
        <f t="shared" si="61"/>
        <v>0</v>
      </c>
      <c r="DJ8" s="30">
        <f t="shared" si="62"/>
        <v>0</v>
      </c>
      <c r="DK8" s="30">
        <f t="shared" si="63"/>
        <v>0</v>
      </c>
      <c r="DL8" s="30">
        <f t="shared" si="63"/>
        <v>0</v>
      </c>
      <c r="DM8" s="31"/>
      <c r="DN8" s="27" t="e">
        <f t="shared" si="64"/>
        <v>#VALUE!</v>
      </c>
      <c r="DO8" s="28">
        <f t="shared" si="65"/>
        <v>0</v>
      </c>
      <c r="DP8" s="27" t="e">
        <f t="shared" si="66"/>
        <v>#VALUE!</v>
      </c>
      <c r="DQ8" s="28">
        <f t="shared" si="67"/>
        <v>0</v>
      </c>
      <c r="DR8" s="28">
        <f>IF(OR(T8="",T8=" ",T8="　"),0,IF(D8&gt;=820701,0,IF(DC8=1,1,IF(MATCH(T8,Sheet2!$D$3:$D$12,1)&lt;=5,1,0))))</f>
        <v>0</v>
      </c>
      <c r="DS8" s="28">
        <f>IF(OR(X8="",X8=" ",X8="　"),0,IF(D8&gt;=820701,0,IF(DD8=1,1,IF(MATCH(X8,Sheet2!$D$3:$D$12,1)&lt;=5,1,0))))</f>
        <v>0</v>
      </c>
      <c r="DT8" s="28">
        <f>IF(OR(AB8="",AB8=" ",AB8="　"),0,IF(D8&gt;=820701,0,IF(DE8=1,1,IF(MATCH(AB8,Sheet2!$D$3:$D$12,1)&lt;=5,1,0))))</f>
        <v>0</v>
      </c>
      <c r="DU8" s="28">
        <f>IF(OR(AF8="",AF8=" ",AF8="　"),0,IF(D8&gt;=820701,0,IF(DF8=1,1,IF(MATCH(AF8,Sheet2!$D$3:$D$12,1)&lt;=5,1,0))))</f>
        <v>0</v>
      </c>
      <c r="DV8" s="29">
        <f t="shared" si="68"/>
        <v>3</v>
      </c>
      <c r="DW8" s="29">
        <f t="shared" si="69"/>
        <v>3</v>
      </c>
      <c r="DX8" s="30">
        <f t="shared" si="70"/>
        <v>0</v>
      </c>
      <c r="DY8" s="30">
        <f t="shared" si="71"/>
        <v>0</v>
      </c>
      <c r="DZ8" s="30">
        <f t="shared" si="72"/>
        <v>0</v>
      </c>
      <c r="EA8" s="30">
        <f t="shared" si="72"/>
        <v>0</v>
      </c>
      <c r="EB8" s="31"/>
      <c r="EC8" s="27" t="e">
        <f t="shared" si="73"/>
        <v>#VALUE!</v>
      </c>
      <c r="ED8" s="28">
        <f t="shared" si="74"/>
        <v>0</v>
      </c>
      <c r="EE8" s="27" t="e">
        <f t="shared" si="75"/>
        <v>#VALUE!</v>
      </c>
      <c r="EF8" s="28">
        <f t="shared" si="76"/>
        <v>0</v>
      </c>
      <c r="EG8" s="28">
        <f>IF(OR(T8="",T8=" ",T8="　"),0,IF(D8&gt;=830101,0,IF(DR8=1,1,IF(MATCH(T8,Sheet2!$D$3:$D$12,1)&lt;=6,1,0))))</f>
        <v>0</v>
      </c>
      <c r="EH8" s="28">
        <f>IF(OR(X8="",X8=" ",X8="　"),0,IF(D8&gt;=830101,0,IF(DS8=1,1,IF(MATCH(X8,Sheet2!$D$3:$D$12,1)&lt;=6,1,0))))</f>
        <v>0</v>
      </c>
      <c r="EI8" s="28">
        <f>IF(OR(AB8="",AB8=" ",AB8="　"),0,IF(D8&gt;=830101,0,IF(DT8=1,1,IF(MATCH(AB8,Sheet2!$D$3:$D$12,1)&lt;=6,1,0))))</f>
        <v>0</v>
      </c>
      <c r="EJ8" s="28">
        <f>IF(OR(AF8="",AF8=" ",AF8="　"),0,IF(D8&gt;=830101,0,IF(DU8=1,1,IF(MATCH(AF8,Sheet2!$D$3:$D$12,1)&lt;=6,1,0))))</f>
        <v>0</v>
      </c>
      <c r="EK8" s="29">
        <f t="shared" si="77"/>
        <v>2</v>
      </c>
      <c r="EL8" s="29">
        <f t="shared" si="78"/>
        <v>2</v>
      </c>
      <c r="EM8" s="30">
        <f t="shared" si="79"/>
        <v>0</v>
      </c>
      <c r="EN8" s="30">
        <f t="shared" si="80"/>
        <v>0</v>
      </c>
      <c r="EO8" s="30">
        <f t="shared" si="81"/>
        <v>0</v>
      </c>
      <c r="EP8" s="30">
        <f t="shared" si="81"/>
        <v>0</v>
      </c>
      <c r="EQ8" s="31"/>
      <c r="ER8" s="27" t="e">
        <f t="shared" si="82"/>
        <v>#VALUE!</v>
      </c>
      <c r="ES8" s="28">
        <f t="shared" si="83"/>
        <v>0</v>
      </c>
      <c r="ET8" s="27" t="e">
        <f t="shared" si="84"/>
        <v>#VALUE!</v>
      </c>
      <c r="EU8" s="28">
        <f t="shared" si="85"/>
        <v>0</v>
      </c>
      <c r="EV8" s="28">
        <f>IF(OR(T8="",T8=" ",T8="　"),0,IF(D8&gt;=830701,0,IF(EG8=1,1,IF(MATCH(T8,Sheet2!$D$3:$D$12,1)&lt;=7,1,0))))</f>
        <v>0</v>
      </c>
      <c r="EW8" s="28">
        <f>IF(OR(X8="",X8=" ",X8="　"),0,IF(D8&gt;=830701,0,IF(EH8=1,1,IF(MATCH(X8,Sheet2!$D$3:$D$12,1)&lt;=7,1,0))))</f>
        <v>0</v>
      </c>
      <c r="EX8" s="28">
        <f>IF(OR(AB8="",AB8=" ",AB8="　"),0,IF(D8&gt;=830701,0,IF(EI8=1,1,IF(MATCH(AB8,Sheet2!$D$3:$D$12,1)&lt;=7,1,0))))</f>
        <v>0</v>
      </c>
      <c r="EY8" s="28">
        <f>IF(OR(AF8="",AF8=" ",AF8="　"),0,IF(D8&gt;=830701,0,IF(EJ8=1,1,IF(MATCH(AF8,Sheet2!$D$3:$D$12,1)&lt;=7,1,0))))</f>
        <v>0</v>
      </c>
      <c r="EZ8" s="29">
        <f t="shared" si="86"/>
        <v>2</v>
      </c>
      <c r="FA8" s="29">
        <f t="shared" si="87"/>
        <v>2</v>
      </c>
      <c r="FB8" s="30">
        <f t="shared" si="88"/>
        <v>0</v>
      </c>
      <c r="FC8" s="30">
        <f t="shared" si="89"/>
        <v>0</v>
      </c>
      <c r="FD8" s="30">
        <f t="shared" si="90"/>
        <v>0</v>
      </c>
      <c r="FE8" s="30">
        <f t="shared" si="90"/>
        <v>0</v>
      </c>
      <c r="FF8" s="31"/>
      <c r="FG8" s="27" t="e">
        <f t="shared" si="91"/>
        <v>#VALUE!</v>
      </c>
      <c r="FH8" s="28">
        <f t="shared" si="92"/>
        <v>0</v>
      </c>
      <c r="FI8" s="27" t="e">
        <f t="shared" si="93"/>
        <v>#VALUE!</v>
      </c>
      <c r="FJ8" s="28">
        <f t="shared" si="94"/>
        <v>0</v>
      </c>
      <c r="FK8" s="28">
        <f>IF(OR(T8="",T8=" ",T8="　"),0,IF(D8&gt;=840101,0,IF(EV8=1,1,IF(MATCH(T8,Sheet2!$D$3:$D$12,1)&lt;=8,1,0))))</f>
        <v>0</v>
      </c>
      <c r="FL8" s="28">
        <f>IF(OR(X8="",X8=" ",X8="　"),0,IF(D8&gt;=840101,0,IF(EW8=1,1,IF(MATCH(X8,Sheet2!$D$3:$D$12,1)&lt;=8,1,0))))</f>
        <v>0</v>
      </c>
      <c r="FM8" s="28">
        <f>IF(OR(AB8="",AB8=" ",AB8="　"),0,IF(D8&gt;=840101,0,IF(EX8=1,1,IF(MATCH(AB8,Sheet2!$D$3:$D$12,1)&lt;=8,1,0))))</f>
        <v>0</v>
      </c>
      <c r="FN8" s="28">
        <f>IF(OR(AF8="",AF8=" ",AF8="　"),0,IF(D8&gt;=840101,0,IF(EY8=1,1,IF(MATCH(AF8,Sheet2!$D$3:$D$12,1)&lt;=8,1,0))))</f>
        <v>0</v>
      </c>
      <c r="FO8" s="29">
        <f t="shared" si="95"/>
        <v>1</v>
      </c>
      <c r="FP8" s="29">
        <f t="shared" si="96"/>
        <v>1</v>
      </c>
      <c r="FQ8" s="30">
        <f t="shared" si="97"/>
        <v>0</v>
      </c>
      <c r="FR8" s="30">
        <f t="shared" si="98"/>
        <v>0</v>
      </c>
      <c r="FS8" s="30">
        <f t="shared" si="99"/>
        <v>0</v>
      </c>
      <c r="FT8" s="30">
        <f t="shared" si="99"/>
        <v>0</v>
      </c>
      <c r="FU8" s="31"/>
      <c r="FV8" s="27" t="e">
        <f t="shared" si="100"/>
        <v>#VALUE!</v>
      </c>
      <c r="FW8" s="28">
        <f t="shared" si="101"/>
        <v>0</v>
      </c>
      <c r="FX8" s="27" t="e">
        <f t="shared" si="102"/>
        <v>#VALUE!</v>
      </c>
      <c r="FY8" s="28">
        <f t="shared" si="103"/>
        <v>0</v>
      </c>
      <c r="FZ8" s="28">
        <f>IF(OR(T8="",T8=" ",T8="　"),0,IF(D8&gt;=840701,0,IF(FK8=1,1,IF(MATCH(T8,Sheet2!$D$3:$D$12,1)&lt;=9,1,0))))</f>
        <v>0</v>
      </c>
      <c r="GA8" s="28">
        <f>IF(OR(X8="",X8=" ",X8="　"),0,IF(D8&gt;=840701,0,IF(FL8=1,1,IF(MATCH(X8,Sheet2!$D$3:$D$12,1)&lt;=9,1,0))))</f>
        <v>0</v>
      </c>
      <c r="GB8" s="28">
        <f>IF(OR(AB8="",AB8=" ",AB8="　"),0,IF(D8&gt;=840701,0,IF(FM8=1,1,IF(MATCH(AB8,Sheet2!$D$3:$D$12,1)&lt;=9,1,0))))</f>
        <v>0</v>
      </c>
      <c r="GC8" s="28">
        <f>IF(OR(AF8="",AF8=" ",AF8="　"),0,IF(D8&gt;=840701,0,IF(FN8=1,1,IF(MATCH(AF8,Sheet2!$D$3:$D$12,1)&lt;=9,1,0))))</f>
        <v>0</v>
      </c>
      <c r="GD8" s="29">
        <f t="shared" si="104"/>
        <v>1</v>
      </c>
      <c r="GE8" s="29">
        <f t="shared" si="105"/>
        <v>1</v>
      </c>
      <c r="GF8" s="30">
        <f t="shared" si="106"/>
        <v>0</v>
      </c>
      <c r="GG8" s="30">
        <f t="shared" si="107"/>
        <v>0</v>
      </c>
      <c r="GH8" s="30">
        <f t="shared" si="108"/>
        <v>0</v>
      </c>
      <c r="GI8" s="30">
        <f t="shared" si="108"/>
        <v>0</v>
      </c>
      <c r="GJ8" s="31"/>
      <c r="GK8" s="27" t="e">
        <f t="shared" si="109"/>
        <v>#VALUE!</v>
      </c>
      <c r="GL8" s="28">
        <f t="shared" si="110"/>
        <v>0</v>
      </c>
      <c r="GM8" s="27" t="e">
        <f t="shared" si="111"/>
        <v>#VALUE!</v>
      </c>
      <c r="GN8" s="28">
        <f t="shared" si="112"/>
        <v>0</v>
      </c>
      <c r="GO8" s="28">
        <f>IF(OR(T8="",T8=" ",T8="　"),0,IF(D8&gt;=840701,0,IF(FZ8=1,1,IF(MATCH(T8,Sheet2!$D$3:$D$12,1)&lt;=10,1,0))))</f>
        <v>0</v>
      </c>
      <c r="GP8" s="28">
        <f>IF(OR(X8="",X8=" ",X8="　"),0,IF(D8&gt;=840701,0,IF(GA8=1,1,IF(MATCH(X8,Sheet2!$D$3:$D$12,1)&lt;=10,1,0))))</f>
        <v>0</v>
      </c>
      <c r="GQ8" s="28">
        <f>IF(OR(AB8="",AB8=" ",AB8="　"),0,IF(D8&gt;=840701,0,IF(GB8=1,1,IF(MATCH(AB8,Sheet2!$D$3:$D$12,1)&lt;=10,1,0))))</f>
        <v>0</v>
      </c>
      <c r="GR8" s="28">
        <f>IF(OR(AF8="",AF8=" ",AF8="　"),0,IF(D8&gt;=840701,0,IF(GC8=1,1,IF(MATCH(AF8,Sheet2!$D$3:$D$12,1)&lt;=10,1,0))))</f>
        <v>0</v>
      </c>
      <c r="GS8" s="29">
        <f t="shared" si="113"/>
        <v>0</v>
      </c>
      <c r="GT8" s="29">
        <f t="shared" si="114"/>
        <v>0</v>
      </c>
      <c r="GU8" s="30">
        <f t="shared" si="115"/>
        <v>0</v>
      </c>
      <c r="GV8" s="30">
        <f t="shared" si="116"/>
        <v>0</v>
      </c>
      <c r="GW8" s="30">
        <f t="shared" si="117"/>
        <v>0</v>
      </c>
      <c r="GX8" s="30">
        <f t="shared" si="117"/>
        <v>0</v>
      </c>
      <c r="GY8" s="131"/>
      <c r="GZ8" s="39" t="str">
        <f t="shared" si="118"/>
        <v>1911/00/00</v>
      </c>
      <c r="HA8" s="131" t="e">
        <f t="shared" si="119"/>
        <v>#VALUE!</v>
      </c>
      <c r="HB8" s="131" t="str">
        <f t="shared" si="120"/>
        <v>1911/00/00</v>
      </c>
      <c r="HC8" s="131" t="e">
        <f t="shared" si="121"/>
        <v>#VALUE!</v>
      </c>
      <c r="HD8" s="131" t="str">
        <f t="shared" si="122"/>
        <v>1911/00/00</v>
      </c>
      <c r="HE8" s="131" t="e">
        <f t="shared" si="123"/>
        <v>#VALUE!</v>
      </c>
      <c r="HF8" s="131" t="str">
        <f t="shared" si="124"/>
        <v>2015/01/01</v>
      </c>
      <c r="HH8" s="131">
        <f>IF(OR(C8="",C8=" ",C8="　"),0,IF(D8&gt;780630,0,ROUND(VLOOKUP(F8,Sheet2!$A$1:$B$20,2,FALSE)*E8,0)))</f>
        <v>0</v>
      </c>
      <c r="HI8" s="131">
        <f t="shared" si="125"/>
        <v>0</v>
      </c>
      <c r="HJ8" s="131">
        <f t="shared" si="126"/>
        <v>0</v>
      </c>
      <c r="HL8" s="131" t="str">
        <f t="shared" si="127"/>
        <v/>
      </c>
      <c r="HM8" s="131" t="str">
        <f t="shared" si="128"/>
        <v/>
      </c>
      <c r="HN8" s="131" t="str">
        <f t="shared" si="129"/>
        <v/>
      </c>
      <c r="HO8" s="131" t="str">
        <f t="shared" si="130"/>
        <v/>
      </c>
      <c r="HP8" s="131" t="str">
        <f t="shared" si="131"/>
        <v/>
      </c>
      <c r="HQ8" s="131" t="str">
        <f t="shared" si="131"/>
        <v/>
      </c>
      <c r="HR8" s="131" t="str">
        <f t="shared" si="132"/>
        <v/>
      </c>
    </row>
    <row r="9" spans="1:226" ht="60" customHeight="1">
      <c r="A9" s="125">
        <v>4</v>
      </c>
      <c r="B9" s="32"/>
      <c r="C9" s="33"/>
      <c r="D9" s="34"/>
      <c r="E9" s="55"/>
      <c r="F9" s="46"/>
      <c r="G9" s="48">
        <f>IF(OR(C9="",C9=" ",C9="　"),0,IF(D9&gt;780630,0,ROUND(VLOOKUP(F9,Sheet2!$A$1:$B$20,2,FALSE),0)))</f>
        <v>0</v>
      </c>
      <c r="H9" s="49">
        <f t="shared" si="0"/>
        <v>0</v>
      </c>
      <c r="I9" s="24">
        <f t="shared" si="1"/>
        <v>0</v>
      </c>
      <c r="J9" s="25">
        <f t="shared" si="2"/>
        <v>0</v>
      </c>
      <c r="K9" s="35"/>
      <c r="L9" s="133" t="str">
        <f>IF(K9="","",180101)</f>
        <v/>
      </c>
      <c r="M9" s="51" t="str">
        <f t="shared" si="4"/>
        <v/>
      </c>
      <c r="N9" s="56">
        <v>15.5</v>
      </c>
      <c r="O9" s="38"/>
      <c r="P9" s="133" t="str">
        <f>IF(O9="","",180101)</f>
        <v/>
      </c>
      <c r="Q9" s="51" t="str">
        <f t="shared" si="6"/>
        <v/>
      </c>
      <c r="R9" s="56">
        <v>15.5</v>
      </c>
      <c r="S9" s="38"/>
      <c r="T9" s="34"/>
      <c r="U9" s="51" t="str">
        <f t="shared" si="7"/>
        <v/>
      </c>
      <c r="V9" s="56">
        <v>15.5</v>
      </c>
      <c r="W9" s="38"/>
      <c r="X9" s="34"/>
      <c r="Y9" s="51" t="str">
        <f t="shared" si="8"/>
        <v/>
      </c>
      <c r="Z9" s="56">
        <v>15.5</v>
      </c>
      <c r="AA9" s="35"/>
      <c r="AB9" s="34"/>
      <c r="AC9" s="51" t="str">
        <f t="shared" si="9"/>
        <v/>
      </c>
      <c r="AD9" s="56">
        <v>15.5</v>
      </c>
      <c r="AE9" s="38"/>
      <c r="AF9" s="34"/>
      <c r="AG9" s="51" t="str">
        <f t="shared" si="10"/>
        <v/>
      </c>
      <c r="AH9" s="56">
        <v>15.5</v>
      </c>
      <c r="AI9" s="37">
        <f t="shared" si="11"/>
        <v>0</v>
      </c>
      <c r="AJ9" s="47">
        <f t="shared" si="12"/>
        <v>0</v>
      </c>
      <c r="AK9" s="26">
        <f t="shared" si="13"/>
        <v>0</v>
      </c>
      <c r="AL9" s="53">
        <f t="shared" si="14"/>
        <v>0</v>
      </c>
      <c r="AM9" s="36"/>
      <c r="AN9" s="54"/>
      <c r="AO9" s="131" t="e">
        <f>VLOOKUP(LEFT(C9,1),Sheet2!$L$3:$M$28,2,FALSE)&amp;MID(C9,2,9)</f>
        <v>#N/A</v>
      </c>
      <c r="AP9" s="131" t="e">
        <f t="shared" si="15"/>
        <v>#N/A</v>
      </c>
      <c r="AQ9" s="131" t="e">
        <f t="shared" si="16"/>
        <v>#N/A</v>
      </c>
      <c r="AR9" s="27">
        <f t="shared" si="17"/>
        <v>0</v>
      </c>
      <c r="AS9" s="28">
        <f t="shared" si="18"/>
        <v>0</v>
      </c>
      <c r="AT9" s="27">
        <f t="shared" si="19"/>
        <v>0</v>
      </c>
      <c r="AU9" s="28">
        <f t="shared" si="20"/>
        <v>0</v>
      </c>
      <c r="AV9" s="28">
        <f t="shared" si="21"/>
        <v>0</v>
      </c>
      <c r="AW9" s="28">
        <f t="shared" si="22"/>
        <v>0</v>
      </c>
      <c r="AX9" s="28">
        <f t="shared" si="23"/>
        <v>0</v>
      </c>
      <c r="AY9" s="28">
        <f t="shared" si="24"/>
        <v>0</v>
      </c>
      <c r="AZ9" s="29" t="str">
        <f t="shared" si="25"/>
        <v/>
      </c>
      <c r="BA9" s="29"/>
      <c r="BB9" s="30">
        <f t="shared" si="26"/>
        <v>0</v>
      </c>
      <c r="BC9" s="30">
        <f t="shared" si="26"/>
        <v>0</v>
      </c>
      <c r="BD9" s="31">
        <f t="shared" si="27"/>
        <v>0</v>
      </c>
      <c r="BE9" s="131"/>
      <c r="BF9" s="27" t="e">
        <f t="shared" si="28"/>
        <v>#VALUE!</v>
      </c>
      <c r="BG9" s="28">
        <f t="shared" si="29"/>
        <v>0</v>
      </c>
      <c r="BH9" s="27" t="e">
        <f t="shared" si="30"/>
        <v>#VALUE!</v>
      </c>
      <c r="BI9" s="28">
        <f t="shared" si="31"/>
        <v>0</v>
      </c>
      <c r="BJ9" s="28">
        <f>IF(OR(T9="",T9=" ",T9="　"),0,IF(D9&gt;=800701,0,IF(MATCH(T9,Sheet2!$D$3:$D$12,1)&lt;=1,1,0)))</f>
        <v>0</v>
      </c>
      <c r="BK9" s="28">
        <f>IF(OR(X9="",X9=" ",X9="　"),0,IF(D9&gt;=800701,0,IF(MATCH(X9,Sheet2!$D$3:$D$12,1)&lt;=1,1,0)))</f>
        <v>0</v>
      </c>
      <c r="BL9" s="28">
        <f>IF(OR(AB9="",AB9=" ",AB9="　"),0,IF(D9&gt;=800701,0,IF(MATCH(AB9,Sheet2!$D$3:$D$12,1)&lt;=1,1,0)))</f>
        <v>0</v>
      </c>
      <c r="BM9" s="28">
        <f>IF(OR(AF9="",AF9=" ",AF9="　"),0,IF(D9&gt;=800701,0,IF(MATCH(AF9,Sheet2!$D$3:$D$12,1)&lt;=1,1,0)))</f>
        <v>0</v>
      </c>
      <c r="BN9" s="29">
        <f t="shared" si="32"/>
        <v>5</v>
      </c>
      <c r="BO9" s="29">
        <f t="shared" si="33"/>
        <v>3</v>
      </c>
      <c r="BP9" s="30">
        <f t="shared" si="34"/>
        <v>0</v>
      </c>
      <c r="BQ9" s="30">
        <f t="shared" si="35"/>
        <v>0</v>
      </c>
      <c r="BR9" s="30">
        <f t="shared" si="36"/>
        <v>0</v>
      </c>
      <c r="BS9" s="30">
        <f t="shared" si="36"/>
        <v>0</v>
      </c>
      <c r="BT9" s="30"/>
      <c r="BU9" s="27" t="e">
        <f t="shared" si="37"/>
        <v>#VALUE!</v>
      </c>
      <c r="BV9" s="28">
        <f t="shared" si="38"/>
        <v>0</v>
      </c>
      <c r="BW9" s="27" t="e">
        <f t="shared" si="39"/>
        <v>#VALUE!</v>
      </c>
      <c r="BX9" s="28">
        <f t="shared" si="40"/>
        <v>0</v>
      </c>
      <c r="BY9" s="28">
        <f>IF(OR(T9="",T9=" ",T9="　"),0,IF(D9&gt;=810101,0,IF(BJ9=1,1,IF(MATCH(T9,Sheet2!$D$3:$D$12,1)&lt;=2,1,0))))</f>
        <v>0</v>
      </c>
      <c r="BZ9" s="28">
        <f>IF(OR(X9="",X9=" ",X9="　"),0,IF(D9&gt;=810101,0,IF(BK9=1,1,IF(MATCH(X9,Sheet2!$D$3:$D$12,1)&lt;=2,1,0))))</f>
        <v>0</v>
      </c>
      <c r="CA9" s="28">
        <f>IF(OR(AB9="",AB9=" ",AB9="　"),0,IF(D9&gt;=810101,0,IF(BL9=1,1,IF(MATCH(AB9,Sheet2!$D$3:$D$12,1)&lt;=2,1,0))))</f>
        <v>0</v>
      </c>
      <c r="CB9" s="28">
        <f>IF(OR(AF9="",AF9=" ",AF9="　"),0,IF(D9&gt;=810101,0,IF(BM9=1,1,IF(MATCH(AF9,Sheet2!$D$3:$D$12,1)&lt;=2,1,0))))</f>
        <v>0</v>
      </c>
      <c r="CC9" s="29">
        <f t="shared" si="41"/>
        <v>4</v>
      </c>
      <c r="CD9" s="29">
        <f t="shared" si="42"/>
        <v>3</v>
      </c>
      <c r="CE9" s="30">
        <f t="shared" si="43"/>
        <v>0</v>
      </c>
      <c r="CF9" s="30">
        <f t="shared" si="44"/>
        <v>0</v>
      </c>
      <c r="CG9" s="30">
        <f t="shared" si="45"/>
        <v>0</v>
      </c>
      <c r="CH9" s="30">
        <f t="shared" si="45"/>
        <v>0</v>
      </c>
      <c r="CI9" s="30"/>
      <c r="CJ9" s="27" t="e">
        <f t="shared" si="46"/>
        <v>#VALUE!</v>
      </c>
      <c r="CK9" s="28">
        <f t="shared" si="47"/>
        <v>0</v>
      </c>
      <c r="CL9" s="27" t="e">
        <f t="shared" si="48"/>
        <v>#VALUE!</v>
      </c>
      <c r="CM9" s="28">
        <f t="shared" si="49"/>
        <v>0</v>
      </c>
      <c r="CN9" s="28">
        <f>IF(OR(T9="",T9=" ",T9="　"),0,IF(D9&gt;=810701,0,IF(BY9=1,1,IF(MATCH(T9,Sheet2!$D$3:$D$12,1)&lt;=3,1,0))))</f>
        <v>0</v>
      </c>
      <c r="CO9" s="28">
        <f>IF(OR(X9="",X9=" ",X9="　"),0,IF(D9&gt;=810701,0,IF(BZ9=1,1,IF(MATCH(X9,Sheet2!$D$3:$D$12,1)&lt;=3,1,0))))</f>
        <v>0</v>
      </c>
      <c r="CP9" s="28">
        <f>IF(OR(AB9="",AB9=" ",AB9="　"),0,IF(D9&gt;=810701,0,IF(CA9=1,1,IF(MATCH(AB9,Sheet2!$D$3:$D$12,1)&lt;=3,1,0))))</f>
        <v>0</v>
      </c>
      <c r="CQ9" s="28">
        <f>IF(OR(AF9="",AF9=" ",AF9="　"),0,IF(D9&gt;=810701,0,IF(CB9=1,1,IF(MATCH(AF9,Sheet2!$D$3:$D$12,1)&lt;=3,1,0))))</f>
        <v>0</v>
      </c>
      <c r="CR9" s="29">
        <f t="shared" si="50"/>
        <v>4</v>
      </c>
      <c r="CS9" s="29">
        <f t="shared" si="51"/>
        <v>3</v>
      </c>
      <c r="CT9" s="30">
        <f t="shared" si="52"/>
        <v>0</v>
      </c>
      <c r="CU9" s="30">
        <f t="shared" si="53"/>
        <v>0</v>
      </c>
      <c r="CV9" s="30">
        <f t="shared" si="54"/>
        <v>0</v>
      </c>
      <c r="CW9" s="30">
        <f t="shared" si="54"/>
        <v>0</v>
      </c>
      <c r="CX9" s="31"/>
      <c r="CY9" s="27" t="e">
        <f t="shared" si="55"/>
        <v>#VALUE!</v>
      </c>
      <c r="CZ9" s="28">
        <f t="shared" si="56"/>
        <v>0</v>
      </c>
      <c r="DA9" s="27" t="e">
        <f t="shared" si="57"/>
        <v>#VALUE!</v>
      </c>
      <c r="DB9" s="28">
        <f t="shared" si="58"/>
        <v>0</v>
      </c>
      <c r="DC9" s="28">
        <f>IF(OR(T9="",T9=" ",T9="　"),0,IF(D9&gt;=820101,0,IF(CN9=1,1,IF(MATCH(T9,Sheet2!$D$3:$D$12,1)&lt;=4,1,0))))</f>
        <v>0</v>
      </c>
      <c r="DD9" s="28">
        <f>IF(OR(X9="",X9=" ",X9="　"),0,IF(D9&gt;=820101,0,IF(CO9=1,1,IF(MATCH(X9,Sheet2!$D$3:$D$12,1)&lt;=4,1,0))))</f>
        <v>0</v>
      </c>
      <c r="DE9" s="28">
        <f>IF(OR(AB9="",AB9=" ",AB9="　"),0,IF(D9&gt;=820101,0,IF(CP9=1,1,IF(MATCH(AB9,Sheet2!$D$3:$D$12,1)&lt;=4,1,0))))</f>
        <v>0</v>
      </c>
      <c r="DF9" s="28">
        <f>IF(OR(AF9="",AF9=" ",AF9="　"),0,IF(D9&gt;=820101,0,IF(CQ9=1,1,IF(MATCH(AF9,Sheet2!$D$3:$D$12,1)&lt;=4,1,0))))</f>
        <v>0</v>
      </c>
      <c r="DG9" s="29">
        <f t="shared" si="59"/>
        <v>3</v>
      </c>
      <c r="DH9" s="29">
        <f t="shared" si="60"/>
        <v>3</v>
      </c>
      <c r="DI9" s="30">
        <f t="shared" si="61"/>
        <v>0</v>
      </c>
      <c r="DJ9" s="30">
        <f t="shared" si="62"/>
        <v>0</v>
      </c>
      <c r="DK9" s="30">
        <f t="shared" si="63"/>
        <v>0</v>
      </c>
      <c r="DL9" s="30">
        <f t="shared" si="63"/>
        <v>0</v>
      </c>
      <c r="DM9" s="31"/>
      <c r="DN9" s="27" t="e">
        <f t="shared" si="64"/>
        <v>#VALUE!</v>
      </c>
      <c r="DO9" s="28">
        <f t="shared" si="65"/>
        <v>0</v>
      </c>
      <c r="DP9" s="27" t="e">
        <f t="shared" si="66"/>
        <v>#VALUE!</v>
      </c>
      <c r="DQ9" s="28">
        <f t="shared" si="67"/>
        <v>0</v>
      </c>
      <c r="DR9" s="28">
        <f>IF(OR(T9="",T9=" ",T9="　"),0,IF(D9&gt;=820701,0,IF(DC9=1,1,IF(MATCH(T9,Sheet2!$D$3:$D$12,1)&lt;=5,1,0))))</f>
        <v>0</v>
      </c>
      <c r="DS9" s="28">
        <f>IF(OR(X9="",X9=" ",X9="　"),0,IF(D9&gt;=820701,0,IF(DD9=1,1,IF(MATCH(X9,Sheet2!$D$3:$D$12,1)&lt;=5,1,0))))</f>
        <v>0</v>
      </c>
      <c r="DT9" s="28">
        <f>IF(OR(AB9="",AB9=" ",AB9="　"),0,IF(D9&gt;=820701,0,IF(DE9=1,1,IF(MATCH(AB9,Sheet2!$D$3:$D$12,1)&lt;=5,1,0))))</f>
        <v>0</v>
      </c>
      <c r="DU9" s="28">
        <f>IF(OR(AF9="",AF9=" ",AF9="　"),0,IF(D9&gt;=820701,0,IF(DF9=1,1,IF(MATCH(AF9,Sheet2!$D$3:$D$12,1)&lt;=5,1,0))))</f>
        <v>0</v>
      </c>
      <c r="DV9" s="29">
        <f t="shared" si="68"/>
        <v>3</v>
      </c>
      <c r="DW9" s="29">
        <f t="shared" si="69"/>
        <v>3</v>
      </c>
      <c r="DX9" s="30">
        <f t="shared" si="70"/>
        <v>0</v>
      </c>
      <c r="DY9" s="30">
        <f t="shared" si="71"/>
        <v>0</v>
      </c>
      <c r="DZ9" s="30">
        <f t="shared" si="72"/>
        <v>0</v>
      </c>
      <c r="EA9" s="30">
        <f t="shared" si="72"/>
        <v>0</v>
      </c>
      <c r="EB9" s="31"/>
      <c r="EC9" s="27" t="e">
        <f t="shared" si="73"/>
        <v>#VALUE!</v>
      </c>
      <c r="ED9" s="28">
        <f t="shared" si="74"/>
        <v>0</v>
      </c>
      <c r="EE9" s="27" t="e">
        <f t="shared" si="75"/>
        <v>#VALUE!</v>
      </c>
      <c r="EF9" s="28">
        <f t="shared" si="76"/>
        <v>0</v>
      </c>
      <c r="EG9" s="28">
        <f>IF(OR(T9="",T9=" ",T9="　"),0,IF(D9&gt;=830101,0,IF(DR9=1,1,IF(MATCH(T9,Sheet2!$D$3:$D$12,1)&lt;=6,1,0))))</f>
        <v>0</v>
      </c>
      <c r="EH9" s="28">
        <f>IF(OR(X9="",X9=" ",X9="　"),0,IF(D9&gt;=830101,0,IF(DS9=1,1,IF(MATCH(X9,Sheet2!$D$3:$D$12,1)&lt;=6,1,0))))</f>
        <v>0</v>
      </c>
      <c r="EI9" s="28">
        <f>IF(OR(AB9="",AB9=" ",AB9="　"),0,IF(D9&gt;=830101,0,IF(DT9=1,1,IF(MATCH(AB9,Sheet2!$D$3:$D$12,1)&lt;=6,1,0))))</f>
        <v>0</v>
      </c>
      <c r="EJ9" s="28">
        <f>IF(OR(AF9="",AF9=" ",AF9="　"),0,IF(D9&gt;=830101,0,IF(DU9=1,1,IF(MATCH(AF9,Sheet2!$D$3:$D$12,1)&lt;=6,1,0))))</f>
        <v>0</v>
      </c>
      <c r="EK9" s="29">
        <f t="shared" si="77"/>
        <v>2</v>
      </c>
      <c r="EL9" s="29">
        <f t="shared" si="78"/>
        <v>2</v>
      </c>
      <c r="EM9" s="30">
        <f t="shared" si="79"/>
        <v>0</v>
      </c>
      <c r="EN9" s="30">
        <f t="shared" si="80"/>
        <v>0</v>
      </c>
      <c r="EO9" s="30">
        <f t="shared" si="81"/>
        <v>0</v>
      </c>
      <c r="EP9" s="30">
        <f t="shared" si="81"/>
        <v>0</v>
      </c>
      <c r="EQ9" s="31"/>
      <c r="ER9" s="27" t="e">
        <f t="shared" si="82"/>
        <v>#VALUE!</v>
      </c>
      <c r="ES9" s="28">
        <f t="shared" si="83"/>
        <v>0</v>
      </c>
      <c r="ET9" s="27" t="e">
        <f t="shared" si="84"/>
        <v>#VALUE!</v>
      </c>
      <c r="EU9" s="28">
        <f t="shared" si="85"/>
        <v>0</v>
      </c>
      <c r="EV9" s="28">
        <f>IF(OR(T9="",T9=" ",T9="　"),0,IF(D9&gt;=830701,0,IF(EG9=1,1,IF(MATCH(T9,Sheet2!$D$3:$D$12,1)&lt;=7,1,0))))</f>
        <v>0</v>
      </c>
      <c r="EW9" s="28">
        <f>IF(OR(X9="",X9=" ",X9="　"),0,IF(D9&gt;=830701,0,IF(EH9=1,1,IF(MATCH(X9,Sheet2!$D$3:$D$12,1)&lt;=7,1,0))))</f>
        <v>0</v>
      </c>
      <c r="EX9" s="28">
        <f>IF(OR(AB9="",AB9=" ",AB9="　"),0,IF(D9&gt;=830701,0,IF(EI9=1,1,IF(MATCH(AB9,Sheet2!$D$3:$D$12,1)&lt;=7,1,0))))</f>
        <v>0</v>
      </c>
      <c r="EY9" s="28">
        <f>IF(OR(AF9="",AF9=" ",AF9="　"),0,IF(D9&gt;=830701,0,IF(EJ9=1,1,IF(MATCH(AF9,Sheet2!$D$3:$D$12,1)&lt;=7,1,0))))</f>
        <v>0</v>
      </c>
      <c r="EZ9" s="29">
        <f t="shared" si="86"/>
        <v>2</v>
      </c>
      <c r="FA9" s="29">
        <f t="shared" si="87"/>
        <v>2</v>
      </c>
      <c r="FB9" s="30">
        <f t="shared" si="88"/>
        <v>0</v>
      </c>
      <c r="FC9" s="30">
        <f t="shared" si="89"/>
        <v>0</v>
      </c>
      <c r="FD9" s="30">
        <f t="shared" si="90"/>
        <v>0</v>
      </c>
      <c r="FE9" s="30">
        <f t="shared" si="90"/>
        <v>0</v>
      </c>
      <c r="FF9" s="31"/>
      <c r="FG9" s="27" t="e">
        <f t="shared" si="91"/>
        <v>#VALUE!</v>
      </c>
      <c r="FH9" s="28">
        <f t="shared" si="92"/>
        <v>0</v>
      </c>
      <c r="FI9" s="27" t="e">
        <f t="shared" si="93"/>
        <v>#VALUE!</v>
      </c>
      <c r="FJ9" s="28">
        <f t="shared" si="94"/>
        <v>0</v>
      </c>
      <c r="FK9" s="28">
        <f>IF(OR(T9="",T9=" ",T9="　"),0,IF(D9&gt;=840101,0,IF(EV9=1,1,IF(MATCH(T9,Sheet2!$D$3:$D$12,1)&lt;=8,1,0))))</f>
        <v>0</v>
      </c>
      <c r="FL9" s="28">
        <f>IF(OR(X9="",X9=" ",X9="　"),0,IF(D9&gt;=840101,0,IF(EW9=1,1,IF(MATCH(X9,Sheet2!$D$3:$D$12,1)&lt;=8,1,0))))</f>
        <v>0</v>
      </c>
      <c r="FM9" s="28">
        <f>IF(OR(AB9="",AB9=" ",AB9="　"),0,IF(D9&gt;=840101,0,IF(EX9=1,1,IF(MATCH(AB9,Sheet2!$D$3:$D$12,1)&lt;=8,1,0))))</f>
        <v>0</v>
      </c>
      <c r="FN9" s="28">
        <f>IF(OR(AF9="",AF9=" ",AF9="　"),0,IF(D9&gt;=840101,0,IF(EY9=1,1,IF(MATCH(AF9,Sheet2!$D$3:$D$12,1)&lt;=8,1,0))))</f>
        <v>0</v>
      </c>
      <c r="FO9" s="29">
        <f t="shared" si="95"/>
        <v>1</v>
      </c>
      <c r="FP9" s="29">
        <f t="shared" si="96"/>
        <v>1</v>
      </c>
      <c r="FQ9" s="30">
        <f t="shared" si="97"/>
        <v>0</v>
      </c>
      <c r="FR9" s="30">
        <f t="shared" si="98"/>
        <v>0</v>
      </c>
      <c r="FS9" s="30">
        <f t="shared" si="99"/>
        <v>0</v>
      </c>
      <c r="FT9" s="30">
        <f t="shared" si="99"/>
        <v>0</v>
      </c>
      <c r="FU9" s="31"/>
      <c r="FV9" s="27" t="e">
        <f t="shared" si="100"/>
        <v>#VALUE!</v>
      </c>
      <c r="FW9" s="28">
        <f t="shared" si="101"/>
        <v>0</v>
      </c>
      <c r="FX9" s="27" t="e">
        <f t="shared" si="102"/>
        <v>#VALUE!</v>
      </c>
      <c r="FY9" s="28">
        <f t="shared" si="103"/>
        <v>0</v>
      </c>
      <c r="FZ9" s="28">
        <f>IF(OR(T9="",T9=" ",T9="　"),0,IF(D9&gt;=840701,0,IF(FK9=1,1,IF(MATCH(T9,Sheet2!$D$3:$D$12,1)&lt;=9,1,0))))</f>
        <v>0</v>
      </c>
      <c r="GA9" s="28">
        <f>IF(OR(X9="",X9=" ",X9="　"),0,IF(D9&gt;=840701,0,IF(FL9=1,1,IF(MATCH(X9,Sheet2!$D$3:$D$12,1)&lt;=9,1,0))))</f>
        <v>0</v>
      </c>
      <c r="GB9" s="28">
        <f>IF(OR(AB9="",AB9=" ",AB9="　"),0,IF(D9&gt;=840701,0,IF(FM9=1,1,IF(MATCH(AB9,Sheet2!$D$3:$D$12,1)&lt;=9,1,0))))</f>
        <v>0</v>
      </c>
      <c r="GC9" s="28">
        <f>IF(OR(AF9="",AF9=" ",AF9="　"),0,IF(D9&gt;=840701,0,IF(FN9=1,1,IF(MATCH(AF9,Sheet2!$D$3:$D$12,1)&lt;=9,1,0))))</f>
        <v>0</v>
      </c>
      <c r="GD9" s="29">
        <f t="shared" si="104"/>
        <v>1</v>
      </c>
      <c r="GE9" s="29">
        <f t="shared" si="105"/>
        <v>1</v>
      </c>
      <c r="GF9" s="30">
        <f t="shared" si="106"/>
        <v>0</v>
      </c>
      <c r="GG9" s="30">
        <f t="shared" si="107"/>
        <v>0</v>
      </c>
      <c r="GH9" s="30">
        <f t="shared" si="108"/>
        <v>0</v>
      </c>
      <c r="GI9" s="30">
        <f t="shared" si="108"/>
        <v>0</v>
      </c>
      <c r="GJ9" s="31"/>
      <c r="GK9" s="27" t="e">
        <f t="shared" si="109"/>
        <v>#VALUE!</v>
      </c>
      <c r="GL9" s="28">
        <f t="shared" si="110"/>
        <v>0</v>
      </c>
      <c r="GM9" s="27" t="e">
        <f t="shared" si="111"/>
        <v>#VALUE!</v>
      </c>
      <c r="GN9" s="28">
        <f t="shared" si="112"/>
        <v>0</v>
      </c>
      <c r="GO9" s="28">
        <f>IF(OR(T9="",T9=" ",T9="　"),0,IF(D9&gt;=840701,0,IF(FZ9=1,1,IF(MATCH(T9,Sheet2!$D$3:$D$12,1)&lt;=10,1,0))))</f>
        <v>0</v>
      </c>
      <c r="GP9" s="28">
        <f>IF(OR(X9="",X9=" ",X9="　"),0,IF(D9&gt;=840701,0,IF(GA9=1,1,IF(MATCH(X9,Sheet2!$D$3:$D$12,1)&lt;=10,1,0))))</f>
        <v>0</v>
      </c>
      <c r="GQ9" s="28">
        <f>IF(OR(AB9="",AB9=" ",AB9="　"),0,IF(D9&gt;=840701,0,IF(GB9=1,1,IF(MATCH(AB9,Sheet2!$D$3:$D$12,1)&lt;=10,1,0))))</f>
        <v>0</v>
      </c>
      <c r="GR9" s="28">
        <f>IF(OR(AF9="",AF9=" ",AF9="　"),0,IF(D9&gt;=840701,0,IF(GC9=1,1,IF(MATCH(AF9,Sheet2!$D$3:$D$12,1)&lt;=10,1,0))))</f>
        <v>0</v>
      </c>
      <c r="GS9" s="29">
        <f t="shared" si="113"/>
        <v>0</v>
      </c>
      <c r="GT9" s="29">
        <f t="shared" si="114"/>
        <v>0</v>
      </c>
      <c r="GU9" s="30">
        <f t="shared" si="115"/>
        <v>0</v>
      </c>
      <c r="GV9" s="30">
        <f t="shared" si="116"/>
        <v>0</v>
      </c>
      <c r="GW9" s="30">
        <f t="shared" si="117"/>
        <v>0</v>
      </c>
      <c r="GX9" s="30">
        <f t="shared" si="117"/>
        <v>0</v>
      </c>
      <c r="GY9" s="131"/>
      <c r="GZ9" s="39" t="str">
        <f t="shared" si="118"/>
        <v>1911/00/00</v>
      </c>
      <c r="HA9" s="131" t="e">
        <f t="shared" si="119"/>
        <v>#VALUE!</v>
      </c>
      <c r="HB9" s="131" t="str">
        <f t="shared" si="120"/>
        <v>1911/00/00</v>
      </c>
      <c r="HC9" s="131" t="e">
        <f t="shared" si="121"/>
        <v>#VALUE!</v>
      </c>
      <c r="HD9" s="131" t="str">
        <f t="shared" si="122"/>
        <v>1911/00/00</v>
      </c>
      <c r="HE9" s="131" t="e">
        <f t="shared" si="123"/>
        <v>#VALUE!</v>
      </c>
      <c r="HF9" s="131" t="str">
        <f t="shared" si="124"/>
        <v>2015/01/01</v>
      </c>
      <c r="HH9" s="131">
        <f>IF(OR(C9="",C9=" ",C9="　"),0,IF(D9&gt;780630,0,ROUND(VLOOKUP(F9,Sheet2!$A$1:$B$20,2,FALSE)*E9,0)))</f>
        <v>0</v>
      </c>
      <c r="HI9" s="131">
        <f t="shared" si="125"/>
        <v>0</v>
      </c>
      <c r="HJ9" s="131">
        <f t="shared" si="126"/>
        <v>0</v>
      </c>
      <c r="HL9" s="131" t="str">
        <f t="shared" si="127"/>
        <v/>
      </c>
      <c r="HM9" s="131" t="str">
        <f t="shared" si="128"/>
        <v/>
      </c>
      <c r="HN9" s="131" t="str">
        <f t="shared" si="129"/>
        <v/>
      </c>
      <c r="HO9" s="131" t="str">
        <f t="shared" si="130"/>
        <v/>
      </c>
      <c r="HP9" s="131" t="str">
        <f t="shared" si="131"/>
        <v/>
      </c>
      <c r="HQ9" s="131" t="str">
        <f t="shared" si="131"/>
        <v/>
      </c>
      <c r="HR9" s="131" t="str">
        <f t="shared" si="132"/>
        <v/>
      </c>
    </row>
    <row r="10" spans="1:226" ht="60" customHeight="1">
      <c r="A10" s="125">
        <v>5</v>
      </c>
      <c r="B10" s="32"/>
      <c r="C10" s="33"/>
      <c r="D10" s="34"/>
      <c r="E10" s="55"/>
      <c r="F10" s="46"/>
      <c r="G10" s="48">
        <f>IF(OR(C10="",C10=" ",C10="　"),0,IF(D10&gt;780630,0,ROUND(VLOOKUP(F10,Sheet2!$A$1:$B$20,2,FALSE),0)))</f>
        <v>0</v>
      </c>
      <c r="H10" s="49">
        <f t="shared" si="0"/>
        <v>0</v>
      </c>
      <c r="I10" s="24">
        <f t="shared" si="1"/>
        <v>0</v>
      </c>
      <c r="J10" s="25">
        <f t="shared" si="2"/>
        <v>0</v>
      </c>
      <c r="K10" s="35"/>
      <c r="L10" s="133" t="str">
        <f t="shared" ref="L10:L59" si="133">IF(K10="","",180101)</f>
        <v/>
      </c>
      <c r="M10" s="51" t="str">
        <f t="shared" si="4"/>
        <v/>
      </c>
      <c r="N10" s="56">
        <v>15.5</v>
      </c>
      <c r="O10" s="38"/>
      <c r="P10" s="133" t="str">
        <f t="shared" ref="P10:P59" si="134">IF(O10="","",180101)</f>
        <v/>
      </c>
      <c r="Q10" s="51" t="str">
        <f t="shared" si="6"/>
        <v/>
      </c>
      <c r="R10" s="56">
        <v>15.5</v>
      </c>
      <c r="S10" s="38"/>
      <c r="T10" s="34"/>
      <c r="U10" s="51" t="str">
        <f t="shared" si="7"/>
        <v/>
      </c>
      <c r="V10" s="56">
        <v>15.5</v>
      </c>
      <c r="W10" s="38"/>
      <c r="X10" s="34"/>
      <c r="Y10" s="51" t="str">
        <f t="shared" si="8"/>
        <v/>
      </c>
      <c r="Z10" s="56">
        <v>15.5</v>
      </c>
      <c r="AA10" s="35"/>
      <c r="AB10" s="34"/>
      <c r="AC10" s="51" t="str">
        <f t="shared" si="9"/>
        <v/>
      </c>
      <c r="AD10" s="56">
        <v>15.5</v>
      </c>
      <c r="AE10" s="38"/>
      <c r="AF10" s="34"/>
      <c r="AG10" s="51" t="str">
        <f t="shared" si="10"/>
        <v/>
      </c>
      <c r="AH10" s="56">
        <v>15.5</v>
      </c>
      <c r="AI10" s="37">
        <f t="shared" si="11"/>
        <v>0</v>
      </c>
      <c r="AJ10" s="47">
        <f t="shared" si="12"/>
        <v>0</v>
      </c>
      <c r="AK10" s="26">
        <f t="shared" si="13"/>
        <v>0</v>
      </c>
      <c r="AL10" s="53">
        <f t="shared" si="14"/>
        <v>0</v>
      </c>
      <c r="AM10" s="36"/>
      <c r="AN10" s="54"/>
      <c r="AO10" s="131" t="e">
        <f>VLOOKUP(LEFT(C10,1),Sheet2!$L$3:$M$28,2,FALSE)&amp;MID(C10,2,9)</f>
        <v>#N/A</v>
      </c>
      <c r="AP10" s="131" t="e">
        <f t="shared" si="15"/>
        <v>#N/A</v>
      </c>
      <c r="AQ10" s="131" t="e">
        <f t="shared" si="16"/>
        <v>#N/A</v>
      </c>
      <c r="AR10" s="27">
        <f t="shared" si="17"/>
        <v>0</v>
      </c>
      <c r="AS10" s="28">
        <f t="shared" si="18"/>
        <v>0</v>
      </c>
      <c r="AT10" s="27">
        <f t="shared" si="19"/>
        <v>0</v>
      </c>
      <c r="AU10" s="28">
        <f t="shared" si="20"/>
        <v>0</v>
      </c>
      <c r="AV10" s="28">
        <f t="shared" si="21"/>
        <v>0</v>
      </c>
      <c r="AW10" s="28">
        <f t="shared" si="22"/>
        <v>0</v>
      </c>
      <c r="AX10" s="28">
        <f t="shared" si="23"/>
        <v>0</v>
      </c>
      <c r="AY10" s="28">
        <f t="shared" si="24"/>
        <v>0</v>
      </c>
      <c r="AZ10" s="29" t="str">
        <f t="shared" si="25"/>
        <v/>
      </c>
      <c r="BA10" s="29"/>
      <c r="BB10" s="30">
        <f t="shared" si="26"/>
        <v>0</v>
      </c>
      <c r="BC10" s="30">
        <f t="shared" si="26"/>
        <v>0</v>
      </c>
      <c r="BD10" s="31">
        <f t="shared" si="27"/>
        <v>0</v>
      </c>
      <c r="BE10" s="131"/>
      <c r="BF10" s="27" t="e">
        <f t="shared" si="28"/>
        <v>#VALUE!</v>
      </c>
      <c r="BG10" s="28">
        <f t="shared" si="29"/>
        <v>0</v>
      </c>
      <c r="BH10" s="27" t="e">
        <f t="shared" si="30"/>
        <v>#VALUE!</v>
      </c>
      <c r="BI10" s="28">
        <f t="shared" si="31"/>
        <v>0</v>
      </c>
      <c r="BJ10" s="28">
        <f>IF(OR(T10="",T10=" ",T10="　"),0,IF(D10&gt;=800701,0,IF(MATCH(T10,Sheet2!$D$3:$D$12,1)&lt;=1,1,0)))</f>
        <v>0</v>
      </c>
      <c r="BK10" s="28">
        <f>IF(OR(X10="",X10=" ",X10="　"),0,IF(D10&gt;=800701,0,IF(MATCH(X10,Sheet2!$D$3:$D$12,1)&lt;=1,1,0)))</f>
        <v>0</v>
      </c>
      <c r="BL10" s="28">
        <f>IF(OR(AB10="",AB10=" ",AB10="　"),0,IF(D10&gt;=800701,0,IF(MATCH(AB10,Sheet2!$D$3:$D$12,1)&lt;=1,1,0)))</f>
        <v>0</v>
      </c>
      <c r="BM10" s="28">
        <f>IF(OR(AF10="",AF10=" ",AF10="　"),0,IF(D10&gt;=800701,0,IF(MATCH(AF10,Sheet2!$D$3:$D$12,1)&lt;=1,1,0)))</f>
        <v>0</v>
      </c>
      <c r="BN10" s="29">
        <f t="shared" si="32"/>
        <v>5</v>
      </c>
      <c r="BO10" s="29">
        <f t="shared" si="33"/>
        <v>3</v>
      </c>
      <c r="BP10" s="30">
        <f t="shared" si="34"/>
        <v>0</v>
      </c>
      <c r="BQ10" s="30">
        <f t="shared" si="35"/>
        <v>0</v>
      </c>
      <c r="BR10" s="30">
        <f t="shared" si="36"/>
        <v>0</v>
      </c>
      <c r="BS10" s="30">
        <f t="shared" si="36"/>
        <v>0</v>
      </c>
      <c r="BT10" s="30"/>
      <c r="BU10" s="27" t="e">
        <f t="shared" si="37"/>
        <v>#VALUE!</v>
      </c>
      <c r="BV10" s="28">
        <f t="shared" si="38"/>
        <v>0</v>
      </c>
      <c r="BW10" s="27" t="e">
        <f t="shared" si="39"/>
        <v>#VALUE!</v>
      </c>
      <c r="BX10" s="28">
        <f t="shared" si="40"/>
        <v>0</v>
      </c>
      <c r="BY10" s="28">
        <f>IF(OR(T10="",T10=" ",T10="　"),0,IF(D10&gt;=810101,0,IF(BJ10=1,1,IF(MATCH(T10,Sheet2!$D$3:$D$12,1)&lt;=2,1,0))))</f>
        <v>0</v>
      </c>
      <c r="BZ10" s="28">
        <f>IF(OR(X10="",X10=" ",X10="　"),0,IF(D10&gt;=810101,0,IF(BK10=1,1,IF(MATCH(X10,Sheet2!$D$3:$D$12,1)&lt;=2,1,0))))</f>
        <v>0</v>
      </c>
      <c r="CA10" s="28">
        <f>IF(OR(AB10="",AB10=" ",AB10="　"),0,IF(D10&gt;=810101,0,IF(BL10=1,1,IF(MATCH(AB10,Sheet2!$D$3:$D$12,1)&lt;=2,1,0))))</f>
        <v>0</v>
      </c>
      <c r="CB10" s="28">
        <f>IF(OR(AF10="",AF10=" ",AF10="　"),0,IF(D10&gt;=810101,0,IF(BM10=1,1,IF(MATCH(AF10,Sheet2!$D$3:$D$12,1)&lt;=2,1,0))))</f>
        <v>0</v>
      </c>
      <c r="CC10" s="29">
        <f t="shared" si="41"/>
        <v>4</v>
      </c>
      <c r="CD10" s="29">
        <f t="shared" si="42"/>
        <v>3</v>
      </c>
      <c r="CE10" s="30">
        <f t="shared" si="43"/>
        <v>0</v>
      </c>
      <c r="CF10" s="30">
        <f t="shared" si="44"/>
        <v>0</v>
      </c>
      <c r="CG10" s="30">
        <f t="shared" si="45"/>
        <v>0</v>
      </c>
      <c r="CH10" s="30">
        <f t="shared" si="45"/>
        <v>0</v>
      </c>
      <c r="CI10" s="30"/>
      <c r="CJ10" s="27" t="e">
        <f t="shared" si="46"/>
        <v>#VALUE!</v>
      </c>
      <c r="CK10" s="28">
        <f t="shared" si="47"/>
        <v>0</v>
      </c>
      <c r="CL10" s="27" t="e">
        <f t="shared" si="48"/>
        <v>#VALUE!</v>
      </c>
      <c r="CM10" s="28">
        <f t="shared" si="49"/>
        <v>0</v>
      </c>
      <c r="CN10" s="28">
        <f>IF(OR(T10="",T10=" ",T10="　"),0,IF(D10&gt;=810701,0,IF(BY10=1,1,IF(MATCH(T10,Sheet2!$D$3:$D$12,1)&lt;=3,1,0))))</f>
        <v>0</v>
      </c>
      <c r="CO10" s="28">
        <f>IF(OR(X10="",X10=" ",X10="　"),0,IF(D10&gt;=810701,0,IF(BZ10=1,1,IF(MATCH(X10,Sheet2!$D$3:$D$12,1)&lt;=3,1,0))))</f>
        <v>0</v>
      </c>
      <c r="CP10" s="28">
        <f>IF(OR(AB10="",AB10=" ",AB10="　"),0,IF(D10&gt;=810701,0,IF(CA10=1,1,IF(MATCH(AB10,Sheet2!$D$3:$D$12,1)&lt;=3,1,0))))</f>
        <v>0</v>
      </c>
      <c r="CQ10" s="28">
        <f>IF(OR(AF10="",AF10=" ",AF10="　"),0,IF(D10&gt;=810701,0,IF(CB10=1,1,IF(MATCH(AF10,Sheet2!$D$3:$D$12,1)&lt;=3,1,0))))</f>
        <v>0</v>
      </c>
      <c r="CR10" s="29">
        <f t="shared" si="50"/>
        <v>4</v>
      </c>
      <c r="CS10" s="29">
        <f t="shared" si="51"/>
        <v>3</v>
      </c>
      <c r="CT10" s="30">
        <f t="shared" si="52"/>
        <v>0</v>
      </c>
      <c r="CU10" s="30">
        <f t="shared" si="53"/>
        <v>0</v>
      </c>
      <c r="CV10" s="30">
        <f t="shared" si="54"/>
        <v>0</v>
      </c>
      <c r="CW10" s="30">
        <f t="shared" si="54"/>
        <v>0</v>
      </c>
      <c r="CX10" s="31"/>
      <c r="CY10" s="27" t="e">
        <f t="shared" si="55"/>
        <v>#VALUE!</v>
      </c>
      <c r="CZ10" s="28">
        <f t="shared" si="56"/>
        <v>0</v>
      </c>
      <c r="DA10" s="27" t="e">
        <f t="shared" si="57"/>
        <v>#VALUE!</v>
      </c>
      <c r="DB10" s="28">
        <f t="shared" si="58"/>
        <v>0</v>
      </c>
      <c r="DC10" s="28">
        <f>IF(OR(T10="",T10=" ",T10="　"),0,IF(D10&gt;=820101,0,IF(CN10=1,1,IF(MATCH(T10,Sheet2!$D$3:$D$12,1)&lt;=4,1,0))))</f>
        <v>0</v>
      </c>
      <c r="DD10" s="28">
        <f>IF(OR(X10="",X10=" ",X10="　"),0,IF(D10&gt;=820101,0,IF(CO10=1,1,IF(MATCH(X10,Sheet2!$D$3:$D$12,1)&lt;=4,1,0))))</f>
        <v>0</v>
      </c>
      <c r="DE10" s="28">
        <f>IF(OR(AB10="",AB10=" ",AB10="　"),0,IF(D10&gt;=820101,0,IF(CP10=1,1,IF(MATCH(AB10,Sheet2!$D$3:$D$12,1)&lt;=4,1,0))))</f>
        <v>0</v>
      </c>
      <c r="DF10" s="28">
        <f>IF(OR(AF10="",AF10=" ",AF10="　"),0,IF(D10&gt;=820101,0,IF(CQ10=1,1,IF(MATCH(AF10,Sheet2!$D$3:$D$12,1)&lt;=4,1,0))))</f>
        <v>0</v>
      </c>
      <c r="DG10" s="29">
        <f t="shared" si="59"/>
        <v>3</v>
      </c>
      <c r="DH10" s="29">
        <f t="shared" si="60"/>
        <v>3</v>
      </c>
      <c r="DI10" s="30">
        <f t="shared" si="61"/>
        <v>0</v>
      </c>
      <c r="DJ10" s="30">
        <f t="shared" si="62"/>
        <v>0</v>
      </c>
      <c r="DK10" s="30">
        <f t="shared" si="63"/>
        <v>0</v>
      </c>
      <c r="DL10" s="30">
        <f t="shared" si="63"/>
        <v>0</v>
      </c>
      <c r="DM10" s="31"/>
      <c r="DN10" s="27" t="e">
        <f t="shared" si="64"/>
        <v>#VALUE!</v>
      </c>
      <c r="DO10" s="28">
        <f t="shared" si="65"/>
        <v>0</v>
      </c>
      <c r="DP10" s="27" t="e">
        <f t="shared" si="66"/>
        <v>#VALUE!</v>
      </c>
      <c r="DQ10" s="28">
        <f t="shared" si="67"/>
        <v>0</v>
      </c>
      <c r="DR10" s="28">
        <f>IF(OR(T10="",T10=" ",T10="　"),0,IF(D10&gt;=820701,0,IF(DC10=1,1,IF(MATCH(T10,Sheet2!$D$3:$D$12,1)&lt;=5,1,0))))</f>
        <v>0</v>
      </c>
      <c r="DS10" s="28">
        <f>IF(OR(X10="",X10=" ",X10="　"),0,IF(D10&gt;=820701,0,IF(DD10=1,1,IF(MATCH(X10,Sheet2!$D$3:$D$12,1)&lt;=5,1,0))))</f>
        <v>0</v>
      </c>
      <c r="DT10" s="28">
        <f>IF(OR(AB10="",AB10=" ",AB10="　"),0,IF(D10&gt;=820701,0,IF(DE10=1,1,IF(MATCH(AB10,Sheet2!$D$3:$D$12,1)&lt;=5,1,0))))</f>
        <v>0</v>
      </c>
      <c r="DU10" s="28">
        <f>IF(OR(AF10="",AF10=" ",AF10="　"),0,IF(D10&gt;=820701,0,IF(DF10=1,1,IF(MATCH(AF10,Sheet2!$D$3:$D$12,1)&lt;=5,1,0))))</f>
        <v>0</v>
      </c>
      <c r="DV10" s="29">
        <f t="shared" si="68"/>
        <v>3</v>
      </c>
      <c r="DW10" s="29">
        <f t="shared" si="69"/>
        <v>3</v>
      </c>
      <c r="DX10" s="30">
        <f t="shared" si="70"/>
        <v>0</v>
      </c>
      <c r="DY10" s="30">
        <f t="shared" si="71"/>
        <v>0</v>
      </c>
      <c r="DZ10" s="30">
        <f t="shared" si="72"/>
        <v>0</v>
      </c>
      <c r="EA10" s="30">
        <f t="shared" si="72"/>
        <v>0</v>
      </c>
      <c r="EB10" s="31"/>
      <c r="EC10" s="27" t="e">
        <f t="shared" si="73"/>
        <v>#VALUE!</v>
      </c>
      <c r="ED10" s="28">
        <f t="shared" si="74"/>
        <v>0</v>
      </c>
      <c r="EE10" s="27" t="e">
        <f t="shared" si="75"/>
        <v>#VALUE!</v>
      </c>
      <c r="EF10" s="28">
        <f t="shared" si="76"/>
        <v>0</v>
      </c>
      <c r="EG10" s="28">
        <f>IF(OR(T10="",T10=" ",T10="　"),0,IF(D10&gt;=830101,0,IF(DR10=1,1,IF(MATCH(T10,Sheet2!$D$3:$D$12,1)&lt;=6,1,0))))</f>
        <v>0</v>
      </c>
      <c r="EH10" s="28">
        <f>IF(OR(X10="",X10=" ",X10="　"),0,IF(D10&gt;=830101,0,IF(DS10=1,1,IF(MATCH(X10,Sheet2!$D$3:$D$12,1)&lt;=6,1,0))))</f>
        <v>0</v>
      </c>
      <c r="EI10" s="28">
        <f>IF(OR(AB10="",AB10=" ",AB10="　"),0,IF(D10&gt;=830101,0,IF(DT10=1,1,IF(MATCH(AB10,Sheet2!$D$3:$D$12,1)&lt;=6,1,0))))</f>
        <v>0</v>
      </c>
      <c r="EJ10" s="28">
        <f>IF(OR(AF10="",AF10=" ",AF10="　"),0,IF(D10&gt;=830101,0,IF(DU10=1,1,IF(MATCH(AF10,Sheet2!$D$3:$D$12,1)&lt;=6,1,0))))</f>
        <v>0</v>
      </c>
      <c r="EK10" s="29">
        <f t="shared" si="77"/>
        <v>2</v>
      </c>
      <c r="EL10" s="29">
        <f t="shared" si="78"/>
        <v>2</v>
      </c>
      <c r="EM10" s="30">
        <f t="shared" si="79"/>
        <v>0</v>
      </c>
      <c r="EN10" s="30">
        <f t="shared" si="80"/>
        <v>0</v>
      </c>
      <c r="EO10" s="30">
        <f t="shared" si="81"/>
        <v>0</v>
      </c>
      <c r="EP10" s="30">
        <f t="shared" si="81"/>
        <v>0</v>
      </c>
      <c r="EQ10" s="31"/>
      <c r="ER10" s="27" t="e">
        <f t="shared" si="82"/>
        <v>#VALUE!</v>
      </c>
      <c r="ES10" s="28">
        <f t="shared" si="83"/>
        <v>0</v>
      </c>
      <c r="ET10" s="27" t="e">
        <f t="shared" si="84"/>
        <v>#VALUE!</v>
      </c>
      <c r="EU10" s="28">
        <f t="shared" si="85"/>
        <v>0</v>
      </c>
      <c r="EV10" s="28">
        <f>IF(OR(T10="",T10=" ",T10="　"),0,IF(D10&gt;=830701,0,IF(EG10=1,1,IF(MATCH(T10,Sheet2!$D$3:$D$12,1)&lt;=7,1,0))))</f>
        <v>0</v>
      </c>
      <c r="EW10" s="28">
        <f>IF(OR(X10="",X10=" ",X10="　"),0,IF(D10&gt;=830701,0,IF(EH10=1,1,IF(MATCH(X10,Sheet2!$D$3:$D$12,1)&lt;=7,1,0))))</f>
        <v>0</v>
      </c>
      <c r="EX10" s="28">
        <f>IF(OR(AB10="",AB10=" ",AB10="　"),0,IF(D10&gt;=830701,0,IF(EI10=1,1,IF(MATCH(AB10,Sheet2!$D$3:$D$12,1)&lt;=7,1,0))))</f>
        <v>0</v>
      </c>
      <c r="EY10" s="28">
        <f>IF(OR(AF10="",AF10=" ",AF10="　"),0,IF(D10&gt;=830701,0,IF(EJ10=1,1,IF(MATCH(AF10,Sheet2!$D$3:$D$12,1)&lt;=7,1,0))))</f>
        <v>0</v>
      </c>
      <c r="EZ10" s="29">
        <f t="shared" si="86"/>
        <v>2</v>
      </c>
      <c r="FA10" s="29">
        <f t="shared" si="87"/>
        <v>2</v>
      </c>
      <c r="FB10" s="30">
        <f t="shared" si="88"/>
        <v>0</v>
      </c>
      <c r="FC10" s="30">
        <f t="shared" si="89"/>
        <v>0</v>
      </c>
      <c r="FD10" s="30">
        <f t="shared" si="90"/>
        <v>0</v>
      </c>
      <c r="FE10" s="30">
        <f t="shared" si="90"/>
        <v>0</v>
      </c>
      <c r="FF10" s="31"/>
      <c r="FG10" s="27" t="e">
        <f t="shared" si="91"/>
        <v>#VALUE!</v>
      </c>
      <c r="FH10" s="28">
        <f t="shared" si="92"/>
        <v>0</v>
      </c>
      <c r="FI10" s="27" t="e">
        <f t="shared" si="93"/>
        <v>#VALUE!</v>
      </c>
      <c r="FJ10" s="28">
        <f t="shared" si="94"/>
        <v>0</v>
      </c>
      <c r="FK10" s="28">
        <f>IF(OR(T10="",T10=" ",T10="　"),0,IF(D10&gt;=840101,0,IF(EV10=1,1,IF(MATCH(T10,Sheet2!$D$3:$D$12,1)&lt;=8,1,0))))</f>
        <v>0</v>
      </c>
      <c r="FL10" s="28">
        <f>IF(OR(X10="",X10=" ",X10="　"),0,IF(D10&gt;=840101,0,IF(EW10=1,1,IF(MATCH(X10,Sheet2!$D$3:$D$12,1)&lt;=8,1,0))))</f>
        <v>0</v>
      </c>
      <c r="FM10" s="28">
        <f>IF(OR(AB10="",AB10=" ",AB10="　"),0,IF(D10&gt;=840101,0,IF(EX10=1,1,IF(MATCH(AB10,Sheet2!$D$3:$D$12,1)&lt;=8,1,0))))</f>
        <v>0</v>
      </c>
      <c r="FN10" s="28">
        <f>IF(OR(AF10="",AF10=" ",AF10="　"),0,IF(D10&gt;=840101,0,IF(EY10=1,1,IF(MATCH(AF10,Sheet2!$D$3:$D$12,1)&lt;=8,1,0))))</f>
        <v>0</v>
      </c>
      <c r="FO10" s="29">
        <f t="shared" si="95"/>
        <v>1</v>
      </c>
      <c r="FP10" s="29">
        <f t="shared" si="96"/>
        <v>1</v>
      </c>
      <c r="FQ10" s="30">
        <f t="shared" si="97"/>
        <v>0</v>
      </c>
      <c r="FR10" s="30">
        <f t="shared" si="98"/>
        <v>0</v>
      </c>
      <c r="FS10" s="30">
        <f t="shared" si="99"/>
        <v>0</v>
      </c>
      <c r="FT10" s="30">
        <f t="shared" si="99"/>
        <v>0</v>
      </c>
      <c r="FU10" s="31"/>
      <c r="FV10" s="27" t="e">
        <f t="shared" si="100"/>
        <v>#VALUE!</v>
      </c>
      <c r="FW10" s="28">
        <f t="shared" si="101"/>
        <v>0</v>
      </c>
      <c r="FX10" s="27" t="e">
        <f t="shared" si="102"/>
        <v>#VALUE!</v>
      </c>
      <c r="FY10" s="28">
        <f t="shared" si="103"/>
        <v>0</v>
      </c>
      <c r="FZ10" s="28">
        <f>IF(OR(T10="",T10=" ",T10="　"),0,IF(D10&gt;=840701,0,IF(FK10=1,1,IF(MATCH(T10,Sheet2!$D$3:$D$12,1)&lt;=9,1,0))))</f>
        <v>0</v>
      </c>
      <c r="GA10" s="28">
        <f>IF(OR(X10="",X10=" ",X10="　"),0,IF(D10&gt;=840701,0,IF(FL10=1,1,IF(MATCH(X10,Sheet2!$D$3:$D$12,1)&lt;=9,1,0))))</f>
        <v>0</v>
      </c>
      <c r="GB10" s="28">
        <f>IF(OR(AB10="",AB10=" ",AB10="　"),0,IF(D10&gt;=840701,0,IF(FM10=1,1,IF(MATCH(AB10,Sheet2!$D$3:$D$12,1)&lt;=9,1,0))))</f>
        <v>0</v>
      </c>
      <c r="GC10" s="28">
        <f>IF(OR(AF10="",AF10=" ",AF10="　"),0,IF(D10&gt;=840701,0,IF(FN10=1,1,IF(MATCH(AF10,Sheet2!$D$3:$D$12,1)&lt;=9,1,0))))</f>
        <v>0</v>
      </c>
      <c r="GD10" s="29">
        <f t="shared" si="104"/>
        <v>1</v>
      </c>
      <c r="GE10" s="29">
        <f t="shared" si="105"/>
        <v>1</v>
      </c>
      <c r="GF10" s="30">
        <f t="shared" si="106"/>
        <v>0</v>
      </c>
      <c r="GG10" s="30">
        <f t="shared" si="107"/>
        <v>0</v>
      </c>
      <c r="GH10" s="30">
        <f t="shared" si="108"/>
        <v>0</v>
      </c>
      <c r="GI10" s="30">
        <f t="shared" si="108"/>
        <v>0</v>
      </c>
      <c r="GJ10" s="31"/>
      <c r="GK10" s="27" t="e">
        <f t="shared" si="109"/>
        <v>#VALUE!</v>
      </c>
      <c r="GL10" s="28">
        <f t="shared" si="110"/>
        <v>0</v>
      </c>
      <c r="GM10" s="27" t="e">
        <f t="shared" si="111"/>
        <v>#VALUE!</v>
      </c>
      <c r="GN10" s="28">
        <f t="shared" si="112"/>
        <v>0</v>
      </c>
      <c r="GO10" s="28">
        <f>IF(OR(T10="",T10=" ",T10="　"),0,IF(D10&gt;=840701,0,IF(FZ10=1,1,IF(MATCH(T10,Sheet2!$D$3:$D$12,1)&lt;=10,1,0))))</f>
        <v>0</v>
      </c>
      <c r="GP10" s="28">
        <f>IF(OR(X10="",X10=" ",X10="　"),0,IF(D10&gt;=840701,0,IF(GA10=1,1,IF(MATCH(X10,Sheet2!$D$3:$D$12,1)&lt;=10,1,0))))</f>
        <v>0</v>
      </c>
      <c r="GQ10" s="28">
        <f>IF(OR(AB10="",AB10=" ",AB10="　"),0,IF(D10&gt;=840701,0,IF(GB10=1,1,IF(MATCH(AB10,Sheet2!$D$3:$D$12,1)&lt;=10,1,0))))</f>
        <v>0</v>
      </c>
      <c r="GR10" s="28">
        <f>IF(OR(AF10="",AF10=" ",AF10="　"),0,IF(D10&gt;=840701,0,IF(GC10=1,1,IF(MATCH(AF10,Sheet2!$D$3:$D$12,1)&lt;=10,1,0))))</f>
        <v>0</v>
      </c>
      <c r="GS10" s="29">
        <f t="shared" si="113"/>
        <v>0</v>
      </c>
      <c r="GT10" s="29">
        <f t="shared" si="114"/>
        <v>0</v>
      </c>
      <c r="GU10" s="30">
        <f t="shared" si="115"/>
        <v>0</v>
      </c>
      <c r="GV10" s="30">
        <f t="shared" si="116"/>
        <v>0</v>
      </c>
      <c r="GW10" s="30">
        <f t="shared" si="117"/>
        <v>0</v>
      </c>
      <c r="GX10" s="30">
        <f t="shared" si="117"/>
        <v>0</v>
      </c>
      <c r="GY10" s="131"/>
      <c r="GZ10" s="39" t="str">
        <f t="shared" si="118"/>
        <v>1911/00/00</v>
      </c>
      <c r="HA10" s="131" t="e">
        <f t="shared" si="119"/>
        <v>#VALUE!</v>
      </c>
      <c r="HB10" s="131" t="str">
        <f t="shared" si="120"/>
        <v>1911/00/00</v>
      </c>
      <c r="HC10" s="131" t="e">
        <f t="shared" si="121"/>
        <v>#VALUE!</v>
      </c>
      <c r="HD10" s="131" t="str">
        <f t="shared" si="122"/>
        <v>1911/00/00</v>
      </c>
      <c r="HE10" s="131" t="e">
        <f t="shared" si="123"/>
        <v>#VALUE!</v>
      </c>
      <c r="HF10" s="131" t="str">
        <f t="shared" si="124"/>
        <v>2015/01/01</v>
      </c>
      <c r="HH10" s="131">
        <f>IF(OR(C10="",C10=" ",C10="　"),0,IF(D10&gt;780630,0,ROUND(VLOOKUP(F10,Sheet2!$A$1:$B$20,2,FALSE)*E10,0)))</f>
        <v>0</v>
      </c>
      <c r="HI10" s="131">
        <f t="shared" si="125"/>
        <v>0</v>
      </c>
      <c r="HJ10" s="131">
        <f t="shared" si="126"/>
        <v>0</v>
      </c>
      <c r="HL10" s="131" t="str">
        <f t="shared" si="127"/>
        <v/>
      </c>
      <c r="HM10" s="131" t="str">
        <f t="shared" si="128"/>
        <v/>
      </c>
      <c r="HN10" s="131" t="str">
        <f t="shared" si="129"/>
        <v/>
      </c>
      <c r="HO10" s="131" t="str">
        <f t="shared" si="130"/>
        <v/>
      </c>
      <c r="HP10" s="131" t="str">
        <f t="shared" si="131"/>
        <v/>
      </c>
      <c r="HQ10" s="131" t="str">
        <f t="shared" si="131"/>
        <v/>
      </c>
      <c r="HR10" s="131" t="str">
        <f t="shared" si="132"/>
        <v/>
      </c>
    </row>
    <row r="11" spans="1:226" ht="60" customHeight="1">
      <c r="A11" s="125">
        <v>6</v>
      </c>
      <c r="B11" s="32"/>
      <c r="C11" s="33"/>
      <c r="D11" s="34"/>
      <c r="E11" s="55"/>
      <c r="F11" s="46"/>
      <c r="G11" s="48">
        <f>IF(OR(C11="",C11=" ",C11="　"),0,IF(D11&gt;780630,0,ROUND(VLOOKUP(F11,Sheet2!$A$1:$B$20,2,FALSE),0)))</f>
        <v>0</v>
      </c>
      <c r="H11" s="49">
        <f t="shared" si="0"/>
        <v>0</v>
      </c>
      <c r="I11" s="24">
        <f t="shared" si="1"/>
        <v>0</v>
      </c>
      <c r="J11" s="25">
        <f t="shared" si="2"/>
        <v>0</v>
      </c>
      <c r="K11" s="35"/>
      <c r="L11" s="133" t="str">
        <f t="shared" si="133"/>
        <v/>
      </c>
      <c r="M11" s="51" t="str">
        <f t="shared" si="4"/>
        <v/>
      </c>
      <c r="N11" s="56">
        <v>15.5</v>
      </c>
      <c r="O11" s="38"/>
      <c r="P11" s="133" t="str">
        <f t="shared" si="134"/>
        <v/>
      </c>
      <c r="Q11" s="51" t="str">
        <f t="shared" si="6"/>
        <v/>
      </c>
      <c r="R11" s="56">
        <v>15.5</v>
      </c>
      <c r="S11" s="38"/>
      <c r="T11" s="34"/>
      <c r="U11" s="51" t="str">
        <f t="shared" si="7"/>
        <v/>
      </c>
      <c r="V11" s="56">
        <v>15.5</v>
      </c>
      <c r="W11" s="38"/>
      <c r="X11" s="34"/>
      <c r="Y11" s="51" t="str">
        <f t="shared" si="8"/>
        <v/>
      </c>
      <c r="Z11" s="56">
        <v>15.5</v>
      </c>
      <c r="AA11" s="35"/>
      <c r="AB11" s="34"/>
      <c r="AC11" s="51" t="str">
        <f t="shared" si="9"/>
        <v/>
      </c>
      <c r="AD11" s="56">
        <v>15.5</v>
      </c>
      <c r="AE11" s="38"/>
      <c r="AF11" s="34"/>
      <c r="AG11" s="51" t="str">
        <f t="shared" si="10"/>
        <v/>
      </c>
      <c r="AH11" s="56">
        <v>15.5</v>
      </c>
      <c r="AI11" s="37">
        <f t="shared" si="11"/>
        <v>0</v>
      </c>
      <c r="AJ11" s="47">
        <f t="shared" si="12"/>
        <v>0</v>
      </c>
      <c r="AK11" s="26">
        <f t="shared" si="13"/>
        <v>0</v>
      </c>
      <c r="AL11" s="53">
        <f t="shared" si="14"/>
        <v>0</v>
      </c>
      <c r="AM11" s="36"/>
      <c r="AN11" s="54"/>
      <c r="AO11" s="131" t="e">
        <f>VLOOKUP(LEFT(C11,1),Sheet2!$L$3:$M$28,2,FALSE)&amp;MID(C11,2,9)</f>
        <v>#N/A</v>
      </c>
      <c r="AP11" s="131" t="e">
        <f t="shared" si="15"/>
        <v>#N/A</v>
      </c>
      <c r="AQ11" s="131" t="e">
        <f t="shared" si="16"/>
        <v>#N/A</v>
      </c>
      <c r="AR11" s="27">
        <f t="shared" si="17"/>
        <v>0</v>
      </c>
      <c r="AS11" s="28">
        <f t="shared" si="18"/>
        <v>0</v>
      </c>
      <c r="AT11" s="27">
        <f t="shared" si="19"/>
        <v>0</v>
      </c>
      <c r="AU11" s="28">
        <f t="shared" si="20"/>
        <v>0</v>
      </c>
      <c r="AV11" s="28">
        <f t="shared" si="21"/>
        <v>0</v>
      </c>
      <c r="AW11" s="28">
        <f t="shared" si="22"/>
        <v>0</v>
      </c>
      <c r="AX11" s="28">
        <f t="shared" si="23"/>
        <v>0</v>
      </c>
      <c r="AY11" s="28">
        <f t="shared" si="24"/>
        <v>0</v>
      </c>
      <c r="AZ11" s="29" t="str">
        <f t="shared" si="25"/>
        <v/>
      </c>
      <c r="BA11" s="29"/>
      <c r="BB11" s="30">
        <f t="shared" si="26"/>
        <v>0</v>
      </c>
      <c r="BC11" s="30">
        <f t="shared" si="26"/>
        <v>0</v>
      </c>
      <c r="BD11" s="31">
        <f t="shared" si="27"/>
        <v>0</v>
      </c>
      <c r="BE11" s="131"/>
      <c r="BF11" s="27" t="e">
        <f t="shared" si="28"/>
        <v>#VALUE!</v>
      </c>
      <c r="BG11" s="28">
        <f t="shared" si="29"/>
        <v>0</v>
      </c>
      <c r="BH11" s="27" t="e">
        <f t="shared" si="30"/>
        <v>#VALUE!</v>
      </c>
      <c r="BI11" s="28">
        <f t="shared" si="31"/>
        <v>0</v>
      </c>
      <c r="BJ11" s="28">
        <f>IF(OR(T11="",T11=" ",T11="　"),0,IF(D11&gt;=800701,0,IF(MATCH(T11,Sheet2!$D$3:$D$12,1)&lt;=1,1,0)))</f>
        <v>0</v>
      </c>
      <c r="BK11" s="28">
        <f>IF(OR(X11="",X11=" ",X11="　"),0,IF(D11&gt;=800701,0,IF(MATCH(X11,Sheet2!$D$3:$D$12,1)&lt;=1,1,0)))</f>
        <v>0</v>
      </c>
      <c r="BL11" s="28">
        <f>IF(OR(AB11="",AB11=" ",AB11="　"),0,IF(D11&gt;=800701,0,IF(MATCH(AB11,Sheet2!$D$3:$D$12,1)&lt;=1,1,0)))</f>
        <v>0</v>
      </c>
      <c r="BM11" s="28">
        <f>IF(OR(AF11="",AF11=" ",AF11="　"),0,IF(D11&gt;=800701,0,IF(MATCH(AF11,Sheet2!$D$3:$D$12,1)&lt;=1,1,0)))</f>
        <v>0</v>
      </c>
      <c r="BN11" s="29">
        <f t="shared" si="32"/>
        <v>5</v>
      </c>
      <c r="BO11" s="29">
        <f t="shared" si="33"/>
        <v>3</v>
      </c>
      <c r="BP11" s="30">
        <f t="shared" si="34"/>
        <v>0</v>
      </c>
      <c r="BQ11" s="30">
        <f t="shared" si="35"/>
        <v>0</v>
      </c>
      <c r="BR11" s="30">
        <f t="shared" si="36"/>
        <v>0</v>
      </c>
      <c r="BS11" s="30">
        <f t="shared" si="36"/>
        <v>0</v>
      </c>
      <c r="BT11" s="30"/>
      <c r="BU11" s="27" t="e">
        <f t="shared" si="37"/>
        <v>#VALUE!</v>
      </c>
      <c r="BV11" s="28">
        <f t="shared" si="38"/>
        <v>0</v>
      </c>
      <c r="BW11" s="27" t="e">
        <f t="shared" si="39"/>
        <v>#VALUE!</v>
      </c>
      <c r="BX11" s="28">
        <f t="shared" si="40"/>
        <v>0</v>
      </c>
      <c r="BY11" s="28">
        <f>IF(OR(T11="",T11=" ",T11="　"),0,IF(D11&gt;=810101,0,IF(BJ11=1,1,IF(MATCH(T11,Sheet2!$D$3:$D$12,1)&lt;=2,1,0))))</f>
        <v>0</v>
      </c>
      <c r="BZ11" s="28">
        <f>IF(OR(X11="",X11=" ",X11="　"),0,IF(D11&gt;=810101,0,IF(BK11=1,1,IF(MATCH(X11,Sheet2!$D$3:$D$12,1)&lt;=2,1,0))))</f>
        <v>0</v>
      </c>
      <c r="CA11" s="28">
        <f>IF(OR(AB11="",AB11=" ",AB11="　"),0,IF(D11&gt;=810101,0,IF(BL11=1,1,IF(MATCH(AB11,Sheet2!$D$3:$D$12,1)&lt;=2,1,0))))</f>
        <v>0</v>
      </c>
      <c r="CB11" s="28">
        <f>IF(OR(AF11="",AF11=" ",AF11="　"),0,IF(D11&gt;=810101,0,IF(BM11=1,1,IF(MATCH(AF11,Sheet2!$D$3:$D$12,1)&lt;=2,1,0))))</f>
        <v>0</v>
      </c>
      <c r="CC11" s="29">
        <f t="shared" si="41"/>
        <v>4</v>
      </c>
      <c r="CD11" s="29">
        <f t="shared" si="42"/>
        <v>3</v>
      </c>
      <c r="CE11" s="30">
        <f t="shared" si="43"/>
        <v>0</v>
      </c>
      <c r="CF11" s="30">
        <f t="shared" si="44"/>
        <v>0</v>
      </c>
      <c r="CG11" s="30">
        <f t="shared" si="45"/>
        <v>0</v>
      </c>
      <c r="CH11" s="30">
        <f t="shared" si="45"/>
        <v>0</v>
      </c>
      <c r="CI11" s="30"/>
      <c r="CJ11" s="27" t="e">
        <f t="shared" si="46"/>
        <v>#VALUE!</v>
      </c>
      <c r="CK11" s="28">
        <f t="shared" si="47"/>
        <v>0</v>
      </c>
      <c r="CL11" s="27" t="e">
        <f t="shared" si="48"/>
        <v>#VALUE!</v>
      </c>
      <c r="CM11" s="28">
        <f t="shared" si="49"/>
        <v>0</v>
      </c>
      <c r="CN11" s="28">
        <f>IF(OR(T11="",T11=" ",T11="　"),0,IF(D11&gt;=810701,0,IF(BY11=1,1,IF(MATCH(T11,Sheet2!$D$3:$D$12,1)&lt;=3,1,0))))</f>
        <v>0</v>
      </c>
      <c r="CO11" s="28">
        <f>IF(OR(X11="",X11=" ",X11="　"),0,IF(D11&gt;=810701,0,IF(BZ11=1,1,IF(MATCH(X11,Sheet2!$D$3:$D$12,1)&lt;=3,1,0))))</f>
        <v>0</v>
      </c>
      <c r="CP11" s="28">
        <f>IF(OR(AB11="",AB11=" ",AB11="　"),0,IF(D11&gt;=810701,0,IF(CA11=1,1,IF(MATCH(AB11,Sheet2!$D$3:$D$12,1)&lt;=3,1,0))))</f>
        <v>0</v>
      </c>
      <c r="CQ11" s="28">
        <f>IF(OR(AF11="",AF11=" ",AF11="　"),0,IF(D11&gt;=810701,0,IF(CB11=1,1,IF(MATCH(AF11,Sheet2!$D$3:$D$12,1)&lt;=3,1,0))))</f>
        <v>0</v>
      </c>
      <c r="CR11" s="29">
        <f t="shared" si="50"/>
        <v>4</v>
      </c>
      <c r="CS11" s="29">
        <f t="shared" si="51"/>
        <v>3</v>
      </c>
      <c r="CT11" s="30">
        <f t="shared" si="52"/>
        <v>0</v>
      </c>
      <c r="CU11" s="30">
        <f t="shared" si="53"/>
        <v>0</v>
      </c>
      <c r="CV11" s="30">
        <f t="shared" si="54"/>
        <v>0</v>
      </c>
      <c r="CW11" s="30">
        <f t="shared" si="54"/>
        <v>0</v>
      </c>
      <c r="CX11" s="31"/>
      <c r="CY11" s="27" t="e">
        <f t="shared" si="55"/>
        <v>#VALUE!</v>
      </c>
      <c r="CZ11" s="28">
        <f t="shared" si="56"/>
        <v>0</v>
      </c>
      <c r="DA11" s="27" t="e">
        <f t="shared" si="57"/>
        <v>#VALUE!</v>
      </c>
      <c r="DB11" s="28">
        <f t="shared" si="58"/>
        <v>0</v>
      </c>
      <c r="DC11" s="28">
        <f>IF(OR(T11="",T11=" ",T11="　"),0,IF(D11&gt;=820101,0,IF(CN11=1,1,IF(MATCH(T11,Sheet2!$D$3:$D$12,1)&lt;=4,1,0))))</f>
        <v>0</v>
      </c>
      <c r="DD11" s="28">
        <f>IF(OR(X11="",X11=" ",X11="　"),0,IF(D11&gt;=820101,0,IF(CO11=1,1,IF(MATCH(X11,Sheet2!$D$3:$D$12,1)&lt;=4,1,0))))</f>
        <v>0</v>
      </c>
      <c r="DE11" s="28">
        <f>IF(OR(AB11="",AB11=" ",AB11="　"),0,IF(D11&gt;=820101,0,IF(CP11=1,1,IF(MATCH(AB11,Sheet2!$D$3:$D$12,1)&lt;=4,1,0))))</f>
        <v>0</v>
      </c>
      <c r="DF11" s="28">
        <f>IF(OR(AF11="",AF11=" ",AF11="　"),0,IF(D11&gt;=820101,0,IF(CQ11=1,1,IF(MATCH(AF11,Sheet2!$D$3:$D$12,1)&lt;=4,1,0))))</f>
        <v>0</v>
      </c>
      <c r="DG11" s="29">
        <f t="shared" si="59"/>
        <v>3</v>
      </c>
      <c r="DH11" s="29">
        <f t="shared" si="60"/>
        <v>3</v>
      </c>
      <c r="DI11" s="30">
        <f t="shared" si="61"/>
        <v>0</v>
      </c>
      <c r="DJ11" s="30">
        <f t="shared" si="62"/>
        <v>0</v>
      </c>
      <c r="DK11" s="30">
        <f t="shared" si="63"/>
        <v>0</v>
      </c>
      <c r="DL11" s="30">
        <f t="shared" si="63"/>
        <v>0</v>
      </c>
      <c r="DM11" s="31"/>
      <c r="DN11" s="27" t="e">
        <f t="shared" si="64"/>
        <v>#VALUE!</v>
      </c>
      <c r="DO11" s="28">
        <f t="shared" si="65"/>
        <v>0</v>
      </c>
      <c r="DP11" s="27" t="e">
        <f t="shared" si="66"/>
        <v>#VALUE!</v>
      </c>
      <c r="DQ11" s="28">
        <f t="shared" si="67"/>
        <v>0</v>
      </c>
      <c r="DR11" s="28">
        <f>IF(OR(T11="",T11=" ",T11="　"),0,IF(D11&gt;=820701,0,IF(DC11=1,1,IF(MATCH(T11,Sheet2!$D$3:$D$12,1)&lt;=5,1,0))))</f>
        <v>0</v>
      </c>
      <c r="DS11" s="28">
        <f>IF(OR(X11="",X11=" ",X11="　"),0,IF(D11&gt;=820701,0,IF(DD11=1,1,IF(MATCH(X11,Sheet2!$D$3:$D$12,1)&lt;=5,1,0))))</f>
        <v>0</v>
      </c>
      <c r="DT11" s="28">
        <f>IF(OR(AB11="",AB11=" ",AB11="　"),0,IF(D11&gt;=820701,0,IF(DE11=1,1,IF(MATCH(AB11,Sheet2!$D$3:$D$12,1)&lt;=5,1,0))))</f>
        <v>0</v>
      </c>
      <c r="DU11" s="28">
        <f>IF(OR(AF11="",AF11=" ",AF11="　"),0,IF(D11&gt;=820701,0,IF(DF11=1,1,IF(MATCH(AF11,Sheet2!$D$3:$D$12,1)&lt;=5,1,0))))</f>
        <v>0</v>
      </c>
      <c r="DV11" s="29">
        <f t="shared" si="68"/>
        <v>3</v>
      </c>
      <c r="DW11" s="29">
        <f t="shared" si="69"/>
        <v>3</v>
      </c>
      <c r="DX11" s="30">
        <f t="shared" si="70"/>
        <v>0</v>
      </c>
      <c r="DY11" s="30">
        <f t="shared" si="71"/>
        <v>0</v>
      </c>
      <c r="DZ11" s="30">
        <f t="shared" si="72"/>
        <v>0</v>
      </c>
      <c r="EA11" s="30">
        <f t="shared" si="72"/>
        <v>0</v>
      </c>
      <c r="EB11" s="31"/>
      <c r="EC11" s="27" t="e">
        <f t="shared" si="73"/>
        <v>#VALUE!</v>
      </c>
      <c r="ED11" s="28">
        <f t="shared" si="74"/>
        <v>0</v>
      </c>
      <c r="EE11" s="27" t="e">
        <f t="shared" si="75"/>
        <v>#VALUE!</v>
      </c>
      <c r="EF11" s="28">
        <f t="shared" si="76"/>
        <v>0</v>
      </c>
      <c r="EG11" s="28">
        <f>IF(OR(T11="",T11=" ",T11="　"),0,IF(D11&gt;=830101,0,IF(DR11=1,1,IF(MATCH(T11,Sheet2!$D$3:$D$12,1)&lt;=6,1,0))))</f>
        <v>0</v>
      </c>
      <c r="EH11" s="28">
        <f>IF(OR(X11="",X11=" ",X11="　"),0,IF(D11&gt;=830101,0,IF(DS11=1,1,IF(MATCH(X11,Sheet2!$D$3:$D$12,1)&lt;=6,1,0))))</f>
        <v>0</v>
      </c>
      <c r="EI11" s="28">
        <f>IF(OR(AB11="",AB11=" ",AB11="　"),0,IF(D11&gt;=830101,0,IF(DT11=1,1,IF(MATCH(AB11,Sheet2!$D$3:$D$12,1)&lt;=6,1,0))))</f>
        <v>0</v>
      </c>
      <c r="EJ11" s="28">
        <f>IF(OR(AF11="",AF11=" ",AF11="　"),0,IF(D11&gt;=830101,0,IF(DU11=1,1,IF(MATCH(AF11,Sheet2!$D$3:$D$12,1)&lt;=6,1,0))))</f>
        <v>0</v>
      </c>
      <c r="EK11" s="29">
        <f t="shared" si="77"/>
        <v>2</v>
      </c>
      <c r="EL11" s="29">
        <f t="shared" si="78"/>
        <v>2</v>
      </c>
      <c r="EM11" s="30">
        <f t="shared" si="79"/>
        <v>0</v>
      </c>
      <c r="EN11" s="30">
        <f t="shared" si="80"/>
        <v>0</v>
      </c>
      <c r="EO11" s="30">
        <f t="shared" si="81"/>
        <v>0</v>
      </c>
      <c r="EP11" s="30">
        <f t="shared" si="81"/>
        <v>0</v>
      </c>
      <c r="EQ11" s="31"/>
      <c r="ER11" s="27" t="e">
        <f t="shared" si="82"/>
        <v>#VALUE!</v>
      </c>
      <c r="ES11" s="28">
        <f t="shared" si="83"/>
        <v>0</v>
      </c>
      <c r="ET11" s="27" t="e">
        <f t="shared" si="84"/>
        <v>#VALUE!</v>
      </c>
      <c r="EU11" s="28">
        <f t="shared" si="85"/>
        <v>0</v>
      </c>
      <c r="EV11" s="28">
        <f>IF(OR(T11="",T11=" ",T11="　"),0,IF(D11&gt;=830701,0,IF(EG11=1,1,IF(MATCH(T11,Sheet2!$D$3:$D$12,1)&lt;=7,1,0))))</f>
        <v>0</v>
      </c>
      <c r="EW11" s="28">
        <f>IF(OR(X11="",X11=" ",X11="　"),0,IF(D11&gt;=830701,0,IF(EH11=1,1,IF(MATCH(X11,Sheet2!$D$3:$D$12,1)&lt;=7,1,0))))</f>
        <v>0</v>
      </c>
      <c r="EX11" s="28">
        <f>IF(OR(AB11="",AB11=" ",AB11="　"),0,IF(D11&gt;=830701,0,IF(EI11=1,1,IF(MATCH(AB11,Sheet2!$D$3:$D$12,1)&lt;=7,1,0))))</f>
        <v>0</v>
      </c>
      <c r="EY11" s="28">
        <f>IF(OR(AF11="",AF11=" ",AF11="　"),0,IF(D11&gt;=830701,0,IF(EJ11=1,1,IF(MATCH(AF11,Sheet2!$D$3:$D$12,1)&lt;=7,1,0))))</f>
        <v>0</v>
      </c>
      <c r="EZ11" s="29">
        <f t="shared" si="86"/>
        <v>2</v>
      </c>
      <c r="FA11" s="29">
        <f t="shared" si="87"/>
        <v>2</v>
      </c>
      <c r="FB11" s="30">
        <f t="shared" si="88"/>
        <v>0</v>
      </c>
      <c r="FC11" s="30">
        <f t="shared" si="89"/>
        <v>0</v>
      </c>
      <c r="FD11" s="30">
        <f t="shared" si="90"/>
        <v>0</v>
      </c>
      <c r="FE11" s="30">
        <f t="shared" si="90"/>
        <v>0</v>
      </c>
      <c r="FF11" s="31"/>
      <c r="FG11" s="27" t="e">
        <f t="shared" si="91"/>
        <v>#VALUE!</v>
      </c>
      <c r="FH11" s="28">
        <f t="shared" si="92"/>
        <v>0</v>
      </c>
      <c r="FI11" s="27" t="e">
        <f t="shared" si="93"/>
        <v>#VALUE!</v>
      </c>
      <c r="FJ11" s="28">
        <f t="shared" si="94"/>
        <v>0</v>
      </c>
      <c r="FK11" s="28">
        <f>IF(OR(T11="",T11=" ",T11="　"),0,IF(D11&gt;=840101,0,IF(EV11=1,1,IF(MATCH(T11,Sheet2!$D$3:$D$12,1)&lt;=8,1,0))))</f>
        <v>0</v>
      </c>
      <c r="FL11" s="28">
        <f>IF(OR(X11="",X11=" ",X11="　"),0,IF(D11&gt;=840101,0,IF(EW11=1,1,IF(MATCH(X11,Sheet2!$D$3:$D$12,1)&lt;=8,1,0))))</f>
        <v>0</v>
      </c>
      <c r="FM11" s="28">
        <f>IF(OR(AB11="",AB11=" ",AB11="　"),0,IF(D11&gt;=840101,0,IF(EX11=1,1,IF(MATCH(AB11,Sheet2!$D$3:$D$12,1)&lt;=8,1,0))))</f>
        <v>0</v>
      </c>
      <c r="FN11" s="28">
        <f>IF(OR(AF11="",AF11=" ",AF11="　"),0,IF(D11&gt;=840101,0,IF(EY11=1,1,IF(MATCH(AF11,Sheet2!$D$3:$D$12,1)&lt;=8,1,0))))</f>
        <v>0</v>
      </c>
      <c r="FO11" s="29">
        <f t="shared" si="95"/>
        <v>1</v>
      </c>
      <c r="FP11" s="29">
        <f t="shared" si="96"/>
        <v>1</v>
      </c>
      <c r="FQ11" s="30">
        <f t="shared" si="97"/>
        <v>0</v>
      </c>
      <c r="FR11" s="30">
        <f t="shared" si="98"/>
        <v>0</v>
      </c>
      <c r="FS11" s="30">
        <f t="shared" si="99"/>
        <v>0</v>
      </c>
      <c r="FT11" s="30">
        <f t="shared" si="99"/>
        <v>0</v>
      </c>
      <c r="FU11" s="31"/>
      <c r="FV11" s="27" t="e">
        <f t="shared" si="100"/>
        <v>#VALUE!</v>
      </c>
      <c r="FW11" s="28">
        <f t="shared" si="101"/>
        <v>0</v>
      </c>
      <c r="FX11" s="27" t="e">
        <f t="shared" si="102"/>
        <v>#VALUE!</v>
      </c>
      <c r="FY11" s="28">
        <f t="shared" si="103"/>
        <v>0</v>
      </c>
      <c r="FZ11" s="28">
        <f>IF(OR(T11="",T11=" ",T11="　"),0,IF(D11&gt;=840701,0,IF(FK11=1,1,IF(MATCH(T11,Sheet2!$D$3:$D$12,1)&lt;=9,1,0))))</f>
        <v>0</v>
      </c>
      <c r="GA11" s="28">
        <f>IF(OR(X11="",X11=" ",X11="　"),0,IF(D11&gt;=840701,0,IF(FL11=1,1,IF(MATCH(X11,Sheet2!$D$3:$D$12,1)&lt;=9,1,0))))</f>
        <v>0</v>
      </c>
      <c r="GB11" s="28">
        <f>IF(OR(AB11="",AB11=" ",AB11="　"),0,IF(D11&gt;=840701,0,IF(FM11=1,1,IF(MATCH(AB11,Sheet2!$D$3:$D$12,1)&lt;=9,1,0))))</f>
        <v>0</v>
      </c>
      <c r="GC11" s="28">
        <f>IF(OR(AF11="",AF11=" ",AF11="　"),0,IF(D11&gt;=840701,0,IF(FN11=1,1,IF(MATCH(AF11,Sheet2!$D$3:$D$12,1)&lt;=9,1,0))))</f>
        <v>0</v>
      </c>
      <c r="GD11" s="29">
        <f t="shared" si="104"/>
        <v>1</v>
      </c>
      <c r="GE11" s="29">
        <f t="shared" si="105"/>
        <v>1</v>
      </c>
      <c r="GF11" s="30">
        <f t="shared" si="106"/>
        <v>0</v>
      </c>
      <c r="GG11" s="30">
        <f t="shared" si="107"/>
        <v>0</v>
      </c>
      <c r="GH11" s="30">
        <f t="shared" si="108"/>
        <v>0</v>
      </c>
      <c r="GI11" s="30">
        <f t="shared" si="108"/>
        <v>0</v>
      </c>
      <c r="GJ11" s="31"/>
      <c r="GK11" s="27" t="e">
        <f t="shared" si="109"/>
        <v>#VALUE!</v>
      </c>
      <c r="GL11" s="28">
        <f t="shared" si="110"/>
        <v>0</v>
      </c>
      <c r="GM11" s="27" t="e">
        <f t="shared" si="111"/>
        <v>#VALUE!</v>
      </c>
      <c r="GN11" s="28">
        <f t="shared" si="112"/>
        <v>0</v>
      </c>
      <c r="GO11" s="28">
        <f>IF(OR(T11="",T11=" ",T11="　"),0,IF(D11&gt;=840701,0,IF(FZ11=1,1,IF(MATCH(T11,Sheet2!$D$3:$D$12,1)&lt;=10,1,0))))</f>
        <v>0</v>
      </c>
      <c r="GP11" s="28">
        <f>IF(OR(X11="",X11=" ",X11="　"),0,IF(D11&gt;=840701,0,IF(GA11=1,1,IF(MATCH(X11,Sheet2!$D$3:$D$12,1)&lt;=10,1,0))))</f>
        <v>0</v>
      </c>
      <c r="GQ11" s="28">
        <f>IF(OR(AB11="",AB11=" ",AB11="　"),0,IF(D11&gt;=840701,0,IF(GB11=1,1,IF(MATCH(AB11,Sheet2!$D$3:$D$12,1)&lt;=10,1,0))))</f>
        <v>0</v>
      </c>
      <c r="GR11" s="28">
        <f>IF(OR(AF11="",AF11=" ",AF11="　"),0,IF(D11&gt;=840701,0,IF(GC11=1,1,IF(MATCH(AF11,Sheet2!$D$3:$D$12,1)&lt;=10,1,0))))</f>
        <v>0</v>
      </c>
      <c r="GS11" s="29">
        <f t="shared" si="113"/>
        <v>0</v>
      </c>
      <c r="GT11" s="29">
        <f t="shared" si="114"/>
        <v>0</v>
      </c>
      <c r="GU11" s="30">
        <f t="shared" si="115"/>
        <v>0</v>
      </c>
      <c r="GV11" s="30">
        <f t="shared" si="116"/>
        <v>0</v>
      </c>
      <c r="GW11" s="30">
        <f t="shared" si="117"/>
        <v>0</v>
      </c>
      <c r="GX11" s="30">
        <f t="shared" si="117"/>
        <v>0</v>
      </c>
      <c r="GY11" s="131"/>
      <c r="GZ11" s="39" t="str">
        <f t="shared" si="118"/>
        <v>1911/00/00</v>
      </c>
      <c r="HA11" s="131" t="e">
        <f t="shared" si="119"/>
        <v>#VALUE!</v>
      </c>
      <c r="HB11" s="131" t="str">
        <f t="shared" si="120"/>
        <v>1911/00/00</v>
      </c>
      <c r="HC11" s="131" t="e">
        <f t="shared" si="121"/>
        <v>#VALUE!</v>
      </c>
      <c r="HD11" s="131" t="str">
        <f t="shared" si="122"/>
        <v>1911/00/00</v>
      </c>
      <c r="HE11" s="131" t="e">
        <f t="shared" si="123"/>
        <v>#VALUE!</v>
      </c>
      <c r="HF11" s="131" t="str">
        <f t="shared" si="124"/>
        <v>2015/01/01</v>
      </c>
      <c r="HH11" s="131">
        <f>IF(OR(C11="",C11=" ",C11="　"),0,IF(D11&gt;780630,0,ROUND(VLOOKUP(F11,Sheet2!$A$1:$B$20,2,FALSE)*E11,0)))</f>
        <v>0</v>
      </c>
      <c r="HI11" s="131">
        <f t="shared" si="125"/>
        <v>0</v>
      </c>
      <c r="HJ11" s="131">
        <f t="shared" si="126"/>
        <v>0</v>
      </c>
      <c r="HL11" s="131" t="str">
        <f t="shared" si="127"/>
        <v/>
      </c>
      <c r="HM11" s="131" t="str">
        <f t="shared" si="128"/>
        <v/>
      </c>
      <c r="HN11" s="131" t="str">
        <f t="shared" si="129"/>
        <v/>
      </c>
      <c r="HO11" s="131" t="str">
        <f t="shared" si="130"/>
        <v/>
      </c>
      <c r="HP11" s="131" t="str">
        <f t="shared" si="131"/>
        <v/>
      </c>
      <c r="HQ11" s="131" t="str">
        <f t="shared" si="131"/>
        <v/>
      </c>
      <c r="HR11" s="131" t="str">
        <f t="shared" si="132"/>
        <v/>
      </c>
    </row>
    <row r="12" spans="1:226" ht="60" customHeight="1">
      <c r="A12" s="125">
        <v>7</v>
      </c>
      <c r="B12" s="32"/>
      <c r="C12" s="33"/>
      <c r="D12" s="34"/>
      <c r="E12" s="55"/>
      <c r="F12" s="46"/>
      <c r="G12" s="48">
        <f>IF(OR(C12="",C12=" ",C12="　"),0,IF(D12&gt;780630,0,ROUND(VLOOKUP(F12,Sheet2!$A$1:$B$20,2,FALSE),0)))</f>
        <v>0</v>
      </c>
      <c r="H12" s="49">
        <f t="shared" si="0"/>
        <v>0</v>
      </c>
      <c r="I12" s="24">
        <f t="shared" si="1"/>
        <v>0</v>
      </c>
      <c r="J12" s="25">
        <f t="shared" si="2"/>
        <v>0</v>
      </c>
      <c r="K12" s="35"/>
      <c r="L12" s="133" t="str">
        <f t="shared" si="133"/>
        <v/>
      </c>
      <c r="M12" s="51" t="str">
        <f t="shared" si="4"/>
        <v/>
      </c>
      <c r="N12" s="56">
        <v>15.5</v>
      </c>
      <c r="O12" s="38"/>
      <c r="P12" s="133" t="str">
        <f t="shared" si="134"/>
        <v/>
      </c>
      <c r="Q12" s="51" t="str">
        <f t="shared" si="6"/>
        <v/>
      </c>
      <c r="R12" s="56">
        <v>15.5</v>
      </c>
      <c r="S12" s="38"/>
      <c r="T12" s="34"/>
      <c r="U12" s="51" t="str">
        <f t="shared" si="7"/>
        <v/>
      </c>
      <c r="V12" s="56">
        <v>15.5</v>
      </c>
      <c r="W12" s="38"/>
      <c r="X12" s="34"/>
      <c r="Y12" s="51" t="str">
        <f t="shared" si="8"/>
        <v/>
      </c>
      <c r="Z12" s="56">
        <v>15.5</v>
      </c>
      <c r="AA12" s="35"/>
      <c r="AB12" s="34"/>
      <c r="AC12" s="51" t="str">
        <f t="shared" si="9"/>
        <v/>
      </c>
      <c r="AD12" s="56">
        <v>15.5</v>
      </c>
      <c r="AE12" s="38"/>
      <c r="AF12" s="34"/>
      <c r="AG12" s="51" t="str">
        <f t="shared" si="10"/>
        <v/>
      </c>
      <c r="AH12" s="56">
        <v>15.5</v>
      </c>
      <c r="AI12" s="37">
        <f t="shared" si="11"/>
        <v>0</v>
      </c>
      <c r="AJ12" s="47">
        <f t="shared" si="12"/>
        <v>0</v>
      </c>
      <c r="AK12" s="26">
        <f t="shared" si="13"/>
        <v>0</v>
      </c>
      <c r="AL12" s="53">
        <f t="shared" si="14"/>
        <v>0</v>
      </c>
      <c r="AM12" s="36"/>
      <c r="AN12" s="54"/>
      <c r="AO12" s="131" t="e">
        <f>VLOOKUP(LEFT(C12,1),Sheet2!$L$3:$M$28,2,FALSE)&amp;MID(C12,2,9)</f>
        <v>#N/A</v>
      </c>
      <c r="AP12" s="131" t="e">
        <f t="shared" si="15"/>
        <v>#N/A</v>
      </c>
      <c r="AQ12" s="131" t="e">
        <f t="shared" si="16"/>
        <v>#N/A</v>
      </c>
      <c r="AR12" s="27">
        <f t="shared" si="17"/>
        <v>0</v>
      </c>
      <c r="AS12" s="28">
        <f t="shared" si="18"/>
        <v>0</v>
      </c>
      <c r="AT12" s="27">
        <f t="shared" si="19"/>
        <v>0</v>
      </c>
      <c r="AU12" s="28">
        <f t="shared" si="20"/>
        <v>0</v>
      </c>
      <c r="AV12" s="28">
        <f t="shared" si="21"/>
        <v>0</v>
      </c>
      <c r="AW12" s="28">
        <f t="shared" si="22"/>
        <v>0</v>
      </c>
      <c r="AX12" s="28">
        <f t="shared" si="23"/>
        <v>0</v>
      </c>
      <c r="AY12" s="28">
        <f t="shared" si="24"/>
        <v>0</v>
      </c>
      <c r="AZ12" s="29" t="str">
        <f t="shared" si="25"/>
        <v/>
      </c>
      <c r="BA12" s="29"/>
      <c r="BB12" s="30">
        <f t="shared" si="26"/>
        <v>0</v>
      </c>
      <c r="BC12" s="30">
        <f t="shared" si="26"/>
        <v>0</v>
      </c>
      <c r="BD12" s="31">
        <f t="shared" si="27"/>
        <v>0</v>
      </c>
      <c r="BE12" s="131"/>
      <c r="BF12" s="27" t="e">
        <f t="shared" si="28"/>
        <v>#VALUE!</v>
      </c>
      <c r="BG12" s="28">
        <f t="shared" si="29"/>
        <v>0</v>
      </c>
      <c r="BH12" s="27" t="e">
        <f t="shared" si="30"/>
        <v>#VALUE!</v>
      </c>
      <c r="BI12" s="28">
        <f t="shared" si="31"/>
        <v>0</v>
      </c>
      <c r="BJ12" s="28">
        <f>IF(OR(T12="",T12=" ",T12="　"),0,IF(D12&gt;=800701,0,IF(MATCH(T12,Sheet2!$D$3:$D$12,1)&lt;=1,1,0)))</f>
        <v>0</v>
      </c>
      <c r="BK12" s="28">
        <f>IF(OR(X12="",X12=" ",X12="　"),0,IF(D12&gt;=800701,0,IF(MATCH(X12,Sheet2!$D$3:$D$12,1)&lt;=1,1,0)))</f>
        <v>0</v>
      </c>
      <c r="BL12" s="28">
        <f>IF(OR(AB12="",AB12=" ",AB12="　"),0,IF(D12&gt;=800701,0,IF(MATCH(AB12,Sheet2!$D$3:$D$12,1)&lt;=1,1,0)))</f>
        <v>0</v>
      </c>
      <c r="BM12" s="28">
        <f>IF(OR(AF12="",AF12=" ",AF12="　"),0,IF(D12&gt;=800701,0,IF(MATCH(AF12,Sheet2!$D$3:$D$12,1)&lt;=1,1,0)))</f>
        <v>0</v>
      </c>
      <c r="BN12" s="29">
        <f t="shared" si="32"/>
        <v>5</v>
      </c>
      <c r="BO12" s="29">
        <f t="shared" si="33"/>
        <v>3</v>
      </c>
      <c r="BP12" s="30">
        <f t="shared" si="34"/>
        <v>0</v>
      </c>
      <c r="BQ12" s="30">
        <f t="shared" si="35"/>
        <v>0</v>
      </c>
      <c r="BR12" s="30">
        <f t="shared" si="36"/>
        <v>0</v>
      </c>
      <c r="BS12" s="30">
        <f t="shared" si="36"/>
        <v>0</v>
      </c>
      <c r="BT12" s="30"/>
      <c r="BU12" s="27" t="e">
        <f t="shared" si="37"/>
        <v>#VALUE!</v>
      </c>
      <c r="BV12" s="28">
        <f t="shared" si="38"/>
        <v>0</v>
      </c>
      <c r="BW12" s="27" t="e">
        <f t="shared" si="39"/>
        <v>#VALUE!</v>
      </c>
      <c r="BX12" s="28">
        <f t="shared" si="40"/>
        <v>0</v>
      </c>
      <c r="BY12" s="28">
        <f>IF(OR(T12="",T12=" ",T12="　"),0,IF(D12&gt;=810101,0,IF(BJ12=1,1,IF(MATCH(T12,Sheet2!$D$3:$D$12,1)&lt;=2,1,0))))</f>
        <v>0</v>
      </c>
      <c r="BZ12" s="28">
        <f>IF(OR(X12="",X12=" ",X12="　"),0,IF(D12&gt;=810101,0,IF(BK12=1,1,IF(MATCH(X12,Sheet2!$D$3:$D$12,1)&lt;=2,1,0))))</f>
        <v>0</v>
      </c>
      <c r="CA12" s="28">
        <f>IF(OR(AB12="",AB12=" ",AB12="　"),0,IF(D12&gt;=810101,0,IF(BL12=1,1,IF(MATCH(AB12,Sheet2!$D$3:$D$12,1)&lt;=2,1,0))))</f>
        <v>0</v>
      </c>
      <c r="CB12" s="28">
        <f>IF(OR(AF12="",AF12=" ",AF12="　"),0,IF(D12&gt;=810101,0,IF(BM12=1,1,IF(MATCH(AF12,Sheet2!$D$3:$D$12,1)&lt;=2,1,0))))</f>
        <v>0</v>
      </c>
      <c r="CC12" s="29">
        <f t="shared" si="41"/>
        <v>4</v>
      </c>
      <c r="CD12" s="29">
        <f t="shared" si="42"/>
        <v>3</v>
      </c>
      <c r="CE12" s="30">
        <f t="shared" si="43"/>
        <v>0</v>
      </c>
      <c r="CF12" s="30">
        <f t="shared" si="44"/>
        <v>0</v>
      </c>
      <c r="CG12" s="30">
        <f t="shared" si="45"/>
        <v>0</v>
      </c>
      <c r="CH12" s="30">
        <f t="shared" si="45"/>
        <v>0</v>
      </c>
      <c r="CI12" s="30"/>
      <c r="CJ12" s="27" t="e">
        <f t="shared" si="46"/>
        <v>#VALUE!</v>
      </c>
      <c r="CK12" s="28">
        <f t="shared" si="47"/>
        <v>0</v>
      </c>
      <c r="CL12" s="27" t="e">
        <f t="shared" si="48"/>
        <v>#VALUE!</v>
      </c>
      <c r="CM12" s="28">
        <f t="shared" si="49"/>
        <v>0</v>
      </c>
      <c r="CN12" s="28">
        <f>IF(OR(T12="",T12=" ",T12="　"),0,IF(D12&gt;=810701,0,IF(BY12=1,1,IF(MATCH(T12,Sheet2!$D$3:$D$12,1)&lt;=3,1,0))))</f>
        <v>0</v>
      </c>
      <c r="CO12" s="28">
        <f>IF(OR(X12="",X12=" ",X12="　"),0,IF(D12&gt;=810701,0,IF(BZ12=1,1,IF(MATCH(X12,Sheet2!$D$3:$D$12,1)&lt;=3,1,0))))</f>
        <v>0</v>
      </c>
      <c r="CP12" s="28">
        <f>IF(OR(AB12="",AB12=" ",AB12="　"),0,IF(D12&gt;=810701,0,IF(CA12=1,1,IF(MATCH(AB12,Sheet2!$D$3:$D$12,1)&lt;=3,1,0))))</f>
        <v>0</v>
      </c>
      <c r="CQ12" s="28">
        <f>IF(OR(AF12="",AF12=" ",AF12="　"),0,IF(D12&gt;=810701,0,IF(CB12=1,1,IF(MATCH(AF12,Sheet2!$D$3:$D$12,1)&lt;=3,1,0))))</f>
        <v>0</v>
      </c>
      <c r="CR12" s="29">
        <f t="shared" si="50"/>
        <v>4</v>
      </c>
      <c r="CS12" s="29">
        <f t="shared" si="51"/>
        <v>3</v>
      </c>
      <c r="CT12" s="30">
        <f t="shared" si="52"/>
        <v>0</v>
      </c>
      <c r="CU12" s="30">
        <f t="shared" si="53"/>
        <v>0</v>
      </c>
      <c r="CV12" s="30">
        <f t="shared" si="54"/>
        <v>0</v>
      </c>
      <c r="CW12" s="30">
        <f t="shared" si="54"/>
        <v>0</v>
      </c>
      <c r="CX12" s="31"/>
      <c r="CY12" s="27" t="e">
        <f t="shared" si="55"/>
        <v>#VALUE!</v>
      </c>
      <c r="CZ12" s="28">
        <f t="shared" si="56"/>
        <v>0</v>
      </c>
      <c r="DA12" s="27" t="e">
        <f t="shared" si="57"/>
        <v>#VALUE!</v>
      </c>
      <c r="DB12" s="28">
        <f t="shared" si="58"/>
        <v>0</v>
      </c>
      <c r="DC12" s="28">
        <f>IF(OR(T12="",T12=" ",T12="　"),0,IF(D12&gt;=820101,0,IF(CN12=1,1,IF(MATCH(T12,Sheet2!$D$3:$D$12,1)&lt;=4,1,0))))</f>
        <v>0</v>
      </c>
      <c r="DD12" s="28">
        <f>IF(OR(X12="",X12=" ",X12="　"),0,IF(D12&gt;=820101,0,IF(CO12=1,1,IF(MATCH(X12,Sheet2!$D$3:$D$12,1)&lt;=4,1,0))))</f>
        <v>0</v>
      </c>
      <c r="DE12" s="28">
        <f>IF(OR(AB12="",AB12=" ",AB12="　"),0,IF(D12&gt;=820101,0,IF(CP12=1,1,IF(MATCH(AB12,Sheet2!$D$3:$D$12,1)&lt;=4,1,0))))</f>
        <v>0</v>
      </c>
      <c r="DF12" s="28">
        <f>IF(OR(AF12="",AF12=" ",AF12="　"),0,IF(D12&gt;=820101,0,IF(CQ12=1,1,IF(MATCH(AF12,Sheet2!$D$3:$D$12,1)&lt;=4,1,0))))</f>
        <v>0</v>
      </c>
      <c r="DG12" s="29">
        <f t="shared" si="59"/>
        <v>3</v>
      </c>
      <c r="DH12" s="29">
        <f t="shared" si="60"/>
        <v>3</v>
      </c>
      <c r="DI12" s="30">
        <f t="shared" si="61"/>
        <v>0</v>
      </c>
      <c r="DJ12" s="30">
        <f t="shared" si="62"/>
        <v>0</v>
      </c>
      <c r="DK12" s="30">
        <f t="shared" si="63"/>
        <v>0</v>
      </c>
      <c r="DL12" s="30">
        <f t="shared" si="63"/>
        <v>0</v>
      </c>
      <c r="DM12" s="31"/>
      <c r="DN12" s="27" t="e">
        <f t="shared" si="64"/>
        <v>#VALUE!</v>
      </c>
      <c r="DO12" s="28">
        <f t="shared" si="65"/>
        <v>0</v>
      </c>
      <c r="DP12" s="27" t="e">
        <f t="shared" si="66"/>
        <v>#VALUE!</v>
      </c>
      <c r="DQ12" s="28">
        <f t="shared" si="67"/>
        <v>0</v>
      </c>
      <c r="DR12" s="28">
        <f>IF(OR(T12="",T12=" ",T12="　"),0,IF(D12&gt;=820701,0,IF(DC12=1,1,IF(MATCH(T12,Sheet2!$D$3:$D$12,1)&lt;=5,1,0))))</f>
        <v>0</v>
      </c>
      <c r="DS12" s="28">
        <f>IF(OR(X12="",X12=" ",X12="　"),0,IF(D12&gt;=820701,0,IF(DD12=1,1,IF(MATCH(X12,Sheet2!$D$3:$D$12,1)&lt;=5,1,0))))</f>
        <v>0</v>
      </c>
      <c r="DT12" s="28">
        <f>IF(OR(AB12="",AB12=" ",AB12="　"),0,IF(D12&gt;=820701,0,IF(DE12=1,1,IF(MATCH(AB12,Sheet2!$D$3:$D$12,1)&lt;=5,1,0))))</f>
        <v>0</v>
      </c>
      <c r="DU12" s="28">
        <f>IF(OR(AF12="",AF12=" ",AF12="　"),0,IF(D12&gt;=820701,0,IF(DF12=1,1,IF(MATCH(AF12,Sheet2!$D$3:$D$12,1)&lt;=5,1,0))))</f>
        <v>0</v>
      </c>
      <c r="DV12" s="29">
        <f t="shared" si="68"/>
        <v>3</v>
      </c>
      <c r="DW12" s="29">
        <f t="shared" si="69"/>
        <v>3</v>
      </c>
      <c r="DX12" s="30">
        <f t="shared" si="70"/>
        <v>0</v>
      </c>
      <c r="DY12" s="30">
        <f t="shared" si="71"/>
        <v>0</v>
      </c>
      <c r="DZ12" s="30">
        <f t="shared" si="72"/>
        <v>0</v>
      </c>
      <c r="EA12" s="30">
        <f t="shared" si="72"/>
        <v>0</v>
      </c>
      <c r="EB12" s="31"/>
      <c r="EC12" s="27" t="e">
        <f t="shared" si="73"/>
        <v>#VALUE!</v>
      </c>
      <c r="ED12" s="28">
        <f t="shared" si="74"/>
        <v>0</v>
      </c>
      <c r="EE12" s="27" t="e">
        <f t="shared" si="75"/>
        <v>#VALUE!</v>
      </c>
      <c r="EF12" s="28">
        <f t="shared" si="76"/>
        <v>0</v>
      </c>
      <c r="EG12" s="28">
        <f>IF(OR(T12="",T12=" ",T12="　"),0,IF(D12&gt;=830101,0,IF(DR12=1,1,IF(MATCH(T12,Sheet2!$D$3:$D$12,1)&lt;=6,1,0))))</f>
        <v>0</v>
      </c>
      <c r="EH12" s="28">
        <f>IF(OR(X12="",X12=" ",X12="　"),0,IF(D12&gt;=830101,0,IF(DS12=1,1,IF(MATCH(X12,Sheet2!$D$3:$D$12,1)&lt;=6,1,0))))</f>
        <v>0</v>
      </c>
      <c r="EI12" s="28">
        <f>IF(OR(AB12="",AB12=" ",AB12="　"),0,IF(D12&gt;=830101,0,IF(DT12=1,1,IF(MATCH(AB12,Sheet2!$D$3:$D$12,1)&lt;=6,1,0))))</f>
        <v>0</v>
      </c>
      <c r="EJ12" s="28">
        <f>IF(OR(AF12="",AF12=" ",AF12="　"),0,IF(D12&gt;=830101,0,IF(DU12=1,1,IF(MATCH(AF12,Sheet2!$D$3:$D$12,1)&lt;=6,1,0))))</f>
        <v>0</v>
      </c>
      <c r="EK12" s="29">
        <f t="shared" si="77"/>
        <v>2</v>
      </c>
      <c r="EL12" s="29">
        <f t="shared" si="78"/>
        <v>2</v>
      </c>
      <c r="EM12" s="30">
        <f t="shared" si="79"/>
        <v>0</v>
      </c>
      <c r="EN12" s="30">
        <f t="shared" si="80"/>
        <v>0</v>
      </c>
      <c r="EO12" s="30">
        <f t="shared" si="81"/>
        <v>0</v>
      </c>
      <c r="EP12" s="30">
        <f t="shared" si="81"/>
        <v>0</v>
      </c>
      <c r="EQ12" s="31"/>
      <c r="ER12" s="27" t="e">
        <f t="shared" si="82"/>
        <v>#VALUE!</v>
      </c>
      <c r="ES12" s="28">
        <f t="shared" si="83"/>
        <v>0</v>
      </c>
      <c r="ET12" s="27" t="e">
        <f t="shared" si="84"/>
        <v>#VALUE!</v>
      </c>
      <c r="EU12" s="28">
        <f t="shared" si="85"/>
        <v>0</v>
      </c>
      <c r="EV12" s="28">
        <f>IF(OR(T12="",T12=" ",T12="　"),0,IF(D12&gt;=830701,0,IF(EG12=1,1,IF(MATCH(T12,Sheet2!$D$3:$D$12,1)&lt;=7,1,0))))</f>
        <v>0</v>
      </c>
      <c r="EW12" s="28">
        <f>IF(OR(X12="",X12=" ",X12="　"),0,IF(D12&gt;=830701,0,IF(EH12=1,1,IF(MATCH(X12,Sheet2!$D$3:$D$12,1)&lt;=7,1,0))))</f>
        <v>0</v>
      </c>
      <c r="EX12" s="28">
        <f>IF(OR(AB12="",AB12=" ",AB12="　"),0,IF(D12&gt;=830701,0,IF(EI12=1,1,IF(MATCH(AB12,Sheet2!$D$3:$D$12,1)&lt;=7,1,0))))</f>
        <v>0</v>
      </c>
      <c r="EY12" s="28">
        <f>IF(OR(AF12="",AF12=" ",AF12="　"),0,IF(D12&gt;=830701,0,IF(EJ12=1,1,IF(MATCH(AF12,Sheet2!$D$3:$D$12,1)&lt;=7,1,0))))</f>
        <v>0</v>
      </c>
      <c r="EZ12" s="29">
        <f t="shared" si="86"/>
        <v>2</v>
      </c>
      <c r="FA12" s="29">
        <f t="shared" si="87"/>
        <v>2</v>
      </c>
      <c r="FB12" s="30">
        <f t="shared" si="88"/>
        <v>0</v>
      </c>
      <c r="FC12" s="30">
        <f t="shared" si="89"/>
        <v>0</v>
      </c>
      <c r="FD12" s="30">
        <f t="shared" si="90"/>
        <v>0</v>
      </c>
      <c r="FE12" s="30">
        <f t="shared" si="90"/>
        <v>0</v>
      </c>
      <c r="FF12" s="31"/>
      <c r="FG12" s="27" t="e">
        <f t="shared" si="91"/>
        <v>#VALUE!</v>
      </c>
      <c r="FH12" s="28">
        <f t="shared" si="92"/>
        <v>0</v>
      </c>
      <c r="FI12" s="27" t="e">
        <f t="shared" si="93"/>
        <v>#VALUE!</v>
      </c>
      <c r="FJ12" s="28">
        <f t="shared" si="94"/>
        <v>0</v>
      </c>
      <c r="FK12" s="28">
        <f>IF(OR(T12="",T12=" ",T12="　"),0,IF(D12&gt;=840101,0,IF(EV12=1,1,IF(MATCH(T12,Sheet2!$D$3:$D$12,1)&lt;=8,1,0))))</f>
        <v>0</v>
      </c>
      <c r="FL12" s="28">
        <f>IF(OR(X12="",X12=" ",X12="　"),0,IF(D12&gt;=840101,0,IF(EW12=1,1,IF(MATCH(X12,Sheet2!$D$3:$D$12,1)&lt;=8,1,0))))</f>
        <v>0</v>
      </c>
      <c r="FM12" s="28">
        <f>IF(OR(AB12="",AB12=" ",AB12="　"),0,IF(D12&gt;=840101,0,IF(EX12=1,1,IF(MATCH(AB12,Sheet2!$D$3:$D$12,1)&lt;=8,1,0))))</f>
        <v>0</v>
      </c>
      <c r="FN12" s="28">
        <f>IF(OR(AF12="",AF12=" ",AF12="　"),0,IF(D12&gt;=840101,0,IF(EY12=1,1,IF(MATCH(AF12,Sheet2!$D$3:$D$12,1)&lt;=8,1,0))))</f>
        <v>0</v>
      </c>
      <c r="FO12" s="29">
        <f t="shared" si="95"/>
        <v>1</v>
      </c>
      <c r="FP12" s="29">
        <f t="shared" si="96"/>
        <v>1</v>
      </c>
      <c r="FQ12" s="30">
        <f t="shared" si="97"/>
        <v>0</v>
      </c>
      <c r="FR12" s="30">
        <f t="shared" si="98"/>
        <v>0</v>
      </c>
      <c r="FS12" s="30">
        <f t="shared" si="99"/>
        <v>0</v>
      </c>
      <c r="FT12" s="30">
        <f t="shared" si="99"/>
        <v>0</v>
      </c>
      <c r="FU12" s="31"/>
      <c r="FV12" s="27" t="e">
        <f t="shared" si="100"/>
        <v>#VALUE!</v>
      </c>
      <c r="FW12" s="28">
        <f t="shared" si="101"/>
        <v>0</v>
      </c>
      <c r="FX12" s="27" t="e">
        <f t="shared" si="102"/>
        <v>#VALUE!</v>
      </c>
      <c r="FY12" s="28">
        <f t="shared" si="103"/>
        <v>0</v>
      </c>
      <c r="FZ12" s="28">
        <f>IF(OR(T12="",T12=" ",T12="　"),0,IF(D12&gt;=840701,0,IF(FK12=1,1,IF(MATCH(T12,Sheet2!$D$3:$D$12,1)&lt;=9,1,0))))</f>
        <v>0</v>
      </c>
      <c r="GA12" s="28">
        <f>IF(OR(X12="",X12=" ",X12="　"),0,IF(D12&gt;=840701,0,IF(FL12=1,1,IF(MATCH(X12,Sheet2!$D$3:$D$12,1)&lt;=9,1,0))))</f>
        <v>0</v>
      </c>
      <c r="GB12" s="28">
        <f>IF(OR(AB12="",AB12=" ",AB12="　"),0,IF(D12&gt;=840701,0,IF(FM12=1,1,IF(MATCH(AB12,Sheet2!$D$3:$D$12,1)&lt;=9,1,0))))</f>
        <v>0</v>
      </c>
      <c r="GC12" s="28">
        <f>IF(OR(AF12="",AF12=" ",AF12="　"),0,IF(D12&gt;=840701,0,IF(FN12=1,1,IF(MATCH(AF12,Sheet2!$D$3:$D$12,1)&lt;=9,1,0))))</f>
        <v>0</v>
      </c>
      <c r="GD12" s="29">
        <f t="shared" si="104"/>
        <v>1</v>
      </c>
      <c r="GE12" s="29">
        <f t="shared" si="105"/>
        <v>1</v>
      </c>
      <c r="GF12" s="30">
        <f t="shared" si="106"/>
        <v>0</v>
      </c>
      <c r="GG12" s="30">
        <f t="shared" si="107"/>
        <v>0</v>
      </c>
      <c r="GH12" s="30">
        <f t="shared" si="108"/>
        <v>0</v>
      </c>
      <c r="GI12" s="30">
        <f t="shared" si="108"/>
        <v>0</v>
      </c>
      <c r="GJ12" s="31"/>
      <c r="GK12" s="27" t="e">
        <f t="shared" si="109"/>
        <v>#VALUE!</v>
      </c>
      <c r="GL12" s="28">
        <f t="shared" si="110"/>
        <v>0</v>
      </c>
      <c r="GM12" s="27" t="e">
        <f t="shared" si="111"/>
        <v>#VALUE!</v>
      </c>
      <c r="GN12" s="28">
        <f t="shared" si="112"/>
        <v>0</v>
      </c>
      <c r="GO12" s="28">
        <f>IF(OR(T12="",T12=" ",T12="　"),0,IF(D12&gt;=840701,0,IF(FZ12=1,1,IF(MATCH(T12,Sheet2!$D$3:$D$12,1)&lt;=10,1,0))))</f>
        <v>0</v>
      </c>
      <c r="GP12" s="28">
        <f>IF(OR(X12="",X12=" ",X12="　"),0,IF(D12&gt;=840701,0,IF(GA12=1,1,IF(MATCH(X12,Sheet2!$D$3:$D$12,1)&lt;=10,1,0))))</f>
        <v>0</v>
      </c>
      <c r="GQ12" s="28">
        <f>IF(OR(AB12="",AB12=" ",AB12="　"),0,IF(D12&gt;=840701,0,IF(GB12=1,1,IF(MATCH(AB12,Sheet2!$D$3:$D$12,1)&lt;=10,1,0))))</f>
        <v>0</v>
      </c>
      <c r="GR12" s="28">
        <f>IF(OR(AF12="",AF12=" ",AF12="　"),0,IF(D12&gt;=840701,0,IF(GC12=1,1,IF(MATCH(AF12,Sheet2!$D$3:$D$12,1)&lt;=10,1,0))))</f>
        <v>0</v>
      </c>
      <c r="GS12" s="29">
        <f t="shared" si="113"/>
        <v>0</v>
      </c>
      <c r="GT12" s="29">
        <f t="shared" si="114"/>
        <v>0</v>
      </c>
      <c r="GU12" s="30">
        <f t="shared" si="115"/>
        <v>0</v>
      </c>
      <c r="GV12" s="30">
        <f t="shared" si="116"/>
        <v>0</v>
      </c>
      <c r="GW12" s="30">
        <f t="shared" si="117"/>
        <v>0</v>
      </c>
      <c r="GX12" s="30">
        <f t="shared" si="117"/>
        <v>0</v>
      </c>
      <c r="GY12" s="131"/>
      <c r="GZ12" s="39" t="str">
        <f t="shared" si="118"/>
        <v>1911/00/00</v>
      </c>
      <c r="HA12" s="131" t="e">
        <f t="shared" si="119"/>
        <v>#VALUE!</v>
      </c>
      <c r="HB12" s="131" t="str">
        <f t="shared" si="120"/>
        <v>1911/00/00</v>
      </c>
      <c r="HC12" s="131" t="e">
        <f t="shared" si="121"/>
        <v>#VALUE!</v>
      </c>
      <c r="HD12" s="131" t="str">
        <f t="shared" si="122"/>
        <v>1911/00/00</v>
      </c>
      <c r="HE12" s="131" t="e">
        <f t="shared" si="123"/>
        <v>#VALUE!</v>
      </c>
      <c r="HF12" s="131" t="str">
        <f t="shared" si="124"/>
        <v>2015/01/01</v>
      </c>
      <c r="HH12" s="131">
        <f>IF(OR(C12="",C12=" ",C12="　"),0,IF(D12&gt;780630,0,ROUND(VLOOKUP(F12,Sheet2!$A$1:$B$20,2,FALSE)*E12,0)))</f>
        <v>0</v>
      </c>
      <c r="HI12" s="131">
        <f t="shared" si="125"/>
        <v>0</v>
      </c>
      <c r="HJ12" s="131">
        <f t="shared" si="126"/>
        <v>0</v>
      </c>
      <c r="HL12" s="131" t="str">
        <f t="shared" si="127"/>
        <v/>
      </c>
      <c r="HM12" s="131" t="str">
        <f t="shared" si="128"/>
        <v/>
      </c>
      <c r="HN12" s="131" t="str">
        <f t="shared" si="129"/>
        <v/>
      </c>
      <c r="HO12" s="131" t="str">
        <f t="shared" si="130"/>
        <v/>
      </c>
      <c r="HP12" s="131" t="str">
        <f t="shared" si="131"/>
        <v/>
      </c>
      <c r="HQ12" s="131" t="str">
        <f t="shared" si="131"/>
        <v/>
      </c>
      <c r="HR12" s="131" t="str">
        <f t="shared" si="132"/>
        <v/>
      </c>
    </row>
    <row r="13" spans="1:226" ht="60" customHeight="1">
      <c r="A13" s="125">
        <v>8</v>
      </c>
      <c r="B13" s="32"/>
      <c r="C13" s="33"/>
      <c r="D13" s="34"/>
      <c r="E13" s="55"/>
      <c r="F13" s="46"/>
      <c r="G13" s="48">
        <f>IF(OR(C13="",C13=" ",C13="　"),0,IF(D13&gt;780630,0,ROUND(VLOOKUP(F13,Sheet2!$A$1:$B$20,2,FALSE),0)))</f>
        <v>0</v>
      </c>
      <c r="H13" s="49">
        <f t="shared" si="0"/>
        <v>0</v>
      </c>
      <c r="I13" s="24">
        <f t="shared" si="1"/>
        <v>0</v>
      </c>
      <c r="J13" s="25">
        <f t="shared" si="2"/>
        <v>0</v>
      </c>
      <c r="K13" s="35"/>
      <c r="L13" s="133" t="str">
        <f t="shared" si="133"/>
        <v/>
      </c>
      <c r="M13" s="51" t="str">
        <f t="shared" si="4"/>
        <v/>
      </c>
      <c r="N13" s="56">
        <v>15.5</v>
      </c>
      <c r="O13" s="38"/>
      <c r="P13" s="133" t="str">
        <f t="shared" si="134"/>
        <v/>
      </c>
      <c r="Q13" s="51" t="str">
        <f t="shared" si="6"/>
        <v/>
      </c>
      <c r="R13" s="56">
        <v>15.5</v>
      </c>
      <c r="S13" s="38"/>
      <c r="T13" s="34"/>
      <c r="U13" s="51" t="str">
        <f t="shared" si="7"/>
        <v/>
      </c>
      <c r="V13" s="56">
        <v>15.5</v>
      </c>
      <c r="W13" s="38"/>
      <c r="X13" s="34"/>
      <c r="Y13" s="51" t="str">
        <f t="shared" si="8"/>
        <v/>
      </c>
      <c r="Z13" s="56">
        <v>15.5</v>
      </c>
      <c r="AA13" s="35"/>
      <c r="AB13" s="34"/>
      <c r="AC13" s="51" t="str">
        <f t="shared" si="9"/>
        <v/>
      </c>
      <c r="AD13" s="56">
        <v>15.5</v>
      </c>
      <c r="AE13" s="38"/>
      <c r="AF13" s="34"/>
      <c r="AG13" s="51" t="str">
        <f t="shared" si="10"/>
        <v/>
      </c>
      <c r="AH13" s="56">
        <v>15.5</v>
      </c>
      <c r="AI13" s="37">
        <f t="shared" si="11"/>
        <v>0</v>
      </c>
      <c r="AJ13" s="47">
        <f t="shared" si="12"/>
        <v>0</v>
      </c>
      <c r="AK13" s="26">
        <f t="shared" si="13"/>
        <v>0</v>
      </c>
      <c r="AL13" s="53">
        <f t="shared" si="14"/>
        <v>0</v>
      </c>
      <c r="AM13" s="36"/>
      <c r="AN13" s="54"/>
      <c r="AO13" s="131" t="e">
        <f>VLOOKUP(LEFT(C13,1),Sheet2!$L$3:$M$28,2,FALSE)&amp;MID(C13,2,9)</f>
        <v>#N/A</v>
      </c>
      <c r="AP13" s="131" t="e">
        <f t="shared" si="15"/>
        <v>#N/A</v>
      </c>
      <c r="AQ13" s="131" t="e">
        <f t="shared" si="16"/>
        <v>#N/A</v>
      </c>
      <c r="AR13" s="27">
        <f t="shared" si="17"/>
        <v>0</v>
      </c>
      <c r="AS13" s="28">
        <f t="shared" si="18"/>
        <v>0</v>
      </c>
      <c r="AT13" s="27">
        <f t="shared" si="19"/>
        <v>0</v>
      </c>
      <c r="AU13" s="28">
        <f t="shared" si="20"/>
        <v>0</v>
      </c>
      <c r="AV13" s="28">
        <f t="shared" si="21"/>
        <v>0</v>
      </c>
      <c r="AW13" s="28">
        <f t="shared" si="22"/>
        <v>0</v>
      </c>
      <c r="AX13" s="28">
        <f t="shared" si="23"/>
        <v>0</v>
      </c>
      <c r="AY13" s="28">
        <f t="shared" si="24"/>
        <v>0</v>
      </c>
      <c r="AZ13" s="29" t="str">
        <f t="shared" si="25"/>
        <v/>
      </c>
      <c r="BA13" s="29"/>
      <c r="BB13" s="30">
        <f t="shared" si="26"/>
        <v>0</v>
      </c>
      <c r="BC13" s="30">
        <f t="shared" si="26"/>
        <v>0</v>
      </c>
      <c r="BD13" s="31">
        <f t="shared" si="27"/>
        <v>0</v>
      </c>
      <c r="BE13" s="131"/>
      <c r="BF13" s="27" t="e">
        <f t="shared" si="28"/>
        <v>#VALUE!</v>
      </c>
      <c r="BG13" s="28">
        <f t="shared" si="29"/>
        <v>0</v>
      </c>
      <c r="BH13" s="27" t="e">
        <f t="shared" si="30"/>
        <v>#VALUE!</v>
      </c>
      <c r="BI13" s="28">
        <f t="shared" si="31"/>
        <v>0</v>
      </c>
      <c r="BJ13" s="28">
        <f>IF(OR(T13="",T13=" ",T13="　"),0,IF(D13&gt;=800701,0,IF(MATCH(T13,Sheet2!$D$3:$D$12,1)&lt;=1,1,0)))</f>
        <v>0</v>
      </c>
      <c r="BK13" s="28">
        <f>IF(OR(X13="",X13=" ",X13="　"),0,IF(D13&gt;=800701,0,IF(MATCH(X13,Sheet2!$D$3:$D$12,1)&lt;=1,1,0)))</f>
        <v>0</v>
      </c>
      <c r="BL13" s="28">
        <f>IF(OR(AB13="",AB13=" ",AB13="　"),0,IF(D13&gt;=800701,0,IF(MATCH(AB13,Sheet2!$D$3:$D$12,1)&lt;=1,1,0)))</f>
        <v>0</v>
      </c>
      <c r="BM13" s="28">
        <f>IF(OR(AF13="",AF13=" ",AF13="　"),0,IF(D13&gt;=800701,0,IF(MATCH(AF13,Sheet2!$D$3:$D$12,1)&lt;=1,1,0)))</f>
        <v>0</v>
      </c>
      <c r="BN13" s="29">
        <f t="shared" si="32"/>
        <v>5</v>
      </c>
      <c r="BO13" s="29">
        <f t="shared" si="33"/>
        <v>3</v>
      </c>
      <c r="BP13" s="30">
        <f t="shared" si="34"/>
        <v>0</v>
      </c>
      <c r="BQ13" s="30">
        <f t="shared" si="35"/>
        <v>0</v>
      </c>
      <c r="BR13" s="30">
        <f t="shared" si="36"/>
        <v>0</v>
      </c>
      <c r="BS13" s="30">
        <f t="shared" si="36"/>
        <v>0</v>
      </c>
      <c r="BT13" s="30"/>
      <c r="BU13" s="27" t="e">
        <f t="shared" si="37"/>
        <v>#VALUE!</v>
      </c>
      <c r="BV13" s="28">
        <f t="shared" si="38"/>
        <v>0</v>
      </c>
      <c r="BW13" s="27" t="e">
        <f t="shared" si="39"/>
        <v>#VALUE!</v>
      </c>
      <c r="BX13" s="28">
        <f t="shared" si="40"/>
        <v>0</v>
      </c>
      <c r="BY13" s="28">
        <f>IF(OR(T13="",T13=" ",T13="　"),0,IF(D13&gt;=810101,0,IF(BJ13=1,1,IF(MATCH(T13,Sheet2!$D$3:$D$12,1)&lt;=2,1,0))))</f>
        <v>0</v>
      </c>
      <c r="BZ13" s="28">
        <f>IF(OR(X13="",X13=" ",X13="　"),0,IF(D13&gt;=810101,0,IF(BK13=1,1,IF(MATCH(X13,Sheet2!$D$3:$D$12,1)&lt;=2,1,0))))</f>
        <v>0</v>
      </c>
      <c r="CA13" s="28">
        <f>IF(OR(AB13="",AB13=" ",AB13="　"),0,IF(D13&gt;=810101,0,IF(BL13=1,1,IF(MATCH(AB13,Sheet2!$D$3:$D$12,1)&lt;=2,1,0))))</f>
        <v>0</v>
      </c>
      <c r="CB13" s="28">
        <f>IF(OR(AF13="",AF13=" ",AF13="　"),0,IF(D13&gt;=810101,0,IF(BM13=1,1,IF(MATCH(AF13,Sheet2!$D$3:$D$12,1)&lt;=2,1,0))))</f>
        <v>0</v>
      </c>
      <c r="CC13" s="29">
        <f t="shared" si="41"/>
        <v>4</v>
      </c>
      <c r="CD13" s="29">
        <f t="shared" si="42"/>
        <v>3</v>
      </c>
      <c r="CE13" s="30">
        <f t="shared" si="43"/>
        <v>0</v>
      </c>
      <c r="CF13" s="30">
        <f t="shared" si="44"/>
        <v>0</v>
      </c>
      <c r="CG13" s="30">
        <f t="shared" si="45"/>
        <v>0</v>
      </c>
      <c r="CH13" s="30">
        <f t="shared" si="45"/>
        <v>0</v>
      </c>
      <c r="CI13" s="30"/>
      <c r="CJ13" s="27" t="e">
        <f t="shared" si="46"/>
        <v>#VALUE!</v>
      </c>
      <c r="CK13" s="28">
        <f t="shared" si="47"/>
        <v>0</v>
      </c>
      <c r="CL13" s="27" t="e">
        <f t="shared" si="48"/>
        <v>#VALUE!</v>
      </c>
      <c r="CM13" s="28">
        <f t="shared" si="49"/>
        <v>0</v>
      </c>
      <c r="CN13" s="28">
        <f>IF(OR(T13="",T13=" ",T13="　"),0,IF(D13&gt;=810701,0,IF(BY13=1,1,IF(MATCH(T13,Sheet2!$D$3:$D$12,1)&lt;=3,1,0))))</f>
        <v>0</v>
      </c>
      <c r="CO13" s="28">
        <f>IF(OR(X13="",X13=" ",X13="　"),0,IF(D13&gt;=810701,0,IF(BZ13=1,1,IF(MATCH(X13,Sheet2!$D$3:$D$12,1)&lt;=3,1,0))))</f>
        <v>0</v>
      </c>
      <c r="CP13" s="28">
        <f>IF(OR(AB13="",AB13=" ",AB13="　"),0,IF(D13&gt;=810701,0,IF(CA13=1,1,IF(MATCH(AB13,Sheet2!$D$3:$D$12,1)&lt;=3,1,0))))</f>
        <v>0</v>
      </c>
      <c r="CQ13" s="28">
        <f>IF(OR(AF13="",AF13=" ",AF13="　"),0,IF(D13&gt;=810701,0,IF(CB13=1,1,IF(MATCH(AF13,Sheet2!$D$3:$D$12,1)&lt;=3,1,0))))</f>
        <v>0</v>
      </c>
      <c r="CR13" s="29">
        <f t="shared" si="50"/>
        <v>4</v>
      </c>
      <c r="CS13" s="29">
        <f t="shared" si="51"/>
        <v>3</v>
      </c>
      <c r="CT13" s="30">
        <f t="shared" si="52"/>
        <v>0</v>
      </c>
      <c r="CU13" s="30">
        <f t="shared" si="53"/>
        <v>0</v>
      </c>
      <c r="CV13" s="30">
        <f t="shared" si="54"/>
        <v>0</v>
      </c>
      <c r="CW13" s="30">
        <f t="shared" si="54"/>
        <v>0</v>
      </c>
      <c r="CX13" s="31"/>
      <c r="CY13" s="27" t="e">
        <f t="shared" si="55"/>
        <v>#VALUE!</v>
      </c>
      <c r="CZ13" s="28">
        <f t="shared" si="56"/>
        <v>0</v>
      </c>
      <c r="DA13" s="27" t="e">
        <f t="shared" si="57"/>
        <v>#VALUE!</v>
      </c>
      <c r="DB13" s="28">
        <f t="shared" si="58"/>
        <v>0</v>
      </c>
      <c r="DC13" s="28">
        <f>IF(OR(T13="",T13=" ",T13="　"),0,IF(D13&gt;=820101,0,IF(CN13=1,1,IF(MATCH(T13,Sheet2!$D$3:$D$12,1)&lt;=4,1,0))))</f>
        <v>0</v>
      </c>
      <c r="DD13" s="28">
        <f>IF(OR(X13="",X13=" ",X13="　"),0,IF(D13&gt;=820101,0,IF(CO13=1,1,IF(MATCH(X13,Sheet2!$D$3:$D$12,1)&lt;=4,1,0))))</f>
        <v>0</v>
      </c>
      <c r="DE13" s="28">
        <f>IF(OR(AB13="",AB13=" ",AB13="　"),0,IF(D13&gt;=820101,0,IF(CP13=1,1,IF(MATCH(AB13,Sheet2!$D$3:$D$12,1)&lt;=4,1,0))))</f>
        <v>0</v>
      </c>
      <c r="DF13" s="28">
        <f>IF(OR(AF13="",AF13=" ",AF13="　"),0,IF(D13&gt;=820101,0,IF(CQ13=1,1,IF(MATCH(AF13,Sheet2!$D$3:$D$12,1)&lt;=4,1,0))))</f>
        <v>0</v>
      </c>
      <c r="DG13" s="29">
        <f t="shared" si="59"/>
        <v>3</v>
      </c>
      <c r="DH13" s="29">
        <f t="shared" si="60"/>
        <v>3</v>
      </c>
      <c r="DI13" s="30">
        <f t="shared" si="61"/>
        <v>0</v>
      </c>
      <c r="DJ13" s="30">
        <f t="shared" si="62"/>
        <v>0</v>
      </c>
      <c r="DK13" s="30">
        <f t="shared" si="63"/>
        <v>0</v>
      </c>
      <c r="DL13" s="30">
        <f t="shared" si="63"/>
        <v>0</v>
      </c>
      <c r="DM13" s="31"/>
      <c r="DN13" s="27" t="e">
        <f t="shared" si="64"/>
        <v>#VALUE!</v>
      </c>
      <c r="DO13" s="28">
        <f t="shared" si="65"/>
        <v>0</v>
      </c>
      <c r="DP13" s="27" t="e">
        <f t="shared" si="66"/>
        <v>#VALUE!</v>
      </c>
      <c r="DQ13" s="28">
        <f t="shared" si="67"/>
        <v>0</v>
      </c>
      <c r="DR13" s="28">
        <f>IF(OR(T13="",T13=" ",T13="　"),0,IF(D13&gt;=820701,0,IF(DC13=1,1,IF(MATCH(T13,Sheet2!$D$3:$D$12,1)&lt;=5,1,0))))</f>
        <v>0</v>
      </c>
      <c r="DS13" s="28">
        <f>IF(OR(X13="",X13=" ",X13="　"),0,IF(D13&gt;=820701,0,IF(DD13=1,1,IF(MATCH(X13,Sheet2!$D$3:$D$12,1)&lt;=5,1,0))))</f>
        <v>0</v>
      </c>
      <c r="DT13" s="28">
        <f>IF(OR(AB13="",AB13=" ",AB13="　"),0,IF(D13&gt;=820701,0,IF(DE13=1,1,IF(MATCH(AB13,Sheet2!$D$3:$D$12,1)&lt;=5,1,0))))</f>
        <v>0</v>
      </c>
      <c r="DU13" s="28">
        <f>IF(OR(AF13="",AF13=" ",AF13="　"),0,IF(D13&gt;=820701,0,IF(DF13=1,1,IF(MATCH(AF13,Sheet2!$D$3:$D$12,1)&lt;=5,1,0))))</f>
        <v>0</v>
      </c>
      <c r="DV13" s="29">
        <f t="shared" si="68"/>
        <v>3</v>
      </c>
      <c r="DW13" s="29">
        <f t="shared" si="69"/>
        <v>3</v>
      </c>
      <c r="DX13" s="30">
        <f t="shared" si="70"/>
        <v>0</v>
      </c>
      <c r="DY13" s="30">
        <f t="shared" si="71"/>
        <v>0</v>
      </c>
      <c r="DZ13" s="30">
        <f t="shared" si="72"/>
        <v>0</v>
      </c>
      <c r="EA13" s="30">
        <f t="shared" si="72"/>
        <v>0</v>
      </c>
      <c r="EB13" s="31"/>
      <c r="EC13" s="27" t="e">
        <f t="shared" si="73"/>
        <v>#VALUE!</v>
      </c>
      <c r="ED13" s="28">
        <f t="shared" si="74"/>
        <v>0</v>
      </c>
      <c r="EE13" s="27" t="e">
        <f t="shared" si="75"/>
        <v>#VALUE!</v>
      </c>
      <c r="EF13" s="28">
        <f t="shared" si="76"/>
        <v>0</v>
      </c>
      <c r="EG13" s="28">
        <f>IF(OR(T13="",T13=" ",T13="　"),0,IF(D13&gt;=830101,0,IF(DR13=1,1,IF(MATCH(T13,Sheet2!$D$3:$D$12,1)&lt;=6,1,0))))</f>
        <v>0</v>
      </c>
      <c r="EH13" s="28">
        <f>IF(OR(X13="",X13=" ",X13="　"),0,IF(D13&gt;=830101,0,IF(DS13=1,1,IF(MATCH(X13,Sheet2!$D$3:$D$12,1)&lt;=6,1,0))))</f>
        <v>0</v>
      </c>
      <c r="EI13" s="28">
        <f>IF(OR(AB13="",AB13=" ",AB13="　"),0,IF(D13&gt;=830101,0,IF(DT13=1,1,IF(MATCH(AB13,Sheet2!$D$3:$D$12,1)&lt;=6,1,0))))</f>
        <v>0</v>
      </c>
      <c r="EJ13" s="28">
        <f>IF(OR(AF13="",AF13=" ",AF13="　"),0,IF(D13&gt;=830101,0,IF(DU13=1,1,IF(MATCH(AF13,Sheet2!$D$3:$D$12,1)&lt;=6,1,0))))</f>
        <v>0</v>
      </c>
      <c r="EK13" s="29">
        <f t="shared" si="77"/>
        <v>2</v>
      </c>
      <c r="EL13" s="29">
        <f t="shared" si="78"/>
        <v>2</v>
      </c>
      <c r="EM13" s="30">
        <f t="shared" si="79"/>
        <v>0</v>
      </c>
      <c r="EN13" s="30">
        <f t="shared" si="80"/>
        <v>0</v>
      </c>
      <c r="EO13" s="30">
        <f t="shared" si="81"/>
        <v>0</v>
      </c>
      <c r="EP13" s="30">
        <f t="shared" si="81"/>
        <v>0</v>
      </c>
      <c r="EQ13" s="31"/>
      <c r="ER13" s="27" t="e">
        <f t="shared" si="82"/>
        <v>#VALUE!</v>
      </c>
      <c r="ES13" s="28">
        <f t="shared" si="83"/>
        <v>0</v>
      </c>
      <c r="ET13" s="27" t="e">
        <f t="shared" si="84"/>
        <v>#VALUE!</v>
      </c>
      <c r="EU13" s="28">
        <f t="shared" si="85"/>
        <v>0</v>
      </c>
      <c r="EV13" s="28">
        <f>IF(OR(T13="",T13=" ",T13="　"),0,IF(D13&gt;=830701,0,IF(EG13=1,1,IF(MATCH(T13,Sheet2!$D$3:$D$12,1)&lt;=7,1,0))))</f>
        <v>0</v>
      </c>
      <c r="EW13" s="28">
        <f>IF(OR(X13="",X13=" ",X13="　"),0,IF(D13&gt;=830701,0,IF(EH13=1,1,IF(MATCH(X13,Sheet2!$D$3:$D$12,1)&lt;=7,1,0))))</f>
        <v>0</v>
      </c>
      <c r="EX13" s="28">
        <f>IF(OR(AB13="",AB13=" ",AB13="　"),0,IF(D13&gt;=830701,0,IF(EI13=1,1,IF(MATCH(AB13,Sheet2!$D$3:$D$12,1)&lt;=7,1,0))))</f>
        <v>0</v>
      </c>
      <c r="EY13" s="28">
        <f>IF(OR(AF13="",AF13=" ",AF13="　"),0,IF(D13&gt;=830701,0,IF(EJ13=1,1,IF(MATCH(AF13,Sheet2!$D$3:$D$12,1)&lt;=7,1,0))))</f>
        <v>0</v>
      </c>
      <c r="EZ13" s="29">
        <f t="shared" si="86"/>
        <v>2</v>
      </c>
      <c r="FA13" s="29">
        <f t="shared" si="87"/>
        <v>2</v>
      </c>
      <c r="FB13" s="30">
        <f t="shared" si="88"/>
        <v>0</v>
      </c>
      <c r="FC13" s="30">
        <f t="shared" si="89"/>
        <v>0</v>
      </c>
      <c r="FD13" s="30">
        <f t="shared" si="90"/>
        <v>0</v>
      </c>
      <c r="FE13" s="30">
        <f t="shared" si="90"/>
        <v>0</v>
      </c>
      <c r="FF13" s="31"/>
      <c r="FG13" s="27" t="e">
        <f t="shared" si="91"/>
        <v>#VALUE!</v>
      </c>
      <c r="FH13" s="28">
        <f t="shared" si="92"/>
        <v>0</v>
      </c>
      <c r="FI13" s="27" t="e">
        <f t="shared" si="93"/>
        <v>#VALUE!</v>
      </c>
      <c r="FJ13" s="28">
        <f t="shared" si="94"/>
        <v>0</v>
      </c>
      <c r="FK13" s="28">
        <f>IF(OR(T13="",T13=" ",T13="　"),0,IF(D13&gt;=840101,0,IF(EV13=1,1,IF(MATCH(T13,Sheet2!$D$3:$D$12,1)&lt;=8,1,0))))</f>
        <v>0</v>
      </c>
      <c r="FL13" s="28">
        <f>IF(OR(X13="",X13=" ",X13="　"),0,IF(D13&gt;=840101,0,IF(EW13=1,1,IF(MATCH(X13,Sheet2!$D$3:$D$12,1)&lt;=8,1,0))))</f>
        <v>0</v>
      </c>
      <c r="FM13" s="28">
        <f>IF(OR(AB13="",AB13=" ",AB13="　"),0,IF(D13&gt;=840101,0,IF(EX13=1,1,IF(MATCH(AB13,Sheet2!$D$3:$D$12,1)&lt;=8,1,0))))</f>
        <v>0</v>
      </c>
      <c r="FN13" s="28">
        <f>IF(OR(AF13="",AF13=" ",AF13="　"),0,IF(D13&gt;=840101,0,IF(EY13=1,1,IF(MATCH(AF13,Sheet2!$D$3:$D$12,1)&lt;=8,1,0))))</f>
        <v>0</v>
      </c>
      <c r="FO13" s="29">
        <f t="shared" si="95"/>
        <v>1</v>
      </c>
      <c r="FP13" s="29">
        <f t="shared" si="96"/>
        <v>1</v>
      </c>
      <c r="FQ13" s="30">
        <f t="shared" si="97"/>
        <v>0</v>
      </c>
      <c r="FR13" s="30">
        <f t="shared" si="98"/>
        <v>0</v>
      </c>
      <c r="FS13" s="30">
        <f t="shared" si="99"/>
        <v>0</v>
      </c>
      <c r="FT13" s="30">
        <f t="shared" si="99"/>
        <v>0</v>
      </c>
      <c r="FU13" s="31"/>
      <c r="FV13" s="27" t="e">
        <f t="shared" si="100"/>
        <v>#VALUE!</v>
      </c>
      <c r="FW13" s="28">
        <f t="shared" si="101"/>
        <v>0</v>
      </c>
      <c r="FX13" s="27" t="e">
        <f t="shared" si="102"/>
        <v>#VALUE!</v>
      </c>
      <c r="FY13" s="28">
        <f t="shared" si="103"/>
        <v>0</v>
      </c>
      <c r="FZ13" s="28">
        <f>IF(OR(T13="",T13=" ",T13="　"),0,IF(D13&gt;=840701,0,IF(FK13=1,1,IF(MATCH(T13,Sheet2!$D$3:$D$12,1)&lt;=9,1,0))))</f>
        <v>0</v>
      </c>
      <c r="GA13" s="28">
        <f>IF(OR(X13="",X13=" ",X13="　"),0,IF(D13&gt;=840701,0,IF(FL13=1,1,IF(MATCH(X13,Sheet2!$D$3:$D$12,1)&lt;=9,1,0))))</f>
        <v>0</v>
      </c>
      <c r="GB13" s="28">
        <f>IF(OR(AB13="",AB13=" ",AB13="　"),0,IF(D13&gt;=840701,0,IF(FM13=1,1,IF(MATCH(AB13,Sheet2!$D$3:$D$12,1)&lt;=9,1,0))))</f>
        <v>0</v>
      </c>
      <c r="GC13" s="28">
        <f>IF(OR(AF13="",AF13=" ",AF13="　"),0,IF(D13&gt;=840701,0,IF(FN13=1,1,IF(MATCH(AF13,Sheet2!$D$3:$D$12,1)&lt;=9,1,0))))</f>
        <v>0</v>
      </c>
      <c r="GD13" s="29">
        <f t="shared" si="104"/>
        <v>1</v>
      </c>
      <c r="GE13" s="29">
        <f t="shared" si="105"/>
        <v>1</v>
      </c>
      <c r="GF13" s="30">
        <f t="shared" si="106"/>
        <v>0</v>
      </c>
      <c r="GG13" s="30">
        <f t="shared" si="107"/>
        <v>0</v>
      </c>
      <c r="GH13" s="30">
        <f t="shared" si="108"/>
        <v>0</v>
      </c>
      <c r="GI13" s="30">
        <f t="shared" si="108"/>
        <v>0</v>
      </c>
      <c r="GJ13" s="31"/>
      <c r="GK13" s="27" t="e">
        <f t="shared" si="109"/>
        <v>#VALUE!</v>
      </c>
      <c r="GL13" s="28">
        <f t="shared" si="110"/>
        <v>0</v>
      </c>
      <c r="GM13" s="27" t="e">
        <f t="shared" si="111"/>
        <v>#VALUE!</v>
      </c>
      <c r="GN13" s="28">
        <f t="shared" si="112"/>
        <v>0</v>
      </c>
      <c r="GO13" s="28">
        <f>IF(OR(T13="",T13=" ",T13="　"),0,IF(D13&gt;=840701,0,IF(FZ13=1,1,IF(MATCH(T13,Sheet2!$D$3:$D$12,1)&lt;=10,1,0))))</f>
        <v>0</v>
      </c>
      <c r="GP13" s="28">
        <f>IF(OR(X13="",X13=" ",X13="　"),0,IF(D13&gt;=840701,0,IF(GA13=1,1,IF(MATCH(X13,Sheet2!$D$3:$D$12,1)&lt;=10,1,0))))</f>
        <v>0</v>
      </c>
      <c r="GQ13" s="28">
        <f>IF(OR(AB13="",AB13=" ",AB13="　"),0,IF(D13&gt;=840701,0,IF(GB13=1,1,IF(MATCH(AB13,Sheet2!$D$3:$D$12,1)&lt;=10,1,0))))</f>
        <v>0</v>
      </c>
      <c r="GR13" s="28">
        <f>IF(OR(AF13="",AF13=" ",AF13="　"),0,IF(D13&gt;=840701,0,IF(GC13=1,1,IF(MATCH(AF13,Sheet2!$D$3:$D$12,1)&lt;=10,1,0))))</f>
        <v>0</v>
      </c>
      <c r="GS13" s="29">
        <f t="shared" si="113"/>
        <v>0</v>
      </c>
      <c r="GT13" s="29">
        <f t="shared" si="114"/>
        <v>0</v>
      </c>
      <c r="GU13" s="30">
        <f t="shared" si="115"/>
        <v>0</v>
      </c>
      <c r="GV13" s="30">
        <f t="shared" si="116"/>
        <v>0</v>
      </c>
      <c r="GW13" s="30">
        <f t="shared" si="117"/>
        <v>0</v>
      </c>
      <c r="GX13" s="30">
        <f t="shared" si="117"/>
        <v>0</v>
      </c>
      <c r="GY13" s="131"/>
      <c r="GZ13" s="39" t="str">
        <f t="shared" si="118"/>
        <v>1911/00/00</v>
      </c>
      <c r="HA13" s="131" t="e">
        <f t="shared" si="119"/>
        <v>#VALUE!</v>
      </c>
      <c r="HB13" s="131" t="str">
        <f t="shared" si="120"/>
        <v>1911/00/00</v>
      </c>
      <c r="HC13" s="131" t="e">
        <f t="shared" si="121"/>
        <v>#VALUE!</v>
      </c>
      <c r="HD13" s="131" t="str">
        <f t="shared" si="122"/>
        <v>1911/00/00</v>
      </c>
      <c r="HE13" s="131" t="e">
        <f t="shared" si="123"/>
        <v>#VALUE!</v>
      </c>
      <c r="HF13" s="131" t="str">
        <f t="shared" si="124"/>
        <v>2015/01/01</v>
      </c>
      <c r="HH13" s="131">
        <f>IF(OR(C13="",C13=" ",C13="　"),0,IF(D13&gt;780630,0,ROUND(VLOOKUP(F13,Sheet2!$A$1:$B$20,2,FALSE)*E13,0)))</f>
        <v>0</v>
      </c>
      <c r="HI13" s="131">
        <f t="shared" si="125"/>
        <v>0</v>
      </c>
      <c r="HJ13" s="131">
        <f t="shared" si="126"/>
        <v>0</v>
      </c>
      <c r="HL13" s="131" t="str">
        <f t="shared" si="127"/>
        <v/>
      </c>
      <c r="HM13" s="131" t="str">
        <f t="shared" si="128"/>
        <v/>
      </c>
      <c r="HN13" s="131" t="str">
        <f t="shared" si="129"/>
        <v/>
      </c>
      <c r="HO13" s="131" t="str">
        <f t="shared" si="130"/>
        <v/>
      </c>
      <c r="HP13" s="131" t="str">
        <f t="shared" si="131"/>
        <v/>
      </c>
      <c r="HQ13" s="131" t="str">
        <f t="shared" si="131"/>
        <v/>
      </c>
      <c r="HR13" s="131" t="str">
        <f t="shared" si="132"/>
        <v/>
      </c>
    </row>
    <row r="14" spans="1:226" ht="60" customHeight="1">
      <c r="A14" s="125">
        <v>9</v>
      </c>
      <c r="B14" s="32"/>
      <c r="C14" s="33"/>
      <c r="D14" s="34"/>
      <c r="E14" s="55"/>
      <c r="F14" s="46"/>
      <c r="G14" s="48">
        <f>IF(OR(C14="",C14=" ",C14="　"),0,IF(D14&gt;780630,0,ROUND(VLOOKUP(F14,Sheet2!$A$1:$B$20,2,FALSE),0)))</f>
        <v>0</v>
      </c>
      <c r="H14" s="49">
        <f t="shared" si="0"/>
        <v>0</v>
      </c>
      <c r="I14" s="24">
        <f t="shared" si="1"/>
        <v>0</v>
      </c>
      <c r="J14" s="25">
        <f t="shared" si="2"/>
        <v>0</v>
      </c>
      <c r="K14" s="35"/>
      <c r="L14" s="133" t="str">
        <f t="shared" si="133"/>
        <v/>
      </c>
      <c r="M14" s="51" t="str">
        <f t="shared" si="4"/>
        <v/>
      </c>
      <c r="N14" s="56">
        <v>15.5</v>
      </c>
      <c r="O14" s="38"/>
      <c r="P14" s="133" t="str">
        <f t="shared" si="134"/>
        <v/>
      </c>
      <c r="Q14" s="51" t="str">
        <f t="shared" si="6"/>
        <v/>
      </c>
      <c r="R14" s="56">
        <v>15.5</v>
      </c>
      <c r="S14" s="38"/>
      <c r="T14" s="34"/>
      <c r="U14" s="51" t="str">
        <f t="shared" si="7"/>
        <v/>
      </c>
      <c r="V14" s="56">
        <v>15.5</v>
      </c>
      <c r="W14" s="38"/>
      <c r="X14" s="34"/>
      <c r="Y14" s="51" t="str">
        <f t="shared" si="8"/>
        <v/>
      </c>
      <c r="Z14" s="56">
        <v>15.5</v>
      </c>
      <c r="AA14" s="35"/>
      <c r="AB14" s="34"/>
      <c r="AC14" s="51" t="str">
        <f t="shared" si="9"/>
        <v/>
      </c>
      <c r="AD14" s="56">
        <v>15.5</v>
      </c>
      <c r="AE14" s="38"/>
      <c r="AF14" s="34"/>
      <c r="AG14" s="51" t="str">
        <f t="shared" si="10"/>
        <v/>
      </c>
      <c r="AH14" s="56">
        <v>15.5</v>
      </c>
      <c r="AI14" s="37">
        <f t="shared" si="11"/>
        <v>0</v>
      </c>
      <c r="AJ14" s="47">
        <f t="shared" si="12"/>
        <v>0</v>
      </c>
      <c r="AK14" s="26">
        <f t="shared" si="13"/>
        <v>0</v>
      </c>
      <c r="AL14" s="53">
        <f t="shared" si="14"/>
        <v>0</v>
      </c>
      <c r="AM14" s="36"/>
      <c r="AN14" s="54"/>
      <c r="AO14" s="131" t="e">
        <f>VLOOKUP(LEFT(C14,1),Sheet2!$L$3:$M$28,2,FALSE)&amp;MID(C14,2,9)</f>
        <v>#N/A</v>
      </c>
      <c r="AP14" s="131" t="e">
        <f t="shared" si="15"/>
        <v>#N/A</v>
      </c>
      <c r="AQ14" s="131" t="e">
        <f t="shared" si="16"/>
        <v>#N/A</v>
      </c>
      <c r="AR14" s="27">
        <f t="shared" si="17"/>
        <v>0</v>
      </c>
      <c r="AS14" s="28">
        <f t="shared" si="18"/>
        <v>0</v>
      </c>
      <c r="AT14" s="27">
        <f t="shared" si="19"/>
        <v>0</v>
      </c>
      <c r="AU14" s="28">
        <f t="shared" si="20"/>
        <v>0</v>
      </c>
      <c r="AV14" s="28">
        <f t="shared" si="21"/>
        <v>0</v>
      </c>
      <c r="AW14" s="28">
        <f t="shared" si="22"/>
        <v>0</v>
      </c>
      <c r="AX14" s="28">
        <f t="shared" si="23"/>
        <v>0</v>
      </c>
      <c r="AY14" s="28">
        <f t="shared" si="24"/>
        <v>0</v>
      </c>
      <c r="AZ14" s="29" t="str">
        <f t="shared" si="25"/>
        <v/>
      </c>
      <c r="BA14" s="29"/>
      <c r="BB14" s="30">
        <f t="shared" si="26"/>
        <v>0</v>
      </c>
      <c r="BC14" s="30">
        <f t="shared" si="26"/>
        <v>0</v>
      </c>
      <c r="BD14" s="31">
        <f t="shared" si="27"/>
        <v>0</v>
      </c>
      <c r="BE14" s="131"/>
      <c r="BF14" s="27" t="e">
        <f t="shared" si="28"/>
        <v>#VALUE!</v>
      </c>
      <c r="BG14" s="28">
        <f t="shared" si="29"/>
        <v>0</v>
      </c>
      <c r="BH14" s="27" t="e">
        <f t="shared" si="30"/>
        <v>#VALUE!</v>
      </c>
      <c r="BI14" s="28">
        <f t="shared" si="31"/>
        <v>0</v>
      </c>
      <c r="BJ14" s="28">
        <f>IF(OR(T14="",T14=" ",T14="　"),0,IF(D14&gt;=800701,0,IF(MATCH(T14,Sheet2!$D$3:$D$12,1)&lt;=1,1,0)))</f>
        <v>0</v>
      </c>
      <c r="BK14" s="28">
        <f>IF(OR(X14="",X14=" ",X14="　"),0,IF(D14&gt;=800701,0,IF(MATCH(X14,Sheet2!$D$3:$D$12,1)&lt;=1,1,0)))</f>
        <v>0</v>
      </c>
      <c r="BL14" s="28">
        <f>IF(OR(AB14="",AB14=" ",AB14="　"),0,IF(D14&gt;=800701,0,IF(MATCH(AB14,Sheet2!$D$3:$D$12,1)&lt;=1,1,0)))</f>
        <v>0</v>
      </c>
      <c r="BM14" s="28">
        <f>IF(OR(AF14="",AF14=" ",AF14="　"),0,IF(D14&gt;=800701,0,IF(MATCH(AF14,Sheet2!$D$3:$D$12,1)&lt;=1,1,0)))</f>
        <v>0</v>
      </c>
      <c r="BN14" s="29">
        <f t="shared" si="32"/>
        <v>5</v>
      </c>
      <c r="BO14" s="29">
        <f t="shared" si="33"/>
        <v>3</v>
      </c>
      <c r="BP14" s="30">
        <f t="shared" si="34"/>
        <v>0</v>
      </c>
      <c r="BQ14" s="30">
        <f t="shared" si="35"/>
        <v>0</v>
      </c>
      <c r="BR14" s="30">
        <f t="shared" si="36"/>
        <v>0</v>
      </c>
      <c r="BS14" s="30">
        <f t="shared" si="36"/>
        <v>0</v>
      </c>
      <c r="BT14" s="30"/>
      <c r="BU14" s="27" t="e">
        <f t="shared" si="37"/>
        <v>#VALUE!</v>
      </c>
      <c r="BV14" s="28">
        <f t="shared" si="38"/>
        <v>0</v>
      </c>
      <c r="BW14" s="27" t="e">
        <f t="shared" si="39"/>
        <v>#VALUE!</v>
      </c>
      <c r="BX14" s="28">
        <f t="shared" si="40"/>
        <v>0</v>
      </c>
      <c r="BY14" s="28">
        <f>IF(OR(T14="",T14=" ",T14="　"),0,IF(D14&gt;=810101,0,IF(BJ14=1,1,IF(MATCH(T14,Sheet2!$D$3:$D$12,1)&lt;=2,1,0))))</f>
        <v>0</v>
      </c>
      <c r="BZ14" s="28">
        <f>IF(OR(X14="",X14=" ",X14="　"),0,IF(D14&gt;=810101,0,IF(BK14=1,1,IF(MATCH(X14,Sheet2!$D$3:$D$12,1)&lt;=2,1,0))))</f>
        <v>0</v>
      </c>
      <c r="CA14" s="28">
        <f>IF(OR(AB14="",AB14=" ",AB14="　"),0,IF(D14&gt;=810101,0,IF(BL14=1,1,IF(MATCH(AB14,Sheet2!$D$3:$D$12,1)&lt;=2,1,0))))</f>
        <v>0</v>
      </c>
      <c r="CB14" s="28">
        <f>IF(OR(AF14="",AF14=" ",AF14="　"),0,IF(D14&gt;=810101,0,IF(BM14=1,1,IF(MATCH(AF14,Sheet2!$D$3:$D$12,1)&lt;=2,1,0))))</f>
        <v>0</v>
      </c>
      <c r="CC14" s="29">
        <f t="shared" si="41"/>
        <v>4</v>
      </c>
      <c r="CD14" s="29">
        <f t="shared" si="42"/>
        <v>3</v>
      </c>
      <c r="CE14" s="30">
        <f t="shared" si="43"/>
        <v>0</v>
      </c>
      <c r="CF14" s="30">
        <f t="shared" si="44"/>
        <v>0</v>
      </c>
      <c r="CG14" s="30">
        <f t="shared" si="45"/>
        <v>0</v>
      </c>
      <c r="CH14" s="30">
        <f t="shared" si="45"/>
        <v>0</v>
      </c>
      <c r="CI14" s="30"/>
      <c r="CJ14" s="27" t="e">
        <f t="shared" si="46"/>
        <v>#VALUE!</v>
      </c>
      <c r="CK14" s="28">
        <f t="shared" si="47"/>
        <v>0</v>
      </c>
      <c r="CL14" s="27" t="e">
        <f t="shared" si="48"/>
        <v>#VALUE!</v>
      </c>
      <c r="CM14" s="28">
        <f t="shared" si="49"/>
        <v>0</v>
      </c>
      <c r="CN14" s="28">
        <f>IF(OR(T14="",T14=" ",T14="　"),0,IF(D14&gt;=810701,0,IF(BY14=1,1,IF(MATCH(T14,Sheet2!$D$3:$D$12,1)&lt;=3,1,0))))</f>
        <v>0</v>
      </c>
      <c r="CO14" s="28">
        <f>IF(OR(X14="",X14=" ",X14="　"),0,IF(D14&gt;=810701,0,IF(BZ14=1,1,IF(MATCH(X14,Sheet2!$D$3:$D$12,1)&lt;=3,1,0))))</f>
        <v>0</v>
      </c>
      <c r="CP14" s="28">
        <f>IF(OR(AB14="",AB14=" ",AB14="　"),0,IF(D14&gt;=810701,0,IF(CA14=1,1,IF(MATCH(AB14,Sheet2!$D$3:$D$12,1)&lt;=3,1,0))))</f>
        <v>0</v>
      </c>
      <c r="CQ14" s="28">
        <f>IF(OR(AF14="",AF14=" ",AF14="　"),0,IF(D14&gt;=810701,0,IF(CB14=1,1,IF(MATCH(AF14,Sheet2!$D$3:$D$12,1)&lt;=3,1,0))))</f>
        <v>0</v>
      </c>
      <c r="CR14" s="29">
        <f t="shared" si="50"/>
        <v>4</v>
      </c>
      <c r="CS14" s="29">
        <f t="shared" si="51"/>
        <v>3</v>
      </c>
      <c r="CT14" s="30">
        <f t="shared" si="52"/>
        <v>0</v>
      </c>
      <c r="CU14" s="30">
        <f t="shared" si="53"/>
        <v>0</v>
      </c>
      <c r="CV14" s="30">
        <f t="shared" si="54"/>
        <v>0</v>
      </c>
      <c r="CW14" s="30">
        <f t="shared" si="54"/>
        <v>0</v>
      </c>
      <c r="CX14" s="31"/>
      <c r="CY14" s="27" t="e">
        <f t="shared" si="55"/>
        <v>#VALUE!</v>
      </c>
      <c r="CZ14" s="28">
        <f t="shared" si="56"/>
        <v>0</v>
      </c>
      <c r="DA14" s="27" t="e">
        <f t="shared" si="57"/>
        <v>#VALUE!</v>
      </c>
      <c r="DB14" s="28">
        <f t="shared" si="58"/>
        <v>0</v>
      </c>
      <c r="DC14" s="28">
        <f>IF(OR(T14="",T14=" ",T14="　"),0,IF(D14&gt;=820101,0,IF(CN14=1,1,IF(MATCH(T14,Sheet2!$D$3:$D$12,1)&lt;=4,1,0))))</f>
        <v>0</v>
      </c>
      <c r="DD14" s="28">
        <f>IF(OR(X14="",X14=" ",X14="　"),0,IF(D14&gt;=820101,0,IF(CO14=1,1,IF(MATCH(X14,Sheet2!$D$3:$D$12,1)&lt;=4,1,0))))</f>
        <v>0</v>
      </c>
      <c r="DE14" s="28">
        <f>IF(OR(AB14="",AB14=" ",AB14="　"),0,IF(D14&gt;=820101,0,IF(CP14=1,1,IF(MATCH(AB14,Sheet2!$D$3:$D$12,1)&lt;=4,1,0))))</f>
        <v>0</v>
      </c>
      <c r="DF14" s="28">
        <f>IF(OR(AF14="",AF14=" ",AF14="　"),0,IF(D14&gt;=820101,0,IF(CQ14=1,1,IF(MATCH(AF14,Sheet2!$D$3:$D$12,1)&lt;=4,1,0))))</f>
        <v>0</v>
      </c>
      <c r="DG14" s="29">
        <f t="shared" si="59"/>
        <v>3</v>
      </c>
      <c r="DH14" s="29">
        <f t="shared" si="60"/>
        <v>3</v>
      </c>
      <c r="DI14" s="30">
        <f t="shared" si="61"/>
        <v>0</v>
      </c>
      <c r="DJ14" s="30">
        <f t="shared" si="62"/>
        <v>0</v>
      </c>
      <c r="DK14" s="30">
        <f t="shared" si="63"/>
        <v>0</v>
      </c>
      <c r="DL14" s="30">
        <f t="shared" si="63"/>
        <v>0</v>
      </c>
      <c r="DM14" s="31"/>
      <c r="DN14" s="27" t="e">
        <f t="shared" si="64"/>
        <v>#VALUE!</v>
      </c>
      <c r="DO14" s="28">
        <f t="shared" si="65"/>
        <v>0</v>
      </c>
      <c r="DP14" s="27" t="e">
        <f t="shared" si="66"/>
        <v>#VALUE!</v>
      </c>
      <c r="DQ14" s="28">
        <f t="shared" si="67"/>
        <v>0</v>
      </c>
      <c r="DR14" s="28">
        <f>IF(OR(T14="",T14=" ",T14="　"),0,IF(D14&gt;=820701,0,IF(DC14=1,1,IF(MATCH(T14,Sheet2!$D$3:$D$12,1)&lt;=5,1,0))))</f>
        <v>0</v>
      </c>
      <c r="DS14" s="28">
        <f>IF(OR(X14="",X14=" ",X14="　"),0,IF(D14&gt;=820701,0,IF(DD14=1,1,IF(MATCH(X14,Sheet2!$D$3:$D$12,1)&lt;=5,1,0))))</f>
        <v>0</v>
      </c>
      <c r="DT14" s="28">
        <f>IF(OR(AB14="",AB14=" ",AB14="　"),0,IF(D14&gt;=820701,0,IF(DE14=1,1,IF(MATCH(AB14,Sheet2!$D$3:$D$12,1)&lt;=5,1,0))))</f>
        <v>0</v>
      </c>
      <c r="DU14" s="28">
        <f>IF(OR(AF14="",AF14=" ",AF14="　"),0,IF(D14&gt;=820701,0,IF(DF14=1,1,IF(MATCH(AF14,Sheet2!$D$3:$D$12,1)&lt;=5,1,0))))</f>
        <v>0</v>
      </c>
      <c r="DV14" s="29">
        <f t="shared" si="68"/>
        <v>3</v>
      </c>
      <c r="DW14" s="29">
        <f t="shared" si="69"/>
        <v>3</v>
      </c>
      <c r="DX14" s="30">
        <f t="shared" si="70"/>
        <v>0</v>
      </c>
      <c r="DY14" s="30">
        <f t="shared" si="71"/>
        <v>0</v>
      </c>
      <c r="DZ14" s="30">
        <f t="shared" si="72"/>
        <v>0</v>
      </c>
      <c r="EA14" s="30">
        <f t="shared" si="72"/>
        <v>0</v>
      </c>
      <c r="EB14" s="31"/>
      <c r="EC14" s="27" t="e">
        <f t="shared" si="73"/>
        <v>#VALUE!</v>
      </c>
      <c r="ED14" s="28">
        <f t="shared" si="74"/>
        <v>0</v>
      </c>
      <c r="EE14" s="27" t="e">
        <f t="shared" si="75"/>
        <v>#VALUE!</v>
      </c>
      <c r="EF14" s="28">
        <f t="shared" si="76"/>
        <v>0</v>
      </c>
      <c r="EG14" s="28">
        <f>IF(OR(T14="",T14=" ",T14="　"),0,IF(D14&gt;=830101,0,IF(DR14=1,1,IF(MATCH(T14,Sheet2!$D$3:$D$12,1)&lt;=6,1,0))))</f>
        <v>0</v>
      </c>
      <c r="EH14" s="28">
        <f>IF(OR(X14="",X14=" ",X14="　"),0,IF(D14&gt;=830101,0,IF(DS14=1,1,IF(MATCH(X14,Sheet2!$D$3:$D$12,1)&lt;=6,1,0))))</f>
        <v>0</v>
      </c>
      <c r="EI14" s="28">
        <f>IF(OR(AB14="",AB14=" ",AB14="　"),0,IF(D14&gt;=830101,0,IF(DT14=1,1,IF(MATCH(AB14,Sheet2!$D$3:$D$12,1)&lt;=6,1,0))))</f>
        <v>0</v>
      </c>
      <c r="EJ14" s="28">
        <f>IF(OR(AF14="",AF14=" ",AF14="　"),0,IF(D14&gt;=830101,0,IF(DU14=1,1,IF(MATCH(AF14,Sheet2!$D$3:$D$12,1)&lt;=6,1,0))))</f>
        <v>0</v>
      </c>
      <c r="EK14" s="29">
        <f t="shared" si="77"/>
        <v>2</v>
      </c>
      <c r="EL14" s="29">
        <f t="shared" si="78"/>
        <v>2</v>
      </c>
      <c r="EM14" s="30">
        <f t="shared" si="79"/>
        <v>0</v>
      </c>
      <c r="EN14" s="30">
        <f t="shared" si="80"/>
        <v>0</v>
      </c>
      <c r="EO14" s="30">
        <f t="shared" si="81"/>
        <v>0</v>
      </c>
      <c r="EP14" s="30">
        <f t="shared" si="81"/>
        <v>0</v>
      </c>
      <c r="EQ14" s="31"/>
      <c r="ER14" s="27" t="e">
        <f t="shared" si="82"/>
        <v>#VALUE!</v>
      </c>
      <c r="ES14" s="28">
        <f t="shared" si="83"/>
        <v>0</v>
      </c>
      <c r="ET14" s="27" t="e">
        <f t="shared" si="84"/>
        <v>#VALUE!</v>
      </c>
      <c r="EU14" s="28">
        <f t="shared" si="85"/>
        <v>0</v>
      </c>
      <c r="EV14" s="28">
        <f>IF(OR(T14="",T14=" ",T14="　"),0,IF(D14&gt;=830701,0,IF(EG14=1,1,IF(MATCH(T14,Sheet2!$D$3:$D$12,1)&lt;=7,1,0))))</f>
        <v>0</v>
      </c>
      <c r="EW14" s="28">
        <f>IF(OR(X14="",X14=" ",X14="　"),0,IF(D14&gt;=830701,0,IF(EH14=1,1,IF(MATCH(X14,Sheet2!$D$3:$D$12,1)&lt;=7,1,0))))</f>
        <v>0</v>
      </c>
      <c r="EX14" s="28">
        <f>IF(OR(AB14="",AB14=" ",AB14="　"),0,IF(D14&gt;=830701,0,IF(EI14=1,1,IF(MATCH(AB14,Sheet2!$D$3:$D$12,1)&lt;=7,1,0))))</f>
        <v>0</v>
      </c>
      <c r="EY14" s="28">
        <f>IF(OR(AF14="",AF14=" ",AF14="　"),0,IF(D14&gt;=830701,0,IF(EJ14=1,1,IF(MATCH(AF14,Sheet2!$D$3:$D$12,1)&lt;=7,1,0))))</f>
        <v>0</v>
      </c>
      <c r="EZ14" s="29">
        <f t="shared" si="86"/>
        <v>2</v>
      </c>
      <c r="FA14" s="29">
        <f t="shared" si="87"/>
        <v>2</v>
      </c>
      <c r="FB14" s="30">
        <f t="shared" si="88"/>
        <v>0</v>
      </c>
      <c r="FC14" s="30">
        <f t="shared" si="89"/>
        <v>0</v>
      </c>
      <c r="FD14" s="30">
        <f t="shared" si="90"/>
        <v>0</v>
      </c>
      <c r="FE14" s="30">
        <f t="shared" si="90"/>
        <v>0</v>
      </c>
      <c r="FF14" s="31"/>
      <c r="FG14" s="27" t="e">
        <f t="shared" si="91"/>
        <v>#VALUE!</v>
      </c>
      <c r="FH14" s="28">
        <f t="shared" si="92"/>
        <v>0</v>
      </c>
      <c r="FI14" s="27" t="e">
        <f t="shared" si="93"/>
        <v>#VALUE!</v>
      </c>
      <c r="FJ14" s="28">
        <f t="shared" si="94"/>
        <v>0</v>
      </c>
      <c r="FK14" s="28">
        <f>IF(OR(T14="",T14=" ",T14="　"),0,IF(D14&gt;=840101,0,IF(EV14=1,1,IF(MATCH(T14,Sheet2!$D$3:$D$12,1)&lt;=8,1,0))))</f>
        <v>0</v>
      </c>
      <c r="FL14" s="28">
        <f>IF(OR(X14="",X14=" ",X14="　"),0,IF(D14&gt;=840101,0,IF(EW14=1,1,IF(MATCH(X14,Sheet2!$D$3:$D$12,1)&lt;=8,1,0))))</f>
        <v>0</v>
      </c>
      <c r="FM14" s="28">
        <f>IF(OR(AB14="",AB14=" ",AB14="　"),0,IF(D14&gt;=840101,0,IF(EX14=1,1,IF(MATCH(AB14,Sheet2!$D$3:$D$12,1)&lt;=8,1,0))))</f>
        <v>0</v>
      </c>
      <c r="FN14" s="28">
        <f>IF(OR(AF14="",AF14=" ",AF14="　"),0,IF(D14&gt;=840101,0,IF(EY14=1,1,IF(MATCH(AF14,Sheet2!$D$3:$D$12,1)&lt;=8,1,0))))</f>
        <v>0</v>
      </c>
      <c r="FO14" s="29">
        <f t="shared" si="95"/>
        <v>1</v>
      </c>
      <c r="FP14" s="29">
        <f t="shared" si="96"/>
        <v>1</v>
      </c>
      <c r="FQ14" s="30">
        <f t="shared" si="97"/>
        <v>0</v>
      </c>
      <c r="FR14" s="30">
        <f t="shared" si="98"/>
        <v>0</v>
      </c>
      <c r="FS14" s="30">
        <f t="shared" si="99"/>
        <v>0</v>
      </c>
      <c r="FT14" s="30">
        <f t="shared" si="99"/>
        <v>0</v>
      </c>
      <c r="FU14" s="31"/>
      <c r="FV14" s="27" t="e">
        <f t="shared" si="100"/>
        <v>#VALUE!</v>
      </c>
      <c r="FW14" s="28">
        <f t="shared" si="101"/>
        <v>0</v>
      </c>
      <c r="FX14" s="27" t="e">
        <f t="shared" si="102"/>
        <v>#VALUE!</v>
      </c>
      <c r="FY14" s="28">
        <f t="shared" si="103"/>
        <v>0</v>
      </c>
      <c r="FZ14" s="28">
        <f>IF(OR(T14="",T14=" ",T14="　"),0,IF(D14&gt;=840701,0,IF(FK14=1,1,IF(MATCH(T14,Sheet2!$D$3:$D$12,1)&lt;=9,1,0))))</f>
        <v>0</v>
      </c>
      <c r="GA14" s="28">
        <f>IF(OR(X14="",X14=" ",X14="　"),0,IF(D14&gt;=840701,0,IF(FL14=1,1,IF(MATCH(X14,Sheet2!$D$3:$D$12,1)&lt;=9,1,0))))</f>
        <v>0</v>
      </c>
      <c r="GB14" s="28">
        <f>IF(OR(AB14="",AB14=" ",AB14="　"),0,IF(D14&gt;=840701,0,IF(FM14=1,1,IF(MATCH(AB14,Sheet2!$D$3:$D$12,1)&lt;=9,1,0))))</f>
        <v>0</v>
      </c>
      <c r="GC14" s="28">
        <f>IF(OR(AF14="",AF14=" ",AF14="　"),0,IF(D14&gt;=840701,0,IF(FN14=1,1,IF(MATCH(AF14,Sheet2!$D$3:$D$12,1)&lt;=9,1,0))))</f>
        <v>0</v>
      </c>
      <c r="GD14" s="29">
        <f t="shared" si="104"/>
        <v>1</v>
      </c>
      <c r="GE14" s="29">
        <f t="shared" si="105"/>
        <v>1</v>
      </c>
      <c r="GF14" s="30">
        <f t="shared" si="106"/>
        <v>0</v>
      </c>
      <c r="GG14" s="30">
        <f t="shared" si="107"/>
        <v>0</v>
      </c>
      <c r="GH14" s="30">
        <f t="shared" si="108"/>
        <v>0</v>
      </c>
      <c r="GI14" s="30">
        <f t="shared" si="108"/>
        <v>0</v>
      </c>
      <c r="GJ14" s="31"/>
      <c r="GK14" s="27" t="e">
        <f t="shared" si="109"/>
        <v>#VALUE!</v>
      </c>
      <c r="GL14" s="28">
        <f t="shared" si="110"/>
        <v>0</v>
      </c>
      <c r="GM14" s="27" t="e">
        <f t="shared" si="111"/>
        <v>#VALUE!</v>
      </c>
      <c r="GN14" s="28">
        <f t="shared" si="112"/>
        <v>0</v>
      </c>
      <c r="GO14" s="28">
        <f>IF(OR(T14="",T14=" ",T14="　"),0,IF(D14&gt;=840701,0,IF(FZ14=1,1,IF(MATCH(T14,Sheet2!$D$3:$D$12,1)&lt;=10,1,0))))</f>
        <v>0</v>
      </c>
      <c r="GP14" s="28">
        <f>IF(OR(X14="",X14=" ",X14="　"),0,IF(D14&gt;=840701,0,IF(GA14=1,1,IF(MATCH(X14,Sheet2!$D$3:$D$12,1)&lt;=10,1,0))))</f>
        <v>0</v>
      </c>
      <c r="GQ14" s="28">
        <f>IF(OR(AB14="",AB14=" ",AB14="　"),0,IF(D14&gt;=840701,0,IF(GB14=1,1,IF(MATCH(AB14,Sheet2!$D$3:$D$12,1)&lt;=10,1,0))))</f>
        <v>0</v>
      </c>
      <c r="GR14" s="28">
        <f>IF(OR(AF14="",AF14=" ",AF14="　"),0,IF(D14&gt;=840701,0,IF(GC14=1,1,IF(MATCH(AF14,Sheet2!$D$3:$D$12,1)&lt;=10,1,0))))</f>
        <v>0</v>
      </c>
      <c r="GS14" s="29">
        <f t="shared" si="113"/>
        <v>0</v>
      </c>
      <c r="GT14" s="29">
        <f t="shared" si="114"/>
        <v>0</v>
      </c>
      <c r="GU14" s="30">
        <f t="shared" si="115"/>
        <v>0</v>
      </c>
      <c r="GV14" s="30">
        <f t="shared" si="116"/>
        <v>0</v>
      </c>
      <c r="GW14" s="30">
        <f t="shared" si="117"/>
        <v>0</v>
      </c>
      <c r="GX14" s="30">
        <f t="shared" si="117"/>
        <v>0</v>
      </c>
      <c r="GY14" s="131"/>
      <c r="GZ14" s="39" t="str">
        <f t="shared" si="118"/>
        <v>1911/00/00</v>
      </c>
      <c r="HA14" s="131" t="e">
        <f t="shared" si="119"/>
        <v>#VALUE!</v>
      </c>
      <c r="HB14" s="131" t="str">
        <f t="shared" si="120"/>
        <v>1911/00/00</v>
      </c>
      <c r="HC14" s="131" t="e">
        <f t="shared" si="121"/>
        <v>#VALUE!</v>
      </c>
      <c r="HD14" s="131" t="str">
        <f t="shared" si="122"/>
        <v>1911/00/00</v>
      </c>
      <c r="HE14" s="131" t="e">
        <f t="shared" si="123"/>
        <v>#VALUE!</v>
      </c>
      <c r="HF14" s="131" t="str">
        <f t="shared" si="124"/>
        <v>2015/01/01</v>
      </c>
      <c r="HH14" s="131">
        <f>IF(OR(C14="",C14=" ",C14="　"),0,IF(D14&gt;780630,0,ROUND(VLOOKUP(F14,Sheet2!$A$1:$B$20,2,FALSE)*E14,0)))</f>
        <v>0</v>
      </c>
      <c r="HI14" s="131">
        <f t="shared" si="125"/>
        <v>0</v>
      </c>
      <c r="HJ14" s="131">
        <f t="shared" si="126"/>
        <v>0</v>
      </c>
      <c r="HL14" s="131" t="str">
        <f t="shared" si="127"/>
        <v/>
      </c>
      <c r="HM14" s="131" t="str">
        <f t="shared" si="128"/>
        <v/>
      </c>
      <c r="HN14" s="131" t="str">
        <f t="shared" si="129"/>
        <v/>
      </c>
      <c r="HO14" s="131" t="str">
        <f t="shared" si="130"/>
        <v/>
      </c>
      <c r="HP14" s="131" t="str">
        <f t="shared" si="131"/>
        <v/>
      </c>
      <c r="HQ14" s="131" t="str">
        <f t="shared" si="131"/>
        <v/>
      </c>
      <c r="HR14" s="131" t="str">
        <f t="shared" si="132"/>
        <v/>
      </c>
    </row>
    <row r="15" spans="1:226" ht="60" customHeight="1">
      <c r="A15" s="125">
        <v>10</v>
      </c>
      <c r="B15" s="32"/>
      <c r="C15" s="33"/>
      <c r="D15" s="34"/>
      <c r="E15" s="55"/>
      <c r="F15" s="46"/>
      <c r="G15" s="48">
        <f>IF(OR(C15="",C15=" ",C15="　"),0,IF(D15&gt;780630,0,ROUND(VLOOKUP(F15,Sheet2!$A$1:$B$20,2,FALSE),0)))</f>
        <v>0</v>
      </c>
      <c r="H15" s="49">
        <f t="shared" si="0"/>
        <v>0</v>
      </c>
      <c r="I15" s="24">
        <f t="shared" si="1"/>
        <v>0</v>
      </c>
      <c r="J15" s="25">
        <f t="shared" si="2"/>
        <v>0</v>
      </c>
      <c r="K15" s="35"/>
      <c r="L15" s="133" t="str">
        <f t="shared" si="133"/>
        <v/>
      </c>
      <c r="M15" s="51" t="str">
        <f t="shared" si="4"/>
        <v/>
      </c>
      <c r="N15" s="56">
        <v>15.5</v>
      </c>
      <c r="O15" s="38"/>
      <c r="P15" s="133" t="str">
        <f t="shared" si="134"/>
        <v/>
      </c>
      <c r="Q15" s="51" t="str">
        <f t="shared" si="6"/>
        <v/>
      </c>
      <c r="R15" s="56">
        <v>15.5</v>
      </c>
      <c r="S15" s="38"/>
      <c r="T15" s="34"/>
      <c r="U15" s="51" t="str">
        <f t="shared" si="7"/>
        <v/>
      </c>
      <c r="V15" s="56">
        <v>15.5</v>
      </c>
      <c r="W15" s="38"/>
      <c r="X15" s="34"/>
      <c r="Y15" s="51" t="str">
        <f t="shared" si="8"/>
        <v/>
      </c>
      <c r="Z15" s="56">
        <v>15.5</v>
      </c>
      <c r="AA15" s="35"/>
      <c r="AB15" s="34"/>
      <c r="AC15" s="51" t="str">
        <f t="shared" si="9"/>
        <v/>
      </c>
      <c r="AD15" s="56">
        <v>15.5</v>
      </c>
      <c r="AE15" s="38"/>
      <c r="AF15" s="34"/>
      <c r="AG15" s="51" t="str">
        <f t="shared" si="10"/>
        <v/>
      </c>
      <c r="AH15" s="56">
        <v>15.5</v>
      </c>
      <c r="AI15" s="37">
        <f t="shared" si="11"/>
        <v>0</v>
      </c>
      <c r="AJ15" s="47">
        <f t="shared" si="12"/>
        <v>0</v>
      </c>
      <c r="AK15" s="26">
        <f t="shared" si="13"/>
        <v>0</v>
      </c>
      <c r="AL15" s="53">
        <f t="shared" si="14"/>
        <v>0</v>
      </c>
      <c r="AM15" s="36"/>
      <c r="AN15" s="54"/>
      <c r="AO15" s="131" t="e">
        <f>VLOOKUP(LEFT(C15,1),Sheet2!$L$3:$M$28,2,FALSE)&amp;MID(C15,2,9)</f>
        <v>#N/A</v>
      </c>
      <c r="AP15" s="131" t="e">
        <f t="shared" si="15"/>
        <v>#N/A</v>
      </c>
      <c r="AQ15" s="131" t="e">
        <f t="shared" si="16"/>
        <v>#N/A</v>
      </c>
      <c r="AR15" s="27">
        <f t="shared" si="17"/>
        <v>0</v>
      </c>
      <c r="AS15" s="28">
        <f t="shared" si="18"/>
        <v>0</v>
      </c>
      <c r="AT15" s="27">
        <f t="shared" si="19"/>
        <v>0</v>
      </c>
      <c r="AU15" s="28">
        <f t="shared" si="20"/>
        <v>0</v>
      </c>
      <c r="AV15" s="28">
        <f t="shared" si="21"/>
        <v>0</v>
      </c>
      <c r="AW15" s="28">
        <f t="shared" si="22"/>
        <v>0</v>
      </c>
      <c r="AX15" s="28">
        <f t="shared" si="23"/>
        <v>0</v>
      </c>
      <c r="AY15" s="28">
        <f t="shared" si="24"/>
        <v>0</v>
      </c>
      <c r="AZ15" s="29" t="str">
        <f t="shared" si="25"/>
        <v/>
      </c>
      <c r="BA15" s="29"/>
      <c r="BB15" s="30">
        <f t="shared" si="26"/>
        <v>0</v>
      </c>
      <c r="BC15" s="30">
        <f t="shared" si="26"/>
        <v>0</v>
      </c>
      <c r="BD15" s="31">
        <f t="shared" si="27"/>
        <v>0</v>
      </c>
      <c r="BE15" s="131"/>
      <c r="BF15" s="27" t="e">
        <f t="shared" si="28"/>
        <v>#VALUE!</v>
      </c>
      <c r="BG15" s="28">
        <f t="shared" si="29"/>
        <v>0</v>
      </c>
      <c r="BH15" s="27" t="e">
        <f t="shared" si="30"/>
        <v>#VALUE!</v>
      </c>
      <c r="BI15" s="28">
        <f t="shared" si="31"/>
        <v>0</v>
      </c>
      <c r="BJ15" s="28">
        <f>IF(OR(T15="",T15=" ",T15="　"),0,IF(D15&gt;=800701,0,IF(MATCH(T15,Sheet2!$D$3:$D$12,1)&lt;=1,1,0)))</f>
        <v>0</v>
      </c>
      <c r="BK15" s="28">
        <f>IF(OR(X15="",X15=" ",X15="　"),0,IF(D15&gt;=800701,0,IF(MATCH(X15,Sheet2!$D$3:$D$12,1)&lt;=1,1,0)))</f>
        <v>0</v>
      </c>
      <c r="BL15" s="28">
        <f>IF(OR(AB15="",AB15=" ",AB15="　"),0,IF(D15&gt;=800701,0,IF(MATCH(AB15,Sheet2!$D$3:$D$12,1)&lt;=1,1,0)))</f>
        <v>0</v>
      </c>
      <c r="BM15" s="28">
        <f>IF(OR(AF15="",AF15=" ",AF15="　"),0,IF(D15&gt;=800701,0,IF(MATCH(AF15,Sheet2!$D$3:$D$12,1)&lt;=1,1,0)))</f>
        <v>0</v>
      </c>
      <c r="BN15" s="29">
        <f t="shared" si="32"/>
        <v>5</v>
      </c>
      <c r="BO15" s="29">
        <f t="shared" si="33"/>
        <v>3</v>
      </c>
      <c r="BP15" s="30">
        <f t="shared" si="34"/>
        <v>0</v>
      </c>
      <c r="BQ15" s="30">
        <f t="shared" si="35"/>
        <v>0</v>
      </c>
      <c r="BR15" s="30">
        <f t="shared" si="36"/>
        <v>0</v>
      </c>
      <c r="BS15" s="30">
        <f t="shared" si="36"/>
        <v>0</v>
      </c>
      <c r="BT15" s="30"/>
      <c r="BU15" s="27" t="e">
        <f t="shared" si="37"/>
        <v>#VALUE!</v>
      </c>
      <c r="BV15" s="28">
        <f t="shared" si="38"/>
        <v>0</v>
      </c>
      <c r="BW15" s="27" t="e">
        <f t="shared" si="39"/>
        <v>#VALUE!</v>
      </c>
      <c r="BX15" s="28">
        <f t="shared" si="40"/>
        <v>0</v>
      </c>
      <c r="BY15" s="28">
        <f>IF(OR(T15="",T15=" ",T15="　"),0,IF(D15&gt;=810101,0,IF(BJ15=1,1,IF(MATCH(T15,Sheet2!$D$3:$D$12,1)&lt;=2,1,0))))</f>
        <v>0</v>
      </c>
      <c r="BZ15" s="28">
        <f>IF(OR(X15="",X15=" ",X15="　"),0,IF(D15&gt;=810101,0,IF(BK15=1,1,IF(MATCH(X15,Sheet2!$D$3:$D$12,1)&lt;=2,1,0))))</f>
        <v>0</v>
      </c>
      <c r="CA15" s="28">
        <f>IF(OR(AB15="",AB15=" ",AB15="　"),0,IF(D15&gt;=810101,0,IF(BL15=1,1,IF(MATCH(AB15,Sheet2!$D$3:$D$12,1)&lt;=2,1,0))))</f>
        <v>0</v>
      </c>
      <c r="CB15" s="28">
        <f>IF(OR(AF15="",AF15=" ",AF15="　"),0,IF(D15&gt;=810101,0,IF(BM15=1,1,IF(MATCH(AF15,Sheet2!$D$3:$D$12,1)&lt;=2,1,0))))</f>
        <v>0</v>
      </c>
      <c r="CC15" s="29">
        <f t="shared" si="41"/>
        <v>4</v>
      </c>
      <c r="CD15" s="29">
        <f t="shared" si="42"/>
        <v>3</v>
      </c>
      <c r="CE15" s="30">
        <f t="shared" si="43"/>
        <v>0</v>
      </c>
      <c r="CF15" s="30">
        <f t="shared" si="44"/>
        <v>0</v>
      </c>
      <c r="CG15" s="30">
        <f t="shared" si="45"/>
        <v>0</v>
      </c>
      <c r="CH15" s="30">
        <f t="shared" si="45"/>
        <v>0</v>
      </c>
      <c r="CI15" s="30"/>
      <c r="CJ15" s="27" t="e">
        <f t="shared" si="46"/>
        <v>#VALUE!</v>
      </c>
      <c r="CK15" s="28">
        <f t="shared" si="47"/>
        <v>0</v>
      </c>
      <c r="CL15" s="27" t="e">
        <f t="shared" si="48"/>
        <v>#VALUE!</v>
      </c>
      <c r="CM15" s="28">
        <f t="shared" si="49"/>
        <v>0</v>
      </c>
      <c r="CN15" s="28">
        <f>IF(OR(T15="",T15=" ",T15="　"),0,IF(D15&gt;=810701,0,IF(BY15=1,1,IF(MATCH(T15,Sheet2!$D$3:$D$12,1)&lt;=3,1,0))))</f>
        <v>0</v>
      </c>
      <c r="CO15" s="28">
        <f>IF(OR(X15="",X15=" ",X15="　"),0,IF(D15&gt;=810701,0,IF(BZ15=1,1,IF(MATCH(X15,Sheet2!$D$3:$D$12,1)&lt;=3,1,0))))</f>
        <v>0</v>
      </c>
      <c r="CP15" s="28">
        <f>IF(OR(AB15="",AB15=" ",AB15="　"),0,IF(D15&gt;=810701,0,IF(CA15=1,1,IF(MATCH(AB15,Sheet2!$D$3:$D$12,1)&lt;=3,1,0))))</f>
        <v>0</v>
      </c>
      <c r="CQ15" s="28">
        <f>IF(OR(AF15="",AF15=" ",AF15="　"),0,IF(D15&gt;=810701,0,IF(CB15=1,1,IF(MATCH(AF15,Sheet2!$D$3:$D$12,1)&lt;=3,1,0))))</f>
        <v>0</v>
      </c>
      <c r="CR15" s="29">
        <f t="shared" si="50"/>
        <v>4</v>
      </c>
      <c r="CS15" s="29">
        <f t="shared" si="51"/>
        <v>3</v>
      </c>
      <c r="CT15" s="30">
        <f t="shared" si="52"/>
        <v>0</v>
      </c>
      <c r="CU15" s="30">
        <f t="shared" si="53"/>
        <v>0</v>
      </c>
      <c r="CV15" s="30">
        <f t="shared" si="54"/>
        <v>0</v>
      </c>
      <c r="CW15" s="30">
        <f t="shared" si="54"/>
        <v>0</v>
      </c>
      <c r="CX15" s="31"/>
      <c r="CY15" s="27" t="e">
        <f t="shared" si="55"/>
        <v>#VALUE!</v>
      </c>
      <c r="CZ15" s="28">
        <f t="shared" si="56"/>
        <v>0</v>
      </c>
      <c r="DA15" s="27" t="e">
        <f t="shared" si="57"/>
        <v>#VALUE!</v>
      </c>
      <c r="DB15" s="28">
        <f t="shared" si="58"/>
        <v>0</v>
      </c>
      <c r="DC15" s="28">
        <f>IF(OR(T15="",T15=" ",T15="　"),0,IF(D15&gt;=820101,0,IF(CN15=1,1,IF(MATCH(T15,Sheet2!$D$3:$D$12,1)&lt;=4,1,0))))</f>
        <v>0</v>
      </c>
      <c r="DD15" s="28">
        <f>IF(OR(X15="",X15=" ",X15="　"),0,IF(D15&gt;=820101,0,IF(CO15=1,1,IF(MATCH(X15,Sheet2!$D$3:$D$12,1)&lt;=4,1,0))))</f>
        <v>0</v>
      </c>
      <c r="DE15" s="28">
        <f>IF(OR(AB15="",AB15=" ",AB15="　"),0,IF(D15&gt;=820101,0,IF(CP15=1,1,IF(MATCH(AB15,Sheet2!$D$3:$D$12,1)&lt;=4,1,0))))</f>
        <v>0</v>
      </c>
      <c r="DF15" s="28">
        <f>IF(OR(AF15="",AF15=" ",AF15="　"),0,IF(D15&gt;=820101,0,IF(CQ15=1,1,IF(MATCH(AF15,Sheet2!$D$3:$D$12,1)&lt;=4,1,0))))</f>
        <v>0</v>
      </c>
      <c r="DG15" s="29">
        <f t="shared" si="59"/>
        <v>3</v>
      </c>
      <c r="DH15" s="29">
        <f t="shared" si="60"/>
        <v>3</v>
      </c>
      <c r="DI15" s="30">
        <f t="shared" si="61"/>
        <v>0</v>
      </c>
      <c r="DJ15" s="30">
        <f t="shared" si="62"/>
        <v>0</v>
      </c>
      <c r="DK15" s="30">
        <f t="shared" si="63"/>
        <v>0</v>
      </c>
      <c r="DL15" s="30">
        <f t="shared" si="63"/>
        <v>0</v>
      </c>
      <c r="DM15" s="31"/>
      <c r="DN15" s="27" t="e">
        <f t="shared" si="64"/>
        <v>#VALUE!</v>
      </c>
      <c r="DO15" s="28">
        <f t="shared" si="65"/>
        <v>0</v>
      </c>
      <c r="DP15" s="27" t="e">
        <f t="shared" si="66"/>
        <v>#VALUE!</v>
      </c>
      <c r="DQ15" s="28">
        <f t="shared" si="67"/>
        <v>0</v>
      </c>
      <c r="DR15" s="28">
        <f>IF(OR(T15="",T15=" ",T15="　"),0,IF(D15&gt;=820701,0,IF(DC15=1,1,IF(MATCH(T15,Sheet2!$D$3:$D$12,1)&lt;=5,1,0))))</f>
        <v>0</v>
      </c>
      <c r="DS15" s="28">
        <f>IF(OR(X15="",X15=" ",X15="　"),0,IF(D15&gt;=820701,0,IF(DD15=1,1,IF(MATCH(X15,Sheet2!$D$3:$D$12,1)&lt;=5,1,0))))</f>
        <v>0</v>
      </c>
      <c r="DT15" s="28">
        <f>IF(OR(AB15="",AB15=" ",AB15="　"),0,IF(D15&gt;=820701,0,IF(DE15=1,1,IF(MATCH(AB15,Sheet2!$D$3:$D$12,1)&lt;=5,1,0))))</f>
        <v>0</v>
      </c>
      <c r="DU15" s="28">
        <f>IF(OR(AF15="",AF15=" ",AF15="　"),0,IF(D15&gt;=820701,0,IF(DF15=1,1,IF(MATCH(AF15,Sheet2!$D$3:$D$12,1)&lt;=5,1,0))))</f>
        <v>0</v>
      </c>
      <c r="DV15" s="29">
        <f t="shared" si="68"/>
        <v>3</v>
      </c>
      <c r="DW15" s="29">
        <f t="shared" si="69"/>
        <v>3</v>
      </c>
      <c r="DX15" s="30">
        <f t="shared" si="70"/>
        <v>0</v>
      </c>
      <c r="DY15" s="30">
        <f t="shared" si="71"/>
        <v>0</v>
      </c>
      <c r="DZ15" s="30">
        <f t="shared" si="72"/>
        <v>0</v>
      </c>
      <c r="EA15" s="30">
        <f t="shared" si="72"/>
        <v>0</v>
      </c>
      <c r="EB15" s="31"/>
      <c r="EC15" s="27" t="e">
        <f t="shared" si="73"/>
        <v>#VALUE!</v>
      </c>
      <c r="ED15" s="28">
        <f t="shared" si="74"/>
        <v>0</v>
      </c>
      <c r="EE15" s="27" t="e">
        <f t="shared" si="75"/>
        <v>#VALUE!</v>
      </c>
      <c r="EF15" s="28">
        <f t="shared" si="76"/>
        <v>0</v>
      </c>
      <c r="EG15" s="28">
        <f>IF(OR(T15="",T15=" ",T15="　"),0,IF(D15&gt;=830101,0,IF(DR15=1,1,IF(MATCH(T15,Sheet2!$D$3:$D$12,1)&lt;=6,1,0))))</f>
        <v>0</v>
      </c>
      <c r="EH15" s="28">
        <f>IF(OR(X15="",X15=" ",X15="　"),0,IF(D15&gt;=830101,0,IF(DS15=1,1,IF(MATCH(X15,Sheet2!$D$3:$D$12,1)&lt;=6,1,0))))</f>
        <v>0</v>
      </c>
      <c r="EI15" s="28">
        <f>IF(OR(AB15="",AB15=" ",AB15="　"),0,IF(D15&gt;=830101,0,IF(DT15=1,1,IF(MATCH(AB15,Sheet2!$D$3:$D$12,1)&lt;=6,1,0))))</f>
        <v>0</v>
      </c>
      <c r="EJ15" s="28">
        <f>IF(OR(AF15="",AF15=" ",AF15="　"),0,IF(D15&gt;=830101,0,IF(DU15=1,1,IF(MATCH(AF15,Sheet2!$D$3:$D$12,1)&lt;=6,1,0))))</f>
        <v>0</v>
      </c>
      <c r="EK15" s="29">
        <f t="shared" si="77"/>
        <v>2</v>
      </c>
      <c r="EL15" s="29">
        <f t="shared" si="78"/>
        <v>2</v>
      </c>
      <c r="EM15" s="30">
        <f t="shared" si="79"/>
        <v>0</v>
      </c>
      <c r="EN15" s="30">
        <f t="shared" si="80"/>
        <v>0</v>
      </c>
      <c r="EO15" s="30">
        <f t="shared" si="81"/>
        <v>0</v>
      </c>
      <c r="EP15" s="30">
        <f t="shared" si="81"/>
        <v>0</v>
      </c>
      <c r="EQ15" s="31"/>
      <c r="ER15" s="27" t="e">
        <f t="shared" si="82"/>
        <v>#VALUE!</v>
      </c>
      <c r="ES15" s="28">
        <f t="shared" si="83"/>
        <v>0</v>
      </c>
      <c r="ET15" s="27" t="e">
        <f t="shared" si="84"/>
        <v>#VALUE!</v>
      </c>
      <c r="EU15" s="28">
        <f t="shared" si="85"/>
        <v>0</v>
      </c>
      <c r="EV15" s="28">
        <f>IF(OR(T15="",T15=" ",T15="　"),0,IF(D15&gt;=830701,0,IF(EG15=1,1,IF(MATCH(T15,Sheet2!$D$3:$D$12,1)&lt;=7,1,0))))</f>
        <v>0</v>
      </c>
      <c r="EW15" s="28">
        <f>IF(OR(X15="",X15=" ",X15="　"),0,IF(D15&gt;=830701,0,IF(EH15=1,1,IF(MATCH(X15,Sheet2!$D$3:$D$12,1)&lt;=7,1,0))))</f>
        <v>0</v>
      </c>
      <c r="EX15" s="28">
        <f>IF(OR(AB15="",AB15=" ",AB15="　"),0,IF(D15&gt;=830701,0,IF(EI15=1,1,IF(MATCH(AB15,Sheet2!$D$3:$D$12,1)&lt;=7,1,0))))</f>
        <v>0</v>
      </c>
      <c r="EY15" s="28">
        <f>IF(OR(AF15="",AF15=" ",AF15="　"),0,IF(D15&gt;=830701,0,IF(EJ15=1,1,IF(MATCH(AF15,Sheet2!$D$3:$D$12,1)&lt;=7,1,0))))</f>
        <v>0</v>
      </c>
      <c r="EZ15" s="29">
        <f t="shared" si="86"/>
        <v>2</v>
      </c>
      <c r="FA15" s="29">
        <f t="shared" si="87"/>
        <v>2</v>
      </c>
      <c r="FB15" s="30">
        <f t="shared" si="88"/>
        <v>0</v>
      </c>
      <c r="FC15" s="30">
        <f t="shared" si="89"/>
        <v>0</v>
      </c>
      <c r="FD15" s="30">
        <f t="shared" si="90"/>
        <v>0</v>
      </c>
      <c r="FE15" s="30">
        <f t="shared" si="90"/>
        <v>0</v>
      </c>
      <c r="FF15" s="31"/>
      <c r="FG15" s="27" t="e">
        <f t="shared" si="91"/>
        <v>#VALUE!</v>
      </c>
      <c r="FH15" s="28">
        <f t="shared" si="92"/>
        <v>0</v>
      </c>
      <c r="FI15" s="27" t="e">
        <f t="shared" si="93"/>
        <v>#VALUE!</v>
      </c>
      <c r="FJ15" s="28">
        <f t="shared" si="94"/>
        <v>0</v>
      </c>
      <c r="FK15" s="28">
        <f>IF(OR(T15="",T15=" ",T15="　"),0,IF(D15&gt;=840101,0,IF(EV15=1,1,IF(MATCH(T15,Sheet2!$D$3:$D$12,1)&lt;=8,1,0))))</f>
        <v>0</v>
      </c>
      <c r="FL15" s="28">
        <f>IF(OR(X15="",X15=" ",X15="　"),0,IF(D15&gt;=840101,0,IF(EW15=1,1,IF(MATCH(X15,Sheet2!$D$3:$D$12,1)&lt;=8,1,0))))</f>
        <v>0</v>
      </c>
      <c r="FM15" s="28">
        <f>IF(OR(AB15="",AB15=" ",AB15="　"),0,IF(D15&gt;=840101,0,IF(EX15=1,1,IF(MATCH(AB15,Sheet2!$D$3:$D$12,1)&lt;=8,1,0))))</f>
        <v>0</v>
      </c>
      <c r="FN15" s="28">
        <f>IF(OR(AF15="",AF15=" ",AF15="　"),0,IF(D15&gt;=840101,0,IF(EY15=1,1,IF(MATCH(AF15,Sheet2!$D$3:$D$12,1)&lt;=8,1,0))))</f>
        <v>0</v>
      </c>
      <c r="FO15" s="29">
        <f t="shared" si="95"/>
        <v>1</v>
      </c>
      <c r="FP15" s="29">
        <f t="shared" si="96"/>
        <v>1</v>
      </c>
      <c r="FQ15" s="30">
        <f t="shared" si="97"/>
        <v>0</v>
      </c>
      <c r="FR15" s="30">
        <f t="shared" si="98"/>
        <v>0</v>
      </c>
      <c r="FS15" s="30">
        <f t="shared" si="99"/>
        <v>0</v>
      </c>
      <c r="FT15" s="30">
        <f t="shared" si="99"/>
        <v>0</v>
      </c>
      <c r="FU15" s="31"/>
      <c r="FV15" s="27" t="e">
        <f t="shared" si="100"/>
        <v>#VALUE!</v>
      </c>
      <c r="FW15" s="28">
        <f t="shared" si="101"/>
        <v>0</v>
      </c>
      <c r="FX15" s="27" t="e">
        <f t="shared" si="102"/>
        <v>#VALUE!</v>
      </c>
      <c r="FY15" s="28">
        <f t="shared" si="103"/>
        <v>0</v>
      </c>
      <c r="FZ15" s="28">
        <f>IF(OR(T15="",T15=" ",T15="　"),0,IF(D15&gt;=840701,0,IF(FK15=1,1,IF(MATCH(T15,Sheet2!$D$3:$D$12,1)&lt;=9,1,0))))</f>
        <v>0</v>
      </c>
      <c r="GA15" s="28">
        <f>IF(OR(X15="",X15=" ",X15="　"),0,IF(D15&gt;=840701,0,IF(FL15=1,1,IF(MATCH(X15,Sheet2!$D$3:$D$12,1)&lt;=9,1,0))))</f>
        <v>0</v>
      </c>
      <c r="GB15" s="28">
        <f>IF(OR(AB15="",AB15=" ",AB15="　"),0,IF(D15&gt;=840701,0,IF(FM15=1,1,IF(MATCH(AB15,Sheet2!$D$3:$D$12,1)&lt;=9,1,0))))</f>
        <v>0</v>
      </c>
      <c r="GC15" s="28">
        <f>IF(OR(AF15="",AF15=" ",AF15="　"),0,IF(D15&gt;=840701,0,IF(FN15=1,1,IF(MATCH(AF15,Sheet2!$D$3:$D$12,1)&lt;=9,1,0))))</f>
        <v>0</v>
      </c>
      <c r="GD15" s="29">
        <f t="shared" si="104"/>
        <v>1</v>
      </c>
      <c r="GE15" s="29">
        <f t="shared" si="105"/>
        <v>1</v>
      </c>
      <c r="GF15" s="30">
        <f t="shared" si="106"/>
        <v>0</v>
      </c>
      <c r="GG15" s="30">
        <f t="shared" si="107"/>
        <v>0</v>
      </c>
      <c r="GH15" s="30">
        <f t="shared" si="108"/>
        <v>0</v>
      </c>
      <c r="GI15" s="30">
        <f t="shared" si="108"/>
        <v>0</v>
      </c>
      <c r="GJ15" s="31"/>
      <c r="GK15" s="27" t="e">
        <f t="shared" si="109"/>
        <v>#VALUE!</v>
      </c>
      <c r="GL15" s="28">
        <f t="shared" si="110"/>
        <v>0</v>
      </c>
      <c r="GM15" s="27" t="e">
        <f t="shared" si="111"/>
        <v>#VALUE!</v>
      </c>
      <c r="GN15" s="28">
        <f t="shared" si="112"/>
        <v>0</v>
      </c>
      <c r="GO15" s="28">
        <f>IF(OR(T15="",T15=" ",T15="　"),0,IF(D15&gt;=840701,0,IF(FZ15=1,1,IF(MATCH(T15,Sheet2!$D$3:$D$12,1)&lt;=10,1,0))))</f>
        <v>0</v>
      </c>
      <c r="GP15" s="28">
        <f>IF(OR(X15="",X15=" ",X15="　"),0,IF(D15&gt;=840701,0,IF(GA15=1,1,IF(MATCH(X15,Sheet2!$D$3:$D$12,1)&lt;=10,1,0))))</f>
        <v>0</v>
      </c>
      <c r="GQ15" s="28">
        <f>IF(OR(AB15="",AB15=" ",AB15="　"),0,IF(D15&gt;=840701,0,IF(GB15=1,1,IF(MATCH(AB15,Sheet2!$D$3:$D$12,1)&lt;=10,1,0))))</f>
        <v>0</v>
      </c>
      <c r="GR15" s="28">
        <f>IF(OR(AF15="",AF15=" ",AF15="　"),0,IF(D15&gt;=840701,0,IF(GC15=1,1,IF(MATCH(AF15,Sheet2!$D$3:$D$12,1)&lt;=10,1,0))))</f>
        <v>0</v>
      </c>
      <c r="GS15" s="29">
        <f t="shared" si="113"/>
        <v>0</v>
      </c>
      <c r="GT15" s="29">
        <f t="shared" si="114"/>
        <v>0</v>
      </c>
      <c r="GU15" s="30">
        <f t="shared" si="115"/>
        <v>0</v>
      </c>
      <c r="GV15" s="30">
        <f t="shared" si="116"/>
        <v>0</v>
      </c>
      <c r="GW15" s="30">
        <f t="shared" si="117"/>
        <v>0</v>
      </c>
      <c r="GX15" s="30">
        <f t="shared" si="117"/>
        <v>0</v>
      </c>
      <c r="GY15" s="131"/>
      <c r="GZ15" s="39" t="str">
        <f t="shared" si="118"/>
        <v>1911/00/00</v>
      </c>
      <c r="HA15" s="131" t="e">
        <f t="shared" si="119"/>
        <v>#VALUE!</v>
      </c>
      <c r="HB15" s="131" t="str">
        <f t="shared" si="120"/>
        <v>1911/00/00</v>
      </c>
      <c r="HC15" s="131" t="e">
        <f t="shared" si="121"/>
        <v>#VALUE!</v>
      </c>
      <c r="HD15" s="131" t="str">
        <f t="shared" si="122"/>
        <v>1911/00/00</v>
      </c>
      <c r="HE15" s="131" t="e">
        <f t="shared" si="123"/>
        <v>#VALUE!</v>
      </c>
      <c r="HF15" s="131" t="str">
        <f t="shared" si="124"/>
        <v>2015/01/01</v>
      </c>
      <c r="HH15" s="131">
        <f>IF(OR(C15="",C15=" ",C15="　"),0,IF(D15&gt;780630,0,ROUND(VLOOKUP(F15,Sheet2!$A$1:$B$20,2,FALSE)*E15,0)))</f>
        <v>0</v>
      </c>
      <c r="HI15" s="131">
        <f t="shared" si="125"/>
        <v>0</v>
      </c>
      <c r="HJ15" s="131">
        <f t="shared" si="126"/>
        <v>0</v>
      </c>
      <c r="HL15" s="131" t="str">
        <f t="shared" si="127"/>
        <v/>
      </c>
      <c r="HM15" s="131" t="str">
        <f t="shared" si="128"/>
        <v/>
      </c>
      <c r="HN15" s="131" t="str">
        <f t="shared" si="129"/>
        <v/>
      </c>
      <c r="HO15" s="131" t="str">
        <f t="shared" si="130"/>
        <v/>
      </c>
      <c r="HP15" s="131" t="str">
        <f t="shared" si="131"/>
        <v/>
      </c>
      <c r="HQ15" s="131" t="str">
        <f t="shared" si="131"/>
        <v/>
      </c>
      <c r="HR15" s="131" t="str">
        <f t="shared" si="132"/>
        <v/>
      </c>
    </row>
    <row r="16" spans="1:226" ht="60" customHeight="1">
      <c r="A16" s="125">
        <v>11</v>
      </c>
      <c r="B16" s="32"/>
      <c r="C16" s="33"/>
      <c r="D16" s="34"/>
      <c r="E16" s="55"/>
      <c r="F16" s="46"/>
      <c r="G16" s="48">
        <f>IF(OR(C16="",C16=" ",C16="　"),0,IF(D16&gt;780630,0,ROUND(VLOOKUP(F16,Sheet2!$A$1:$B$20,2,FALSE),0)))</f>
        <v>0</v>
      </c>
      <c r="H16" s="49">
        <f t="shared" si="0"/>
        <v>0</v>
      </c>
      <c r="I16" s="24">
        <f t="shared" si="1"/>
        <v>0</v>
      </c>
      <c r="J16" s="25">
        <f t="shared" si="2"/>
        <v>0</v>
      </c>
      <c r="K16" s="35"/>
      <c r="L16" s="133" t="str">
        <f t="shared" si="133"/>
        <v/>
      </c>
      <c r="M16" s="51" t="str">
        <f t="shared" si="4"/>
        <v/>
      </c>
      <c r="N16" s="56">
        <v>15.5</v>
      </c>
      <c r="O16" s="38"/>
      <c r="P16" s="133" t="str">
        <f t="shared" si="134"/>
        <v/>
      </c>
      <c r="Q16" s="51" t="str">
        <f t="shared" si="6"/>
        <v/>
      </c>
      <c r="R16" s="56">
        <v>15.5</v>
      </c>
      <c r="S16" s="38"/>
      <c r="T16" s="34"/>
      <c r="U16" s="51" t="str">
        <f t="shared" si="7"/>
        <v/>
      </c>
      <c r="V16" s="56">
        <v>15.5</v>
      </c>
      <c r="W16" s="38"/>
      <c r="X16" s="34"/>
      <c r="Y16" s="51" t="str">
        <f t="shared" si="8"/>
        <v/>
      </c>
      <c r="Z16" s="56">
        <v>15.5</v>
      </c>
      <c r="AA16" s="35"/>
      <c r="AB16" s="34"/>
      <c r="AC16" s="51" t="str">
        <f t="shared" si="9"/>
        <v/>
      </c>
      <c r="AD16" s="56">
        <v>15.5</v>
      </c>
      <c r="AE16" s="38"/>
      <c r="AF16" s="34"/>
      <c r="AG16" s="51" t="str">
        <f t="shared" si="10"/>
        <v/>
      </c>
      <c r="AH16" s="56">
        <v>15.5</v>
      </c>
      <c r="AI16" s="37">
        <f t="shared" si="11"/>
        <v>0</v>
      </c>
      <c r="AJ16" s="47">
        <f t="shared" si="12"/>
        <v>0</v>
      </c>
      <c r="AK16" s="26">
        <f t="shared" si="13"/>
        <v>0</v>
      </c>
      <c r="AL16" s="53">
        <f t="shared" si="14"/>
        <v>0</v>
      </c>
      <c r="AM16" s="36"/>
      <c r="AN16" s="54"/>
      <c r="AO16" s="131" t="e">
        <f>VLOOKUP(LEFT(C16,1),Sheet2!$L$3:$M$28,2,FALSE)&amp;MID(C16,2,9)</f>
        <v>#N/A</v>
      </c>
      <c r="AP16" s="131" t="e">
        <f t="shared" si="15"/>
        <v>#N/A</v>
      </c>
      <c r="AQ16" s="131" t="e">
        <f t="shared" si="16"/>
        <v>#N/A</v>
      </c>
      <c r="AR16" s="27">
        <f t="shared" si="17"/>
        <v>0</v>
      </c>
      <c r="AS16" s="28">
        <f t="shared" si="18"/>
        <v>0</v>
      </c>
      <c r="AT16" s="27">
        <f t="shared" si="19"/>
        <v>0</v>
      </c>
      <c r="AU16" s="28">
        <f t="shared" si="20"/>
        <v>0</v>
      </c>
      <c r="AV16" s="28">
        <f t="shared" si="21"/>
        <v>0</v>
      </c>
      <c r="AW16" s="28">
        <f t="shared" si="22"/>
        <v>0</v>
      </c>
      <c r="AX16" s="28">
        <f t="shared" si="23"/>
        <v>0</v>
      </c>
      <c r="AY16" s="28">
        <f t="shared" si="24"/>
        <v>0</v>
      </c>
      <c r="AZ16" s="29" t="str">
        <f t="shared" si="25"/>
        <v/>
      </c>
      <c r="BA16" s="29"/>
      <c r="BB16" s="30">
        <f t="shared" si="26"/>
        <v>0</v>
      </c>
      <c r="BC16" s="30">
        <f t="shared" si="26"/>
        <v>0</v>
      </c>
      <c r="BD16" s="31">
        <f t="shared" si="27"/>
        <v>0</v>
      </c>
      <c r="BE16" s="131"/>
      <c r="BF16" s="27" t="e">
        <f t="shared" si="28"/>
        <v>#VALUE!</v>
      </c>
      <c r="BG16" s="28">
        <f t="shared" si="29"/>
        <v>0</v>
      </c>
      <c r="BH16" s="27" t="e">
        <f t="shared" si="30"/>
        <v>#VALUE!</v>
      </c>
      <c r="BI16" s="28">
        <f t="shared" si="31"/>
        <v>0</v>
      </c>
      <c r="BJ16" s="28">
        <f>IF(OR(T16="",T16=" ",T16="　"),0,IF(D16&gt;=800701,0,IF(MATCH(T16,Sheet2!$D$3:$D$12,1)&lt;=1,1,0)))</f>
        <v>0</v>
      </c>
      <c r="BK16" s="28">
        <f>IF(OR(X16="",X16=" ",X16="　"),0,IF(D16&gt;=800701,0,IF(MATCH(X16,Sheet2!$D$3:$D$12,1)&lt;=1,1,0)))</f>
        <v>0</v>
      </c>
      <c r="BL16" s="28">
        <f>IF(OR(AB16="",AB16=" ",AB16="　"),0,IF(D16&gt;=800701,0,IF(MATCH(AB16,Sheet2!$D$3:$D$12,1)&lt;=1,1,0)))</f>
        <v>0</v>
      </c>
      <c r="BM16" s="28">
        <f>IF(OR(AF16="",AF16=" ",AF16="　"),0,IF(D16&gt;=800701,0,IF(MATCH(AF16,Sheet2!$D$3:$D$12,1)&lt;=1,1,0)))</f>
        <v>0</v>
      </c>
      <c r="BN16" s="29">
        <f t="shared" si="32"/>
        <v>5</v>
      </c>
      <c r="BO16" s="29">
        <f t="shared" si="33"/>
        <v>3</v>
      </c>
      <c r="BP16" s="30">
        <f t="shared" si="34"/>
        <v>0</v>
      </c>
      <c r="BQ16" s="30">
        <f t="shared" si="35"/>
        <v>0</v>
      </c>
      <c r="BR16" s="30">
        <f t="shared" si="36"/>
        <v>0</v>
      </c>
      <c r="BS16" s="30">
        <f t="shared" si="36"/>
        <v>0</v>
      </c>
      <c r="BT16" s="30"/>
      <c r="BU16" s="27" t="e">
        <f t="shared" si="37"/>
        <v>#VALUE!</v>
      </c>
      <c r="BV16" s="28">
        <f t="shared" si="38"/>
        <v>0</v>
      </c>
      <c r="BW16" s="27" t="e">
        <f t="shared" si="39"/>
        <v>#VALUE!</v>
      </c>
      <c r="BX16" s="28">
        <f t="shared" si="40"/>
        <v>0</v>
      </c>
      <c r="BY16" s="28">
        <f>IF(OR(T16="",T16=" ",T16="　"),0,IF(D16&gt;=810101,0,IF(BJ16=1,1,IF(MATCH(T16,Sheet2!$D$3:$D$12,1)&lt;=2,1,0))))</f>
        <v>0</v>
      </c>
      <c r="BZ16" s="28">
        <f>IF(OR(X16="",X16=" ",X16="　"),0,IF(D16&gt;=810101,0,IF(BK16=1,1,IF(MATCH(X16,Sheet2!$D$3:$D$12,1)&lt;=2,1,0))))</f>
        <v>0</v>
      </c>
      <c r="CA16" s="28">
        <f>IF(OR(AB16="",AB16=" ",AB16="　"),0,IF(D16&gt;=810101,0,IF(BL16=1,1,IF(MATCH(AB16,Sheet2!$D$3:$D$12,1)&lt;=2,1,0))))</f>
        <v>0</v>
      </c>
      <c r="CB16" s="28">
        <f>IF(OR(AF16="",AF16=" ",AF16="　"),0,IF(D16&gt;=810101,0,IF(BM16=1,1,IF(MATCH(AF16,Sheet2!$D$3:$D$12,1)&lt;=2,1,0))))</f>
        <v>0</v>
      </c>
      <c r="CC16" s="29">
        <f t="shared" si="41"/>
        <v>4</v>
      </c>
      <c r="CD16" s="29">
        <f t="shared" si="42"/>
        <v>3</v>
      </c>
      <c r="CE16" s="30">
        <f t="shared" si="43"/>
        <v>0</v>
      </c>
      <c r="CF16" s="30">
        <f t="shared" si="44"/>
        <v>0</v>
      </c>
      <c r="CG16" s="30">
        <f t="shared" si="45"/>
        <v>0</v>
      </c>
      <c r="CH16" s="30">
        <f t="shared" si="45"/>
        <v>0</v>
      </c>
      <c r="CI16" s="30"/>
      <c r="CJ16" s="27" t="e">
        <f t="shared" si="46"/>
        <v>#VALUE!</v>
      </c>
      <c r="CK16" s="28">
        <f t="shared" si="47"/>
        <v>0</v>
      </c>
      <c r="CL16" s="27" t="e">
        <f t="shared" si="48"/>
        <v>#VALUE!</v>
      </c>
      <c r="CM16" s="28">
        <f t="shared" si="49"/>
        <v>0</v>
      </c>
      <c r="CN16" s="28">
        <f>IF(OR(T16="",T16=" ",T16="　"),0,IF(D16&gt;=810701,0,IF(BY16=1,1,IF(MATCH(T16,Sheet2!$D$3:$D$12,1)&lt;=3,1,0))))</f>
        <v>0</v>
      </c>
      <c r="CO16" s="28">
        <f>IF(OR(X16="",X16=" ",X16="　"),0,IF(D16&gt;=810701,0,IF(BZ16=1,1,IF(MATCH(X16,Sheet2!$D$3:$D$12,1)&lt;=3,1,0))))</f>
        <v>0</v>
      </c>
      <c r="CP16" s="28">
        <f>IF(OR(AB16="",AB16=" ",AB16="　"),0,IF(D16&gt;=810701,0,IF(CA16=1,1,IF(MATCH(AB16,Sheet2!$D$3:$D$12,1)&lt;=3,1,0))))</f>
        <v>0</v>
      </c>
      <c r="CQ16" s="28">
        <f>IF(OR(AF16="",AF16=" ",AF16="　"),0,IF(D16&gt;=810701,0,IF(CB16=1,1,IF(MATCH(AF16,Sheet2!$D$3:$D$12,1)&lt;=3,1,0))))</f>
        <v>0</v>
      </c>
      <c r="CR16" s="29">
        <f t="shared" si="50"/>
        <v>4</v>
      </c>
      <c r="CS16" s="29">
        <f t="shared" si="51"/>
        <v>3</v>
      </c>
      <c r="CT16" s="30">
        <f t="shared" si="52"/>
        <v>0</v>
      </c>
      <c r="CU16" s="30">
        <f t="shared" si="53"/>
        <v>0</v>
      </c>
      <c r="CV16" s="30">
        <f t="shared" si="54"/>
        <v>0</v>
      </c>
      <c r="CW16" s="30">
        <f t="shared" si="54"/>
        <v>0</v>
      </c>
      <c r="CX16" s="31"/>
      <c r="CY16" s="27" t="e">
        <f t="shared" si="55"/>
        <v>#VALUE!</v>
      </c>
      <c r="CZ16" s="28">
        <f t="shared" si="56"/>
        <v>0</v>
      </c>
      <c r="DA16" s="27" t="e">
        <f t="shared" si="57"/>
        <v>#VALUE!</v>
      </c>
      <c r="DB16" s="28">
        <f t="shared" si="58"/>
        <v>0</v>
      </c>
      <c r="DC16" s="28">
        <f>IF(OR(T16="",T16=" ",T16="　"),0,IF(D16&gt;=820101,0,IF(CN16=1,1,IF(MATCH(T16,Sheet2!$D$3:$D$12,1)&lt;=4,1,0))))</f>
        <v>0</v>
      </c>
      <c r="DD16" s="28">
        <f>IF(OR(X16="",X16=" ",X16="　"),0,IF(D16&gt;=820101,0,IF(CO16=1,1,IF(MATCH(X16,Sheet2!$D$3:$D$12,1)&lt;=4,1,0))))</f>
        <v>0</v>
      </c>
      <c r="DE16" s="28">
        <f>IF(OR(AB16="",AB16=" ",AB16="　"),0,IF(D16&gt;=820101,0,IF(CP16=1,1,IF(MATCH(AB16,Sheet2!$D$3:$D$12,1)&lt;=4,1,0))))</f>
        <v>0</v>
      </c>
      <c r="DF16" s="28">
        <f>IF(OR(AF16="",AF16=" ",AF16="　"),0,IF(D16&gt;=820101,0,IF(CQ16=1,1,IF(MATCH(AF16,Sheet2!$D$3:$D$12,1)&lt;=4,1,0))))</f>
        <v>0</v>
      </c>
      <c r="DG16" s="29">
        <f t="shared" si="59"/>
        <v>3</v>
      </c>
      <c r="DH16" s="29">
        <f t="shared" si="60"/>
        <v>3</v>
      </c>
      <c r="DI16" s="30">
        <f t="shared" si="61"/>
        <v>0</v>
      </c>
      <c r="DJ16" s="30">
        <f t="shared" si="62"/>
        <v>0</v>
      </c>
      <c r="DK16" s="30">
        <f t="shared" si="63"/>
        <v>0</v>
      </c>
      <c r="DL16" s="30">
        <f t="shared" si="63"/>
        <v>0</v>
      </c>
      <c r="DM16" s="31"/>
      <c r="DN16" s="27" t="e">
        <f t="shared" si="64"/>
        <v>#VALUE!</v>
      </c>
      <c r="DO16" s="28">
        <f t="shared" si="65"/>
        <v>0</v>
      </c>
      <c r="DP16" s="27" t="e">
        <f t="shared" si="66"/>
        <v>#VALUE!</v>
      </c>
      <c r="DQ16" s="28">
        <f t="shared" si="67"/>
        <v>0</v>
      </c>
      <c r="DR16" s="28">
        <f>IF(OR(T16="",T16=" ",T16="　"),0,IF(D16&gt;=820701,0,IF(DC16=1,1,IF(MATCH(T16,Sheet2!$D$3:$D$12,1)&lt;=5,1,0))))</f>
        <v>0</v>
      </c>
      <c r="DS16" s="28">
        <f>IF(OR(X16="",X16=" ",X16="　"),0,IF(D16&gt;=820701,0,IF(DD16=1,1,IF(MATCH(X16,Sheet2!$D$3:$D$12,1)&lt;=5,1,0))))</f>
        <v>0</v>
      </c>
      <c r="DT16" s="28">
        <f>IF(OR(AB16="",AB16=" ",AB16="　"),0,IF(D16&gt;=820701,0,IF(DE16=1,1,IF(MATCH(AB16,Sheet2!$D$3:$D$12,1)&lt;=5,1,0))))</f>
        <v>0</v>
      </c>
      <c r="DU16" s="28">
        <f>IF(OR(AF16="",AF16=" ",AF16="　"),0,IF(D16&gt;=820701,0,IF(DF16=1,1,IF(MATCH(AF16,Sheet2!$D$3:$D$12,1)&lt;=5,1,0))))</f>
        <v>0</v>
      </c>
      <c r="DV16" s="29">
        <f t="shared" si="68"/>
        <v>3</v>
      </c>
      <c r="DW16" s="29">
        <f t="shared" si="69"/>
        <v>3</v>
      </c>
      <c r="DX16" s="30">
        <f t="shared" si="70"/>
        <v>0</v>
      </c>
      <c r="DY16" s="30">
        <f t="shared" si="71"/>
        <v>0</v>
      </c>
      <c r="DZ16" s="30">
        <f t="shared" si="72"/>
        <v>0</v>
      </c>
      <c r="EA16" s="30">
        <f t="shared" si="72"/>
        <v>0</v>
      </c>
      <c r="EB16" s="31"/>
      <c r="EC16" s="27" t="e">
        <f t="shared" si="73"/>
        <v>#VALUE!</v>
      </c>
      <c r="ED16" s="28">
        <f t="shared" si="74"/>
        <v>0</v>
      </c>
      <c r="EE16" s="27" t="e">
        <f t="shared" si="75"/>
        <v>#VALUE!</v>
      </c>
      <c r="EF16" s="28">
        <f t="shared" si="76"/>
        <v>0</v>
      </c>
      <c r="EG16" s="28">
        <f>IF(OR(T16="",T16=" ",T16="　"),0,IF(D16&gt;=830101,0,IF(DR16=1,1,IF(MATCH(T16,Sheet2!$D$3:$D$12,1)&lt;=6,1,0))))</f>
        <v>0</v>
      </c>
      <c r="EH16" s="28">
        <f>IF(OR(X16="",X16=" ",X16="　"),0,IF(D16&gt;=830101,0,IF(DS16=1,1,IF(MATCH(X16,Sheet2!$D$3:$D$12,1)&lt;=6,1,0))))</f>
        <v>0</v>
      </c>
      <c r="EI16" s="28">
        <f>IF(OR(AB16="",AB16=" ",AB16="　"),0,IF(D16&gt;=830101,0,IF(DT16=1,1,IF(MATCH(AB16,Sheet2!$D$3:$D$12,1)&lt;=6,1,0))))</f>
        <v>0</v>
      </c>
      <c r="EJ16" s="28">
        <f>IF(OR(AF16="",AF16=" ",AF16="　"),0,IF(D16&gt;=830101,0,IF(DU16=1,1,IF(MATCH(AF16,Sheet2!$D$3:$D$12,1)&lt;=6,1,0))))</f>
        <v>0</v>
      </c>
      <c r="EK16" s="29">
        <f t="shared" si="77"/>
        <v>2</v>
      </c>
      <c r="EL16" s="29">
        <f t="shared" si="78"/>
        <v>2</v>
      </c>
      <c r="EM16" s="30">
        <f t="shared" si="79"/>
        <v>0</v>
      </c>
      <c r="EN16" s="30">
        <f t="shared" si="80"/>
        <v>0</v>
      </c>
      <c r="EO16" s="30">
        <f t="shared" si="81"/>
        <v>0</v>
      </c>
      <c r="EP16" s="30">
        <f t="shared" si="81"/>
        <v>0</v>
      </c>
      <c r="EQ16" s="31"/>
      <c r="ER16" s="27" t="e">
        <f t="shared" si="82"/>
        <v>#VALUE!</v>
      </c>
      <c r="ES16" s="28">
        <f t="shared" si="83"/>
        <v>0</v>
      </c>
      <c r="ET16" s="27" t="e">
        <f t="shared" si="84"/>
        <v>#VALUE!</v>
      </c>
      <c r="EU16" s="28">
        <f t="shared" si="85"/>
        <v>0</v>
      </c>
      <c r="EV16" s="28">
        <f>IF(OR(T16="",T16=" ",T16="　"),0,IF(D16&gt;=830701,0,IF(EG16=1,1,IF(MATCH(T16,Sheet2!$D$3:$D$12,1)&lt;=7,1,0))))</f>
        <v>0</v>
      </c>
      <c r="EW16" s="28">
        <f>IF(OR(X16="",X16=" ",X16="　"),0,IF(D16&gt;=830701,0,IF(EH16=1,1,IF(MATCH(X16,Sheet2!$D$3:$D$12,1)&lt;=7,1,0))))</f>
        <v>0</v>
      </c>
      <c r="EX16" s="28">
        <f>IF(OR(AB16="",AB16=" ",AB16="　"),0,IF(D16&gt;=830701,0,IF(EI16=1,1,IF(MATCH(AB16,Sheet2!$D$3:$D$12,1)&lt;=7,1,0))))</f>
        <v>0</v>
      </c>
      <c r="EY16" s="28">
        <f>IF(OR(AF16="",AF16=" ",AF16="　"),0,IF(D16&gt;=830701,0,IF(EJ16=1,1,IF(MATCH(AF16,Sheet2!$D$3:$D$12,1)&lt;=7,1,0))))</f>
        <v>0</v>
      </c>
      <c r="EZ16" s="29">
        <f t="shared" si="86"/>
        <v>2</v>
      </c>
      <c r="FA16" s="29">
        <f t="shared" si="87"/>
        <v>2</v>
      </c>
      <c r="FB16" s="30">
        <f t="shared" si="88"/>
        <v>0</v>
      </c>
      <c r="FC16" s="30">
        <f t="shared" si="89"/>
        <v>0</v>
      </c>
      <c r="FD16" s="30">
        <f t="shared" si="90"/>
        <v>0</v>
      </c>
      <c r="FE16" s="30">
        <f t="shared" si="90"/>
        <v>0</v>
      </c>
      <c r="FF16" s="31"/>
      <c r="FG16" s="27" t="e">
        <f t="shared" si="91"/>
        <v>#VALUE!</v>
      </c>
      <c r="FH16" s="28">
        <f t="shared" si="92"/>
        <v>0</v>
      </c>
      <c r="FI16" s="27" t="e">
        <f t="shared" si="93"/>
        <v>#VALUE!</v>
      </c>
      <c r="FJ16" s="28">
        <f t="shared" si="94"/>
        <v>0</v>
      </c>
      <c r="FK16" s="28">
        <f>IF(OR(T16="",T16=" ",T16="　"),0,IF(D16&gt;=840101,0,IF(EV16=1,1,IF(MATCH(T16,Sheet2!$D$3:$D$12,1)&lt;=8,1,0))))</f>
        <v>0</v>
      </c>
      <c r="FL16" s="28">
        <f>IF(OR(X16="",X16=" ",X16="　"),0,IF(D16&gt;=840101,0,IF(EW16=1,1,IF(MATCH(X16,Sheet2!$D$3:$D$12,1)&lt;=8,1,0))))</f>
        <v>0</v>
      </c>
      <c r="FM16" s="28">
        <f>IF(OR(AB16="",AB16=" ",AB16="　"),0,IF(D16&gt;=840101,0,IF(EX16=1,1,IF(MATCH(AB16,Sheet2!$D$3:$D$12,1)&lt;=8,1,0))))</f>
        <v>0</v>
      </c>
      <c r="FN16" s="28">
        <f>IF(OR(AF16="",AF16=" ",AF16="　"),0,IF(D16&gt;=840101,0,IF(EY16=1,1,IF(MATCH(AF16,Sheet2!$D$3:$D$12,1)&lt;=8,1,0))))</f>
        <v>0</v>
      </c>
      <c r="FO16" s="29">
        <f t="shared" si="95"/>
        <v>1</v>
      </c>
      <c r="FP16" s="29">
        <f t="shared" si="96"/>
        <v>1</v>
      </c>
      <c r="FQ16" s="30">
        <f t="shared" si="97"/>
        <v>0</v>
      </c>
      <c r="FR16" s="30">
        <f t="shared" si="98"/>
        <v>0</v>
      </c>
      <c r="FS16" s="30">
        <f t="shared" si="99"/>
        <v>0</v>
      </c>
      <c r="FT16" s="30">
        <f t="shared" si="99"/>
        <v>0</v>
      </c>
      <c r="FU16" s="31"/>
      <c r="FV16" s="27" t="e">
        <f t="shared" si="100"/>
        <v>#VALUE!</v>
      </c>
      <c r="FW16" s="28">
        <f t="shared" si="101"/>
        <v>0</v>
      </c>
      <c r="FX16" s="27" t="e">
        <f t="shared" si="102"/>
        <v>#VALUE!</v>
      </c>
      <c r="FY16" s="28">
        <f t="shared" si="103"/>
        <v>0</v>
      </c>
      <c r="FZ16" s="28">
        <f>IF(OR(T16="",T16=" ",T16="　"),0,IF(D16&gt;=840701,0,IF(FK16=1,1,IF(MATCH(T16,Sheet2!$D$3:$D$12,1)&lt;=9,1,0))))</f>
        <v>0</v>
      </c>
      <c r="GA16" s="28">
        <f>IF(OR(X16="",X16=" ",X16="　"),0,IF(D16&gt;=840701,0,IF(FL16=1,1,IF(MATCH(X16,Sheet2!$D$3:$D$12,1)&lt;=9,1,0))))</f>
        <v>0</v>
      </c>
      <c r="GB16" s="28">
        <f>IF(OR(AB16="",AB16=" ",AB16="　"),0,IF(D16&gt;=840701,0,IF(FM16=1,1,IF(MATCH(AB16,Sheet2!$D$3:$D$12,1)&lt;=9,1,0))))</f>
        <v>0</v>
      </c>
      <c r="GC16" s="28">
        <f>IF(OR(AF16="",AF16=" ",AF16="　"),0,IF(D16&gt;=840701,0,IF(FN16=1,1,IF(MATCH(AF16,Sheet2!$D$3:$D$12,1)&lt;=9,1,0))))</f>
        <v>0</v>
      </c>
      <c r="GD16" s="29">
        <f t="shared" si="104"/>
        <v>1</v>
      </c>
      <c r="GE16" s="29">
        <f t="shared" si="105"/>
        <v>1</v>
      </c>
      <c r="GF16" s="30">
        <f t="shared" si="106"/>
        <v>0</v>
      </c>
      <c r="GG16" s="30">
        <f t="shared" si="107"/>
        <v>0</v>
      </c>
      <c r="GH16" s="30">
        <f t="shared" si="108"/>
        <v>0</v>
      </c>
      <c r="GI16" s="30">
        <f t="shared" si="108"/>
        <v>0</v>
      </c>
      <c r="GJ16" s="31"/>
      <c r="GK16" s="27" t="e">
        <f t="shared" si="109"/>
        <v>#VALUE!</v>
      </c>
      <c r="GL16" s="28">
        <f t="shared" si="110"/>
        <v>0</v>
      </c>
      <c r="GM16" s="27" t="e">
        <f t="shared" si="111"/>
        <v>#VALUE!</v>
      </c>
      <c r="GN16" s="28">
        <f t="shared" si="112"/>
        <v>0</v>
      </c>
      <c r="GO16" s="28">
        <f>IF(OR(T16="",T16=" ",T16="　"),0,IF(D16&gt;=840701,0,IF(FZ16=1,1,IF(MATCH(T16,Sheet2!$D$3:$D$12,1)&lt;=10,1,0))))</f>
        <v>0</v>
      </c>
      <c r="GP16" s="28">
        <f>IF(OR(X16="",X16=" ",X16="　"),0,IF(D16&gt;=840701,0,IF(GA16=1,1,IF(MATCH(X16,Sheet2!$D$3:$D$12,1)&lt;=10,1,0))))</f>
        <v>0</v>
      </c>
      <c r="GQ16" s="28">
        <f>IF(OR(AB16="",AB16=" ",AB16="　"),0,IF(D16&gt;=840701,0,IF(GB16=1,1,IF(MATCH(AB16,Sheet2!$D$3:$D$12,1)&lt;=10,1,0))))</f>
        <v>0</v>
      </c>
      <c r="GR16" s="28">
        <f>IF(OR(AF16="",AF16=" ",AF16="　"),0,IF(D16&gt;=840701,0,IF(GC16=1,1,IF(MATCH(AF16,Sheet2!$D$3:$D$12,1)&lt;=10,1,0))))</f>
        <v>0</v>
      </c>
      <c r="GS16" s="29">
        <f t="shared" si="113"/>
        <v>0</v>
      </c>
      <c r="GT16" s="29">
        <f t="shared" si="114"/>
        <v>0</v>
      </c>
      <c r="GU16" s="30">
        <f t="shared" si="115"/>
        <v>0</v>
      </c>
      <c r="GV16" s="30">
        <f t="shared" si="116"/>
        <v>0</v>
      </c>
      <c r="GW16" s="30">
        <f t="shared" si="117"/>
        <v>0</v>
      </c>
      <c r="GX16" s="30">
        <f t="shared" si="117"/>
        <v>0</v>
      </c>
      <c r="GY16" s="131"/>
      <c r="GZ16" s="39" t="str">
        <f t="shared" si="118"/>
        <v>1911/00/00</v>
      </c>
      <c r="HA16" s="131" t="e">
        <f t="shared" si="119"/>
        <v>#VALUE!</v>
      </c>
      <c r="HB16" s="131" t="str">
        <f t="shared" si="120"/>
        <v>1911/00/00</v>
      </c>
      <c r="HC16" s="131" t="e">
        <f t="shared" si="121"/>
        <v>#VALUE!</v>
      </c>
      <c r="HD16" s="131" t="str">
        <f t="shared" si="122"/>
        <v>1911/00/00</v>
      </c>
      <c r="HE16" s="131" t="e">
        <f t="shared" si="123"/>
        <v>#VALUE!</v>
      </c>
      <c r="HF16" s="131" t="str">
        <f t="shared" si="124"/>
        <v>2015/01/01</v>
      </c>
      <c r="HH16" s="131">
        <f>IF(OR(C16="",C16=" ",C16="　"),0,IF(D16&gt;780630,0,ROUND(VLOOKUP(F16,Sheet2!$A$1:$B$20,2,FALSE)*E16,0)))</f>
        <v>0</v>
      </c>
      <c r="HI16" s="131">
        <f t="shared" si="125"/>
        <v>0</v>
      </c>
      <c r="HJ16" s="131">
        <f t="shared" si="126"/>
        <v>0</v>
      </c>
      <c r="HL16" s="131" t="str">
        <f t="shared" si="127"/>
        <v/>
      </c>
      <c r="HM16" s="131" t="str">
        <f t="shared" si="128"/>
        <v/>
      </c>
      <c r="HN16" s="131" t="str">
        <f t="shared" si="129"/>
        <v/>
      </c>
      <c r="HO16" s="131" t="str">
        <f t="shared" si="130"/>
        <v/>
      </c>
      <c r="HP16" s="131" t="str">
        <f t="shared" si="131"/>
        <v/>
      </c>
      <c r="HQ16" s="131" t="str">
        <f t="shared" si="131"/>
        <v/>
      </c>
      <c r="HR16" s="131" t="str">
        <f t="shared" si="132"/>
        <v/>
      </c>
    </row>
    <row r="17" spans="1:226" ht="60" customHeight="1">
      <c r="A17" s="125">
        <v>12</v>
      </c>
      <c r="B17" s="32"/>
      <c r="C17" s="33"/>
      <c r="D17" s="34"/>
      <c r="E17" s="55"/>
      <c r="F17" s="46"/>
      <c r="G17" s="48">
        <f>IF(OR(C17="",C17=" ",C17="　"),0,IF(D17&gt;780630,0,ROUND(VLOOKUP(F17,Sheet2!$A$1:$B$20,2,FALSE),0)))</f>
        <v>0</v>
      </c>
      <c r="H17" s="49">
        <f t="shared" si="0"/>
        <v>0</v>
      </c>
      <c r="I17" s="24">
        <f t="shared" si="1"/>
        <v>0</v>
      </c>
      <c r="J17" s="25">
        <f t="shared" si="2"/>
        <v>0</v>
      </c>
      <c r="K17" s="35"/>
      <c r="L17" s="133" t="str">
        <f t="shared" si="133"/>
        <v/>
      </c>
      <c r="M17" s="51" t="str">
        <f t="shared" si="4"/>
        <v/>
      </c>
      <c r="N17" s="56">
        <v>15.5</v>
      </c>
      <c r="O17" s="38"/>
      <c r="P17" s="133" t="str">
        <f t="shared" si="134"/>
        <v/>
      </c>
      <c r="Q17" s="51" t="str">
        <f t="shared" si="6"/>
        <v/>
      </c>
      <c r="R17" s="56">
        <v>15.5</v>
      </c>
      <c r="S17" s="38"/>
      <c r="T17" s="34"/>
      <c r="U17" s="51" t="str">
        <f t="shared" si="7"/>
        <v/>
      </c>
      <c r="V17" s="56">
        <v>15.5</v>
      </c>
      <c r="W17" s="38"/>
      <c r="X17" s="34"/>
      <c r="Y17" s="51" t="str">
        <f t="shared" si="8"/>
        <v/>
      </c>
      <c r="Z17" s="56">
        <v>15.5</v>
      </c>
      <c r="AA17" s="35"/>
      <c r="AB17" s="34"/>
      <c r="AC17" s="51" t="str">
        <f t="shared" si="9"/>
        <v/>
      </c>
      <c r="AD17" s="56">
        <v>15.5</v>
      </c>
      <c r="AE17" s="38"/>
      <c r="AF17" s="34"/>
      <c r="AG17" s="51" t="str">
        <f t="shared" si="10"/>
        <v/>
      </c>
      <c r="AH17" s="56">
        <v>15.5</v>
      </c>
      <c r="AI17" s="37">
        <f t="shared" si="11"/>
        <v>0</v>
      </c>
      <c r="AJ17" s="47">
        <f t="shared" si="12"/>
        <v>0</v>
      </c>
      <c r="AK17" s="26">
        <f t="shared" si="13"/>
        <v>0</v>
      </c>
      <c r="AL17" s="53">
        <f t="shared" si="14"/>
        <v>0</v>
      </c>
      <c r="AM17" s="36"/>
      <c r="AN17" s="54"/>
      <c r="AO17" s="131" t="e">
        <f>VLOOKUP(LEFT(C17,1),Sheet2!$L$3:$M$28,2,FALSE)&amp;MID(C17,2,9)</f>
        <v>#N/A</v>
      </c>
      <c r="AP17" s="131" t="e">
        <f t="shared" si="15"/>
        <v>#N/A</v>
      </c>
      <c r="AQ17" s="131" t="e">
        <f t="shared" si="16"/>
        <v>#N/A</v>
      </c>
      <c r="AR17" s="27">
        <f t="shared" si="17"/>
        <v>0</v>
      </c>
      <c r="AS17" s="28">
        <f t="shared" si="18"/>
        <v>0</v>
      </c>
      <c r="AT17" s="27">
        <f t="shared" si="19"/>
        <v>0</v>
      </c>
      <c r="AU17" s="28">
        <f t="shared" si="20"/>
        <v>0</v>
      </c>
      <c r="AV17" s="28">
        <f t="shared" si="21"/>
        <v>0</v>
      </c>
      <c r="AW17" s="28">
        <f t="shared" si="22"/>
        <v>0</v>
      </c>
      <c r="AX17" s="28">
        <f t="shared" si="23"/>
        <v>0</v>
      </c>
      <c r="AY17" s="28">
        <f t="shared" si="24"/>
        <v>0</v>
      </c>
      <c r="AZ17" s="29" t="str">
        <f t="shared" si="25"/>
        <v/>
      </c>
      <c r="BA17" s="29"/>
      <c r="BB17" s="30">
        <f t="shared" si="26"/>
        <v>0</v>
      </c>
      <c r="BC17" s="30">
        <f t="shared" si="26"/>
        <v>0</v>
      </c>
      <c r="BD17" s="31">
        <f t="shared" si="27"/>
        <v>0</v>
      </c>
      <c r="BE17" s="131"/>
      <c r="BF17" s="27" t="e">
        <f t="shared" si="28"/>
        <v>#VALUE!</v>
      </c>
      <c r="BG17" s="28">
        <f t="shared" si="29"/>
        <v>0</v>
      </c>
      <c r="BH17" s="27" t="e">
        <f t="shared" si="30"/>
        <v>#VALUE!</v>
      </c>
      <c r="BI17" s="28">
        <f t="shared" si="31"/>
        <v>0</v>
      </c>
      <c r="BJ17" s="28">
        <f>IF(OR(T17="",T17=" ",T17="　"),0,IF(D17&gt;=800701,0,IF(MATCH(T17,Sheet2!$D$3:$D$12,1)&lt;=1,1,0)))</f>
        <v>0</v>
      </c>
      <c r="BK17" s="28">
        <f>IF(OR(X17="",X17=" ",X17="　"),0,IF(D17&gt;=800701,0,IF(MATCH(X17,Sheet2!$D$3:$D$12,1)&lt;=1,1,0)))</f>
        <v>0</v>
      </c>
      <c r="BL17" s="28">
        <f>IF(OR(AB17="",AB17=" ",AB17="　"),0,IF(D17&gt;=800701,0,IF(MATCH(AB17,Sheet2!$D$3:$D$12,1)&lt;=1,1,0)))</f>
        <v>0</v>
      </c>
      <c r="BM17" s="28">
        <f>IF(OR(AF17="",AF17=" ",AF17="　"),0,IF(D17&gt;=800701,0,IF(MATCH(AF17,Sheet2!$D$3:$D$12,1)&lt;=1,1,0)))</f>
        <v>0</v>
      </c>
      <c r="BN17" s="29">
        <f t="shared" si="32"/>
        <v>5</v>
      </c>
      <c r="BO17" s="29">
        <f t="shared" si="33"/>
        <v>3</v>
      </c>
      <c r="BP17" s="30">
        <f t="shared" si="34"/>
        <v>0</v>
      </c>
      <c r="BQ17" s="30">
        <f t="shared" si="35"/>
        <v>0</v>
      </c>
      <c r="BR17" s="30">
        <f t="shared" si="36"/>
        <v>0</v>
      </c>
      <c r="BS17" s="30">
        <f t="shared" si="36"/>
        <v>0</v>
      </c>
      <c r="BT17" s="30"/>
      <c r="BU17" s="27" t="e">
        <f t="shared" si="37"/>
        <v>#VALUE!</v>
      </c>
      <c r="BV17" s="28">
        <f t="shared" si="38"/>
        <v>0</v>
      </c>
      <c r="BW17" s="27" t="e">
        <f t="shared" si="39"/>
        <v>#VALUE!</v>
      </c>
      <c r="BX17" s="28">
        <f t="shared" si="40"/>
        <v>0</v>
      </c>
      <c r="BY17" s="28">
        <f>IF(OR(T17="",T17=" ",T17="　"),0,IF(D17&gt;=810101,0,IF(BJ17=1,1,IF(MATCH(T17,Sheet2!$D$3:$D$12,1)&lt;=2,1,0))))</f>
        <v>0</v>
      </c>
      <c r="BZ17" s="28">
        <f>IF(OR(X17="",X17=" ",X17="　"),0,IF(D17&gt;=810101,0,IF(BK17=1,1,IF(MATCH(X17,Sheet2!$D$3:$D$12,1)&lt;=2,1,0))))</f>
        <v>0</v>
      </c>
      <c r="CA17" s="28">
        <f>IF(OR(AB17="",AB17=" ",AB17="　"),0,IF(D17&gt;=810101,0,IF(BL17=1,1,IF(MATCH(AB17,Sheet2!$D$3:$D$12,1)&lt;=2,1,0))))</f>
        <v>0</v>
      </c>
      <c r="CB17" s="28">
        <f>IF(OR(AF17="",AF17=" ",AF17="　"),0,IF(D17&gt;=810101,0,IF(BM17=1,1,IF(MATCH(AF17,Sheet2!$D$3:$D$12,1)&lt;=2,1,0))))</f>
        <v>0</v>
      </c>
      <c r="CC17" s="29">
        <f t="shared" si="41"/>
        <v>4</v>
      </c>
      <c r="CD17" s="29">
        <f t="shared" si="42"/>
        <v>3</v>
      </c>
      <c r="CE17" s="30">
        <f t="shared" si="43"/>
        <v>0</v>
      </c>
      <c r="CF17" s="30">
        <f t="shared" si="44"/>
        <v>0</v>
      </c>
      <c r="CG17" s="30">
        <f t="shared" si="45"/>
        <v>0</v>
      </c>
      <c r="CH17" s="30">
        <f t="shared" si="45"/>
        <v>0</v>
      </c>
      <c r="CI17" s="30"/>
      <c r="CJ17" s="27" t="e">
        <f t="shared" si="46"/>
        <v>#VALUE!</v>
      </c>
      <c r="CK17" s="28">
        <f t="shared" si="47"/>
        <v>0</v>
      </c>
      <c r="CL17" s="27" t="e">
        <f t="shared" si="48"/>
        <v>#VALUE!</v>
      </c>
      <c r="CM17" s="28">
        <f t="shared" si="49"/>
        <v>0</v>
      </c>
      <c r="CN17" s="28">
        <f>IF(OR(T17="",T17=" ",T17="　"),0,IF(D17&gt;=810701,0,IF(BY17=1,1,IF(MATCH(T17,Sheet2!$D$3:$D$12,1)&lt;=3,1,0))))</f>
        <v>0</v>
      </c>
      <c r="CO17" s="28">
        <f>IF(OR(X17="",X17=" ",X17="　"),0,IF(D17&gt;=810701,0,IF(BZ17=1,1,IF(MATCH(X17,Sheet2!$D$3:$D$12,1)&lt;=3,1,0))))</f>
        <v>0</v>
      </c>
      <c r="CP17" s="28">
        <f>IF(OR(AB17="",AB17=" ",AB17="　"),0,IF(D17&gt;=810701,0,IF(CA17=1,1,IF(MATCH(AB17,Sheet2!$D$3:$D$12,1)&lt;=3,1,0))))</f>
        <v>0</v>
      </c>
      <c r="CQ17" s="28">
        <f>IF(OR(AF17="",AF17=" ",AF17="　"),0,IF(D17&gt;=810701,0,IF(CB17=1,1,IF(MATCH(AF17,Sheet2!$D$3:$D$12,1)&lt;=3,1,0))))</f>
        <v>0</v>
      </c>
      <c r="CR17" s="29">
        <f t="shared" si="50"/>
        <v>4</v>
      </c>
      <c r="CS17" s="29">
        <f t="shared" si="51"/>
        <v>3</v>
      </c>
      <c r="CT17" s="30">
        <f t="shared" si="52"/>
        <v>0</v>
      </c>
      <c r="CU17" s="30">
        <f t="shared" si="53"/>
        <v>0</v>
      </c>
      <c r="CV17" s="30">
        <f t="shared" si="54"/>
        <v>0</v>
      </c>
      <c r="CW17" s="30">
        <f t="shared" si="54"/>
        <v>0</v>
      </c>
      <c r="CX17" s="31"/>
      <c r="CY17" s="27" t="e">
        <f t="shared" si="55"/>
        <v>#VALUE!</v>
      </c>
      <c r="CZ17" s="28">
        <f t="shared" si="56"/>
        <v>0</v>
      </c>
      <c r="DA17" s="27" t="e">
        <f t="shared" si="57"/>
        <v>#VALUE!</v>
      </c>
      <c r="DB17" s="28">
        <f t="shared" si="58"/>
        <v>0</v>
      </c>
      <c r="DC17" s="28">
        <f>IF(OR(T17="",T17=" ",T17="　"),0,IF(D17&gt;=820101,0,IF(CN17=1,1,IF(MATCH(T17,Sheet2!$D$3:$D$12,1)&lt;=4,1,0))))</f>
        <v>0</v>
      </c>
      <c r="DD17" s="28">
        <f>IF(OR(X17="",X17=" ",X17="　"),0,IF(D17&gt;=820101,0,IF(CO17=1,1,IF(MATCH(X17,Sheet2!$D$3:$D$12,1)&lt;=4,1,0))))</f>
        <v>0</v>
      </c>
      <c r="DE17" s="28">
        <f>IF(OR(AB17="",AB17=" ",AB17="　"),0,IF(D17&gt;=820101,0,IF(CP17=1,1,IF(MATCH(AB17,Sheet2!$D$3:$D$12,1)&lt;=4,1,0))))</f>
        <v>0</v>
      </c>
      <c r="DF17" s="28">
        <f>IF(OR(AF17="",AF17=" ",AF17="　"),0,IF(D17&gt;=820101,0,IF(CQ17=1,1,IF(MATCH(AF17,Sheet2!$D$3:$D$12,1)&lt;=4,1,0))))</f>
        <v>0</v>
      </c>
      <c r="DG17" s="29">
        <f t="shared" si="59"/>
        <v>3</v>
      </c>
      <c r="DH17" s="29">
        <f t="shared" si="60"/>
        <v>3</v>
      </c>
      <c r="DI17" s="30">
        <f t="shared" si="61"/>
        <v>0</v>
      </c>
      <c r="DJ17" s="30">
        <f t="shared" si="62"/>
        <v>0</v>
      </c>
      <c r="DK17" s="30">
        <f t="shared" si="63"/>
        <v>0</v>
      </c>
      <c r="DL17" s="30">
        <f t="shared" si="63"/>
        <v>0</v>
      </c>
      <c r="DM17" s="31"/>
      <c r="DN17" s="27" t="e">
        <f t="shared" si="64"/>
        <v>#VALUE!</v>
      </c>
      <c r="DO17" s="28">
        <f t="shared" si="65"/>
        <v>0</v>
      </c>
      <c r="DP17" s="27" t="e">
        <f t="shared" si="66"/>
        <v>#VALUE!</v>
      </c>
      <c r="DQ17" s="28">
        <f t="shared" si="67"/>
        <v>0</v>
      </c>
      <c r="DR17" s="28">
        <f>IF(OR(T17="",T17=" ",T17="　"),0,IF(D17&gt;=820701,0,IF(DC17=1,1,IF(MATCH(T17,Sheet2!$D$3:$D$12,1)&lt;=5,1,0))))</f>
        <v>0</v>
      </c>
      <c r="DS17" s="28">
        <f>IF(OR(X17="",X17=" ",X17="　"),0,IF(D17&gt;=820701,0,IF(DD17=1,1,IF(MATCH(X17,Sheet2!$D$3:$D$12,1)&lt;=5,1,0))))</f>
        <v>0</v>
      </c>
      <c r="DT17" s="28">
        <f>IF(OR(AB17="",AB17=" ",AB17="　"),0,IF(D17&gt;=820701,0,IF(DE17=1,1,IF(MATCH(AB17,Sheet2!$D$3:$D$12,1)&lt;=5,1,0))))</f>
        <v>0</v>
      </c>
      <c r="DU17" s="28">
        <f>IF(OR(AF17="",AF17=" ",AF17="　"),0,IF(D17&gt;=820701,0,IF(DF17=1,1,IF(MATCH(AF17,Sheet2!$D$3:$D$12,1)&lt;=5,1,0))))</f>
        <v>0</v>
      </c>
      <c r="DV17" s="29">
        <f t="shared" si="68"/>
        <v>3</v>
      </c>
      <c r="DW17" s="29">
        <f t="shared" si="69"/>
        <v>3</v>
      </c>
      <c r="DX17" s="30">
        <f t="shared" si="70"/>
        <v>0</v>
      </c>
      <c r="DY17" s="30">
        <f t="shared" si="71"/>
        <v>0</v>
      </c>
      <c r="DZ17" s="30">
        <f t="shared" si="72"/>
        <v>0</v>
      </c>
      <c r="EA17" s="30">
        <f t="shared" si="72"/>
        <v>0</v>
      </c>
      <c r="EB17" s="31"/>
      <c r="EC17" s="27" t="e">
        <f t="shared" si="73"/>
        <v>#VALUE!</v>
      </c>
      <c r="ED17" s="28">
        <f t="shared" si="74"/>
        <v>0</v>
      </c>
      <c r="EE17" s="27" t="e">
        <f t="shared" si="75"/>
        <v>#VALUE!</v>
      </c>
      <c r="EF17" s="28">
        <f t="shared" si="76"/>
        <v>0</v>
      </c>
      <c r="EG17" s="28">
        <f>IF(OR(T17="",T17=" ",T17="　"),0,IF(D17&gt;=830101,0,IF(DR17=1,1,IF(MATCH(T17,Sheet2!$D$3:$D$12,1)&lt;=6,1,0))))</f>
        <v>0</v>
      </c>
      <c r="EH17" s="28">
        <f>IF(OR(X17="",X17=" ",X17="　"),0,IF(D17&gt;=830101,0,IF(DS17=1,1,IF(MATCH(X17,Sheet2!$D$3:$D$12,1)&lt;=6,1,0))))</f>
        <v>0</v>
      </c>
      <c r="EI17" s="28">
        <f>IF(OR(AB17="",AB17=" ",AB17="　"),0,IF(D17&gt;=830101,0,IF(DT17=1,1,IF(MATCH(AB17,Sheet2!$D$3:$D$12,1)&lt;=6,1,0))))</f>
        <v>0</v>
      </c>
      <c r="EJ17" s="28">
        <f>IF(OR(AF17="",AF17=" ",AF17="　"),0,IF(D17&gt;=830101,0,IF(DU17=1,1,IF(MATCH(AF17,Sheet2!$D$3:$D$12,1)&lt;=6,1,0))))</f>
        <v>0</v>
      </c>
      <c r="EK17" s="29">
        <f t="shared" si="77"/>
        <v>2</v>
      </c>
      <c r="EL17" s="29">
        <f t="shared" si="78"/>
        <v>2</v>
      </c>
      <c r="EM17" s="30">
        <f t="shared" si="79"/>
        <v>0</v>
      </c>
      <c r="EN17" s="30">
        <f t="shared" si="80"/>
        <v>0</v>
      </c>
      <c r="EO17" s="30">
        <f t="shared" si="81"/>
        <v>0</v>
      </c>
      <c r="EP17" s="30">
        <f t="shared" si="81"/>
        <v>0</v>
      </c>
      <c r="EQ17" s="31"/>
      <c r="ER17" s="27" t="e">
        <f t="shared" si="82"/>
        <v>#VALUE!</v>
      </c>
      <c r="ES17" s="28">
        <f t="shared" si="83"/>
        <v>0</v>
      </c>
      <c r="ET17" s="27" t="e">
        <f t="shared" si="84"/>
        <v>#VALUE!</v>
      </c>
      <c r="EU17" s="28">
        <f t="shared" si="85"/>
        <v>0</v>
      </c>
      <c r="EV17" s="28">
        <f>IF(OR(T17="",T17=" ",T17="　"),0,IF(D17&gt;=830701,0,IF(EG17=1,1,IF(MATCH(T17,Sheet2!$D$3:$D$12,1)&lt;=7,1,0))))</f>
        <v>0</v>
      </c>
      <c r="EW17" s="28">
        <f>IF(OR(X17="",X17=" ",X17="　"),0,IF(D17&gt;=830701,0,IF(EH17=1,1,IF(MATCH(X17,Sheet2!$D$3:$D$12,1)&lt;=7,1,0))))</f>
        <v>0</v>
      </c>
      <c r="EX17" s="28">
        <f>IF(OR(AB17="",AB17=" ",AB17="　"),0,IF(D17&gt;=830701,0,IF(EI17=1,1,IF(MATCH(AB17,Sheet2!$D$3:$D$12,1)&lt;=7,1,0))))</f>
        <v>0</v>
      </c>
      <c r="EY17" s="28">
        <f>IF(OR(AF17="",AF17=" ",AF17="　"),0,IF(D17&gt;=830701,0,IF(EJ17=1,1,IF(MATCH(AF17,Sheet2!$D$3:$D$12,1)&lt;=7,1,0))))</f>
        <v>0</v>
      </c>
      <c r="EZ17" s="29">
        <f t="shared" si="86"/>
        <v>2</v>
      </c>
      <c r="FA17" s="29">
        <f t="shared" si="87"/>
        <v>2</v>
      </c>
      <c r="FB17" s="30">
        <f t="shared" si="88"/>
        <v>0</v>
      </c>
      <c r="FC17" s="30">
        <f t="shared" si="89"/>
        <v>0</v>
      </c>
      <c r="FD17" s="30">
        <f t="shared" si="90"/>
        <v>0</v>
      </c>
      <c r="FE17" s="30">
        <f t="shared" si="90"/>
        <v>0</v>
      </c>
      <c r="FF17" s="31"/>
      <c r="FG17" s="27" t="e">
        <f t="shared" si="91"/>
        <v>#VALUE!</v>
      </c>
      <c r="FH17" s="28">
        <f t="shared" si="92"/>
        <v>0</v>
      </c>
      <c r="FI17" s="27" t="e">
        <f t="shared" si="93"/>
        <v>#VALUE!</v>
      </c>
      <c r="FJ17" s="28">
        <f t="shared" si="94"/>
        <v>0</v>
      </c>
      <c r="FK17" s="28">
        <f>IF(OR(T17="",T17=" ",T17="　"),0,IF(D17&gt;=840101,0,IF(EV17=1,1,IF(MATCH(T17,Sheet2!$D$3:$D$12,1)&lt;=8,1,0))))</f>
        <v>0</v>
      </c>
      <c r="FL17" s="28">
        <f>IF(OR(X17="",X17=" ",X17="　"),0,IF(D17&gt;=840101,0,IF(EW17=1,1,IF(MATCH(X17,Sheet2!$D$3:$D$12,1)&lt;=8,1,0))))</f>
        <v>0</v>
      </c>
      <c r="FM17" s="28">
        <f>IF(OR(AB17="",AB17=" ",AB17="　"),0,IF(D17&gt;=840101,0,IF(EX17=1,1,IF(MATCH(AB17,Sheet2!$D$3:$D$12,1)&lt;=8,1,0))))</f>
        <v>0</v>
      </c>
      <c r="FN17" s="28">
        <f>IF(OR(AF17="",AF17=" ",AF17="　"),0,IF(D17&gt;=840101,0,IF(EY17=1,1,IF(MATCH(AF17,Sheet2!$D$3:$D$12,1)&lt;=8,1,0))))</f>
        <v>0</v>
      </c>
      <c r="FO17" s="29">
        <f t="shared" si="95"/>
        <v>1</v>
      </c>
      <c r="FP17" s="29">
        <f t="shared" si="96"/>
        <v>1</v>
      </c>
      <c r="FQ17" s="30">
        <f t="shared" si="97"/>
        <v>0</v>
      </c>
      <c r="FR17" s="30">
        <f t="shared" si="98"/>
        <v>0</v>
      </c>
      <c r="FS17" s="30">
        <f t="shared" si="99"/>
        <v>0</v>
      </c>
      <c r="FT17" s="30">
        <f t="shared" si="99"/>
        <v>0</v>
      </c>
      <c r="FU17" s="31"/>
      <c r="FV17" s="27" t="e">
        <f t="shared" si="100"/>
        <v>#VALUE!</v>
      </c>
      <c r="FW17" s="28">
        <f t="shared" si="101"/>
        <v>0</v>
      </c>
      <c r="FX17" s="27" t="e">
        <f t="shared" si="102"/>
        <v>#VALUE!</v>
      </c>
      <c r="FY17" s="28">
        <f t="shared" si="103"/>
        <v>0</v>
      </c>
      <c r="FZ17" s="28">
        <f>IF(OR(T17="",T17=" ",T17="　"),0,IF(D17&gt;=840701,0,IF(FK17=1,1,IF(MATCH(T17,Sheet2!$D$3:$D$12,1)&lt;=9,1,0))))</f>
        <v>0</v>
      </c>
      <c r="GA17" s="28">
        <f>IF(OR(X17="",X17=" ",X17="　"),0,IF(D17&gt;=840701,0,IF(FL17=1,1,IF(MATCH(X17,Sheet2!$D$3:$D$12,1)&lt;=9,1,0))))</f>
        <v>0</v>
      </c>
      <c r="GB17" s="28">
        <f>IF(OR(AB17="",AB17=" ",AB17="　"),0,IF(D17&gt;=840701,0,IF(FM17=1,1,IF(MATCH(AB17,Sheet2!$D$3:$D$12,1)&lt;=9,1,0))))</f>
        <v>0</v>
      </c>
      <c r="GC17" s="28">
        <f>IF(OR(AF17="",AF17=" ",AF17="　"),0,IF(D17&gt;=840701,0,IF(FN17=1,1,IF(MATCH(AF17,Sheet2!$D$3:$D$12,1)&lt;=9,1,0))))</f>
        <v>0</v>
      </c>
      <c r="GD17" s="29">
        <f t="shared" si="104"/>
        <v>1</v>
      </c>
      <c r="GE17" s="29">
        <f t="shared" si="105"/>
        <v>1</v>
      </c>
      <c r="GF17" s="30">
        <f t="shared" si="106"/>
        <v>0</v>
      </c>
      <c r="GG17" s="30">
        <f t="shared" si="107"/>
        <v>0</v>
      </c>
      <c r="GH17" s="30">
        <f t="shared" si="108"/>
        <v>0</v>
      </c>
      <c r="GI17" s="30">
        <f t="shared" si="108"/>
        <v>0</v>
      </c>
      <c r="GJ17" s="31"/>
      <c r="GK17" s="27" t="e">
        <f t="shared" si="109"/>
        <v>#VALUE!</v>
      </c>
      <c r="GL17" s="28">
        <f t="shared" si="110"/>
        <v>0</v>
      </c>
      <c r="GM17" s="27" t="e">
        <f t="shared" si="111"/>
        <v>#VALUE!</v>
      </c>
      <c r="GN17" s="28">
        <f t="shared" si="112"/>
        <v>0</v>
      </c>
      <c r="GO17" s="28">
        <f>IF(OR(T17="",T17=" ",T17="　"),0,IF(D17&gt;=840701,0,IF(FZ17=1,1,IF(MATCH(T17,Sheet2!$D$3:$D$12,1)&lt;=10,1,0))))</f>
        <v>0</v>
      </c>
      <c r="GP17" s="28">
        <f>IF(OR(X17="",X17=" ",X17="　"),0,IF(D17&gt;=840701,0,IF(GA17=1,1,IF(MATCH(X17,Sheet2!$D$3:$D$12,1)&lt;=10,1,0))))</f>
        <v>0</v>
      </c>
      <c r="GQ17" s="28">
        <f>IF(OR(AB17="",AB17=" ",AB17="　"),0,IF(D17&gt;=840701,0,IF(GB17=1,1,IF(MATCH(AB17,Sheet2!$D$3:$D$12,1)&lt;=10,1,0))))</f>
        <v>0</v>
      </c>
      <c r="GR17" s="28">
        <f>IF(OR(AF17="",AF17=" ",AF17="　"),0,IF(D17&gt;=840701,0,IF(GC17=1,1,IF(MATCH(AF17,Sheet2!$D$3:$D$12,1)&lt;=10,1,0))))</f>
        <v>0</v>
      </c>
      <c r="GS17" s="29">
        <f t="shared" si="113"/>
        <v>0</v>
      </c>
      <c r="GT17" s="29">
        <f t="shared" si="114"/>
        <v>0</v>
      </c>
      <c r="GU17" s="30">
        <f t="shared" si="115"/>
        <v>0</v>
      </c>
      <c r="GV17" s="30">
        <f t="shared" si="116"/>
        <v>0</v>
      </c>
      <c r="GW17" s="30">
        <f t="shared" si="117"/>
        <v>0</v>
      </c>
      <c r="GX17" s="30">
        <f t="shared" si="117"/>
        <v>0</v>
      </c>
      <c r="GY17" s="131"/>
      <c r="GZ17" s="39" t="str">
        <f t="shared" si="118"/>
        <v>1911/00/00</v>
      </c>
      <c r="HA17" s="131" t="e">
        <f t="shared" si="119"/>
        <v>#VALUE!</v>
      </c>
      <c r="HB17" s="131" t="str">
        <f t="shared" si="120"/>
        <v>1911/00/00</v>
      </c>
      <c r="HC17" s="131" t="e">
        <f t="shared" si="121"/>
        <v>#VALUE!</v>
      </c>
      <c r="HD17" s="131" t="str">
        <f t="shared" si="122"/>
        <v>1911/00/00</v>
      </c>
      <c r="HE17" s="131" t="e">
        <f t="shared" si="123"/>
        <v>#VALUE!</v>
      </c>
      <c r="HF17" s="131" t="str">
        <f t="shared" si="124"/>
        <v>2015/01/01</v>
      </c>
      <c r="HH17" s="131">
        <f>IF(OR(C17="",C17=" ",C17="　"),0,IF(D17&gt;780630,0,ROUND(VLOOKUP(F17,Sheet2!$A$1:$B$20,2,FALSE)*E17,0)))</f>
        <v>0</v>
      </c>
      <c r="HI17" s="131">
        <f t="shared" si="125"/>
        <v>0</v>
      </c>
      <c r="HJ17" s="131">
        <f t="shared" si="126"/>
        <v>0</v>
      </c>
      <c r="HL17" s="131" t="str">
        <f t="shared" si="127"/>
        <v/>
      </c>
      <c r="HM17" s="131" t="str">
        <f t="shared" si="128"/>
        <v/>
      </c>
      <c r="HN17" s="131" t="str">
        <f t="shared" si="129"/>
        <v/>
      </c>
      <c r="HO17" s="131" t="str">
        <f t="shared" si="130"/>
        <v/>
      </c>
      <c r="HP17" s="131" t="str">
        <f t="shared" si="131"/>
        <v/>
      </c>
      <c r="HQ17" s="131" t="str">
        <f t="shared" si="131"/>
        <v/>
      </c>
      <c r="HR17" s="131" t="str">
        <f t="shared" si="132"/>
        <v/>
      </c>
    </row>
    <row r="18" spans="1:226" ht="60" customHeight="1">
      <c r="A18" s="125">
        <v>13</v>
      </c>
      <c r="B18" s="32"/>
      <c r="C18" s="33"/>
      <c r="D18" s="34"/>
      <c r="E18" s="55"/>
      <c r="F18" s="46"/>
      <c r="G18" s="48">
        <f>IF(OR(C18="",C18=" ",C18="　"),0,IF(D18&gt;780630,0,ROUND(VLOOKUP(F18,Sheet2!$A$1:$B$20,2,FALSE),0)))</f>
        <v>0</v>
      </c>
      <c r="H18" s="49">
        <f t="shared" si="0"/>
        <v>0</v>
      </c>
      <c r="I18" s="24">
        <f t="shared" si="1"/>
        <v>0</v>
      </c>
      <c r="J18" s="25">
        <f t="shared" si="2"/>
        <v>0</v>
      </c>
      <c r="K18" s="35"/>
      <c r="L18" s="133" t="str">
        <f t="shared" si="133"/>
        <v/>
      </c>
      <c r="M18" s="51" t="str">
        <f t="shared" si="4"/>
        <v/>
      </c>
      <c r="N18" s="56">
        <v>15.5</v>
      </c>
      <c r="O18" s="38"/>
      <c r="P18" s="133" t="str">
        <f t="shared" si="134"/>
        <v/>
      </c>
      <c r="Q18" s="51" t="str">
        <f t="shared" si="6"/>
        <v/>
      </c>
      <c r="R18" s="56">
        <v>15.5</v>
      </c>
      <c r="S18" s="38"/>
      <c r="T18" s="34"/>
      <c r="U18" s="51" t="str">
        <f t="shared" si="7"/>
        <v/>
      </c>
      <c r="V18" s="56">
        <v>15.5</v>
      </c>
      <c r="W18" s="38"/>
      <c r="X18" s="34"/>
      <c r="Y18" s="51" t="str">
        <f t="shared" si="8"/>
        <v/>
      </c>
      <c r="Z18" s="56">
        <v>15.5</v>
      </c>
      <c r="AA18" s="35"/>
      <c r="AB18" s="34"/>
      <c r="AC18" s="51" t="str">
        <f t="shared" si="9"/>
        <v/>
      </c>
      <c r="AD18" s="56">
        <v>15.5</v>
      </c>
      <c r="AE18" s="38"/>
      <c r="AF18" s="34"/>
      <c r="AG18" s="51" t="str">
        <f t="shared" si="10"/>
        <v/>
      </c>
      <c r="AH18" s="56">
        <v>15.5</v>
      </c>
      <c r="AI18" s="37">
        <f t="shared" si="11"/>
        <v>0</v>
      </c>
      <c r="AJ18" s="47">
        <f t="shared" si="12"/>
        <v>0</v>
      </c>
      <c r="AK18" s="26">
        <f t="shared" si="13"/>
        <v>0</v>
      </c>
      <c r="AL18" s="53">
        <f t="shared" si="14"/>
        <v>0</v>
      </c>
      <c r="AM18" s="36"/>
      <c r="AN18" s="54"/>
      <c r="AO18" s="131" t="e">
        <f>VLOOKUP(LEFT(C18,1),Sheet2!$L$3:$M$28,2,FALSE)&amp;MID(C18,2,9)</f>
        <v>#N/A</v>
      </c>
      <c r="AP18" s="131" t="e">
        <f t="shared" si="15"/>
        <v>#N/A</v>
      </c>
      <c r="AQ18" s="131" t="e">
        <f t="shared" si="16"/>
        <v>#N/A</v>
      </c>
      <c r="AR18" s="27">
        <f t="shared" si="17"/>
        <v>0</v>
      </c>
      <c r="AS18" s="28">
        <f t="shared" si="18"/>
        <v>0</v>
      </c>
      <c r="AT18" s="27">
        <f t="shared" si="19"/>
        <v>0</v>
      </c>
      <c r="AU18" s="28">
        <f t="shared" si="20"/>
        <v>0</v>
      </c>
      <c r="AV18" s="28">
        <f t="shared" si="21"/>
        <v>0</v>
      </c>
      <c r="AW18" s="28">
        <f t="shared" si="22"/>
        <v>0</v>
      </c>
      <c r="AX18" s="28">
        <f t="shared" si="23"/>
        <v>0</v>
      </c>
      <c r="AY18" s="28">
        <f t="shared" si="24"/>
        <v>0</v>
      </c>
      <c r="AZ18" s="29" t="str">
        <f t="shared" si="25"/>
        <v/>
      </c>
      <c r="BA18" s="29"/>
      <c r="BB18" s="30">
        <f t="shared" si="26"/>
        <v>0</v>
      </c>
      <c r="BC18" s="30">
        <f t="shared" si="26"/>
        <v>0</v>
      </c>
      <c r="BD18" s="31">
        <f t="shared" si="27"/>
        <v>0</v>
      </c>
      <c r="BE18" s="131"/>
      <c r="BF18" s="27" t="e">
        <f t="shared" si="28"/>
        <v>#VALUE!</v>
      </c>
      <c r="BG18" s="28">
        <f t="shared" si="29"/>
        <v>0</v>
      </c>
      <c r="BH18" s="27" t="e">
        <f t="shared" si="30"/>
        <v>#VALUE!</v>
      </c>
      <c r="BI18" s="28">
        <f t="shared" si="31"/>
        <v>0</v>
      </c>
      <c r="BJ18" s="28">
        <f>IF(OR(T18="",T18=" ",T18="　"),0,IF(D18&gt;=800701,0,IF(MATCH(T18,Sheet2!$D$3:$D$12,1)&lt;=1,1,0)))</f>
        <v>0</v>
      </c>
      <c r="BK18" s="28">
        <f>IF(OR(X18="",X18=" ",X18="　"),0,IF(D18&gt;=800701,0,IF(MATCH(X18,Sheet2!$D$3:$D$12,1)&lt;=1,1,0)))</f>
        <v>0</v>
      </c>
      <c r="BL18" s="28">
        <f>IF(OR(AB18="",AB18=" ",AB18="　"),0,IF(D18&gt;=800701,0,IF(MATCH(AB18,Sheet2!$D$3:$D$12,1)&lt;=1,1,0)))</f>
        <v>0</v>
      </c>
      <c r="BM18" s="28">
        <f>IF(OR(AF18="",AF18=" ",AF18="　"),0,IF(D18&gt;=800701,0,IF(MATCH(AF18,Sheet2!$D$3:$D$12,1)&lt;=1,1,0)))</f>
        <v>0</v>
      </c>
      <c r="BN18" s="29">
        <f t="shared" si="32"/>
        <v>5</v>
      </c>
      <c r="BO18" s="29">
        <f t="shared" si="33"/>
        <v>3</v>
      </c>
      <c r="BP18" s="30">
        <f t="shared" si="34"/>
        <v>0</v>
      </c>
      <c r="BQ18" s="30">
        <f t="shared" si="35"/>
        <v>0</v>
      </c>
      <c r="BR18" s="30">
        <f t="shared" si="36"/>
        <v>0</v>
      </c>
      <c r="BS18" s="30">
        <f t="shared" si="36"/>
        <v>0</v>
      </c>
      <c r="BT18" s="30"/>
      <c r="BU18" s="27" t="e">
        <f t="shared" si="37"/>
        <v>#VALUE!</v>
      </c>
      <c r="BV18" s="28">
        <f t="shared" si="38"/>
        <v>0</v>
      </c>
      <c r="BW18" s="27" t="e">
        <f t="shared" si="39"/>
        <v>#VALUE!</v>
      </c>
      <c r="BX18" s="28">
        <f t="shared" si="40"/>
        <v>0</v>
      </c>
      <c r="BY18" s="28">
        <f>IF(OR(T18="",T18=" ",T18="　"),0,IF(D18&gt;=810101,0,IF(BJ18=1,1,IF(MATCH(T18,Sheet2!$D$3:$D$12,1)&lt;=2,1,0))))</f>
        <v>0</v>
      </c>
      <c r="BZ18" s="28">
        <f>IF(OR(X18="",X18=" ",X18="　"),0,IF(D18&gt;=810101,0,IF(BK18=1,1,IF(MATCH(X18,Sheet2!$D$3:$D$12,1)&lt;=2,1,0))))</f>
        <v>0</v>
      </c>
      <c r="CA18" s="28">
        <f>IF(OR(AB18="",AB18=" ",AB18="　"),0,IF(D18&gt;=810101,0,IF(BL18=1,1,IF(MATCH(AB18,Sheet2!$D$3:$D$12,1)&lt;=2,1,0))))</f>
        <v>0</v>
      </c>
      <c r="CB18" s="28">
        <f>IF(OR(AF18="",AF18=" ",AF18="　"),0,IF(D18&gt;=810101,0,IF(BM18=1,1,IF(MATCH(AF18,Sheet2!$D$3:$D$12,1)&lt;=2,1,0))))</f>
        <v>0</v>
      </c>
      <c r="CC18" s="29">
        <f t="shared" si="41"/>
        <v>4</v>
      </c>
      <c r="CD18" s="29">
        <f t="shared" si="42"/>
        <v>3</v>
      </c>
      <c r="CE18" s="30">
        <f t="shared" si="43"/>
        <v>0</v>
      </c>
      <c r="CF18" s="30">
        <f t="shared" si="44"/>
        <v>0</v>
      </c>
      <c r="CG18" s="30">
        <f t="shared" si="45"/>
        <v>0</v>
      </c>
      <c r="CH18" s="30">
        <f t="shared" si="45"/>
        <v>0</v>
      </c>
      <c r="CI18" s="30"/>
      <c r="CJ18" s="27" t="e">
        <f t="shared" si="46"/>
        <v>#VALUE!</v>
      </c>
      <c r="CK18" s="28">
        <f t="shared" si="47"/>
        <v>0</v>
      </c>
      <c r="CL18" s="27" t="e">
        <f t="shared" si="48"/>
        <v>#VALUE!</v>
      </c>
      <c r="CM18" s="28">
        <f t="shared" si="49"/>
        <v>0</v>
      </c>
      <c r="CN18" s="28">
        <f>IF(OR(T18="",T18=" ",T18="　"),0,IF(D18&gt;=810701,0,IF(BY18=1,1,IF(MATCH(T18,Sheet2!$D$3:$D$12,1)&lt;=3,1,0))))</f>
        <v>0</v>
      </c>
      <c r="CO18" s="28">
        <f>IF(OR(X18="",X18=" ",X18="　"),0,IF(D18&gt;=810701,0,IF(BZ18=1,1,IF(MATCH(X18,Sheet2!$D$3:$D$12,1)&lt;=3,1,0))))</f>
        <v>0</v>
      </c>
      <c r="CP18" s="28">
        <f>IF(OR(AB18="",AB18=" ",AB18="　"),0,IF(D18&gt;=810701,0,IF(CA18=1,1,IF(MATCH(AB18,Sheet2!$D$3:$D$12,1)&lt;=3,1,0))))</f>
        <v>0</v>
      </c>
      <c r="CQ18" s="28">
        <f>IF(OR(AF18="",AF18=" ",AF18="　"),0,IF(D18&gt;=810701,0,IF(CB18=1,1,IF(MATCH(AF18,Sheet2!$D$3:$D$12,1)&lt;=3,1,0))))</f>
        <v>0</v>
      </c>
      <c r="CR18" s="29">
        <f t="shared" si="50"/>
        <v>4</v>
      </c>
      <c r="CS18" s="29">
        <f t="shared" si="51"/>
        <v>3</v>
      </c>
      <c r="CT18" s="30">
        <f t="shared" si="52"/>
        <v>0</v>
      </c>
      <c r="CU18" s="30">
        <f t="shared" si="53"/>
        <v>0</v>
      </c>
      <c r="CV18" s="30">
        <f t="shared" si="54"/>
        <v>0</v>
      </c>
      <c r="CW18" s="30">
        <f t="shared" si="54"/>
        <v>0</v>
      </c>
      <c r="CX18" s="31"/>
      <c r="CY18" s="27" t="e">
        <f t="shared" si="55"/>
        <v>#VALUE!</v>
      </c>
      <c r="CZ18" s="28">
        <f t="shared" si="56"/>
        <v>0</v>
      </c>
      <c r="DA18" s="27" t="e">
        <f t="shared" si="57"/>
        <v>#VALUE!</v>
      </c>
      <c r="DB18" s="28">
        <f t="shared" si="58"/>
        <v>0</v>
      </c>
      <c r="DC18" s="28">
        <f>IF(OR(T18="",T18=" ",T18="　"),0,IF(D18&gt;=820101,0,IF(CN18=1,1,IF(MATCH(T18,Sheet2!$D$3:$D$12,1)&lt;=4,1,0))))</f>
        <v>0</v>
      </c>
      <c r="DD18" s="28">
        <f>IF(OR(X18="",X18=" ",X18="　"),0,IF(D18&gt;=820101,0,IF(CO18=1,1,IF(MATCH(X18,Sheet2!$D$3:$D$12,1)&lt;=4,1,0))))</f>
        <v>0</v>
      </c>
      <c r="DE18" s="28">
        <f>IF(OR(AB18="",AB18=" ",AB18="　"),0,IF(D18&gt;=820101,0,IF(CP18=1,1,IF(MATCH(AB18,Sheet2!$D$3:$D$12,1)&lt;=4,1,0))))</f>
        <v>0</v>
      </c>
      <c r="DF18" s="28">
        <f>IF(OR(AF18="",AF18=" ",AF18="　"),0,IF(D18&gt;=820101,0,IF(CQ18=1,1,IF(MATCH(AF18,Sheet2!$D$3:$D$12,1)&lt;=4,1,0))))</f>
        <v>0</v>
      </c>
      <c r="DG18" s="29">
        <f t="shared" si="59"/>
        <v>3</v>
      </c>
      <c r="DH18" s="29">
        <f t="shared" si="60"/>
        <v>3</v>
      </c>
      <c r="DI18" s="30">
        <f t="shared" si="61"/>
        <v>0</v>
      </c>
      <c r="DJ18" s="30">
        <f t="shared" si="62"/>
        <v>0</v>
      </c>
      <c r="DK18" s="30">
        <f t="shared" si="63"/>
        <v>0</v>
      </c>
      <c r="DL18" s="30">
        <f t="shared" si="63"/>
        <v>0</v>
      </c>
      <c r="DM18" s="31"/>
      <c r="DN18" s="27" t="e">
        <f t="shared" si="64"/>
        <v>#VALUE!</v>
      </c>
      <c r="DO18" s="28">
        <f t="shared" si="65"/>
        <v>0</v>
      </c>
      <c r="DP18" s="27" t="e">
        <f t="shared" si="66"/>
        <v>#VALUE!</v>
      </c>
      <c r="DQ18" s="28">
        <f t="shared" si="67"/>
        <v>0</v>
      </c>
      <c r="DR18" s="28">
        <f>IF(OR(T18="",T18=" ",T18="　"),0,IF(D18&gt;=820701,0,IF(DC18=1,1,IF(MATCH(T18,Sheet2!$D$3:$D$12,1)&lt;=5,1,0))))</f>
        <v>0</v>
      </c>
      <c r="DS18" s="28">
        <f>IF(OR(X18="",X18=" ",X18="　"),0,IF(D18&gt;=820701,0,IF(DD18=1,1,IF(MATCH(X18,Sheet2!$D$3:$D$12,1)&lt;=5,1,0))))</f>
        <v>0</v>
      </c>
      <c r="DT18" s="28">
        <f>IF(OR(AB18="",AB18=" ",AB18="　"),0,IF(D18&gt;=820701,0,IF(DE18=1,1,IF(MATCH(AB18,Sheet2!$D$3:$D$12,1)&lt;=5,1,0))))</f>
        <v>0</v>
      </c>
      <c r="DU18" s="28">
        <f>IF(OR(AF18="",AF18=" ",AF18="　"),0,IF(D18&gt;=820701,0,IF(DF18=1,1,IF(MATCH(AF18,Sheet2!$D$3:$D$12,1)&lt;=5,1,0))))</f>
        <v>0</v>
      </c>
      <c r="DV18" s="29">
        <f t="shared" si="68"/>
        <v>3</v>
      </c>
      <c r="DW18" s="29">
        <f t="shared" si="69"/>
        <v>3</v>
      </c>
      <c r="DX18" s="30">
        <f t="shared" si="70"/>
        <v>0</v>
      </c>
      <c r="DY18" s="30">
        <f t="shared" si="71"/>
        <v>0</v>
      </c>
      <c r="DZ18" s="30">
        <f t="shared" si="72"/>
        <v>0</v>
      </c>
      <c r="EA18" s="30">
        <f t="shared" si="72"/>
        <v>0</v>
      </c>
      <c r="EB18" s="31"/>
      <c r="EC18" s="27" t="e">
        <f t="shared" si="73"/>
        <v>#VALUE!</v>
      </c>
      <c r="ED18" s="28">
        <f t="shared" si="74"/>
        <v>0</v>
      </c>
      <c r="EE18" s="27" t="e">
        <f t="shared" si="75"/>
        <v>#VALUE!</v>
      </c>
      <c r="EF18" s="28">
        <f t="shared" si="76"/>
        <v>0</v>
      </c>
      <c r="EG18" s="28">
        <f>IF(OR(T18="",T18=" ",T18="　"),0,IF(D18&gt;=830101,0,IF(DR18=1,1,IF(MATCH(T18,Sheet2!$D$3:$D$12,1)&lt;=6,1,0))))</f>
        <v>0</v>
      </c>
      <c r="EH18" s="28">
        <f>IF(OR(X18="",X18=" ",X18="　"),0,IF(D18&gt;=830101,0,IF(DS18=1,1,IF(MATCH(X18,Sheet2!$D$3:$D$12,1)&lt;=6,1,0))))</f>
        <v>0</v>
      </c>
      <c r="EI18" s="28">
        <f>IF(OR(AB18="",AB18=" ",AB18="　"),0,IF(D18&gt;=830101,0,IF(DT18=1,1,IF(MATCH(AB18,Sheet2!$D$3:$D$12,1)&lt;=6,1,0))))</f>
        <v>0</v>
      </c>
      <c r="EJ18" s="28">
        <f>IF(OR(AF18="",AF18=" ",AF18="　"),0,IF(D18&gt;=830101,0,IF(DU18=1,1,IF(MATCH(AF18,Sheet2!$D$3:$D$12,1)&lt;=6,1,0))))</f>
        <v>0</v>
      </c>
      <c r="EK18" s="29">
        <f t="shared" si="77"/>
        <v>2</v>
      </c>
      <c r="EL18" s="29">
        <f t="shared" si="78"/>
        <v>2</v>
      </c>
      <c r="EM18" s="30">
        <f t="shared" si="79"/>
        <v>0</v>
      </c>
      <c r="EN18" s="30">
        <f t="shared" si="80"/>
        <v>0</v>
      </c>
      <c r="EO18" s="30">
        <f t="shared" si="81"/>
        <v>0</v>
      </c>
      <c r="EP18" s="30">
        <f t="shared" si="81"/>
        <v>0</v>
      </c>
      <c r="EQ18" s="31"/>
      <c r="ER18" s="27" t="e">
        <f t="shared" si="82"/>
        <v>#VALUE!</v>
      </c>
      <c r="ES18" s="28">
        <f t="shared" si="83"/>
        <v>0</v>
      </c>
      <c r="ET18" s="27" t="e">
        <f t="shared" si="84"/>
        <v>#VALUE!</v>
      </c>
      <c r="EU18" s="28">
        <f t="shared" si="85"/>
        <v>0</v>
      </c>
      <c r="EV18" s="28">
        <f>IF(OR(T18="",T18=" ",T18="　"),0,IF(D18&gt;=830701,0,IF(EG18=1,1,IF(MATCH(T18,Sheet2!$D$3:$D$12,1)&lt;=7,1,0))))</f>
        <v>0</v>
      </c>
      <c r="EW18" s="28">
        <f>IF(OR(X18="",X18=" ",X18="　"),0,IF(D18&gt;=830701,0,IF(EH18=1,1,IF(MATCH(X18,Sheet2!$D$3:$D$12,1)&lt;=7,1,0))))</f>
        <v>0</v>
      </c>
      <c r="EX18" s="28">
        <f>IF(OR(AB18="",AB18=" ",AB18="　"),0,IF(D18&gt;=830701,0,IF(EI18=1,1,IF(MATCH(AB18,Sheet2!$D$3:$D$12,1)&lt;=7,1,0))))</f>
        <v>0</v>
      </c>
      <c r="EY18" s="28">
        <f>IF(OR(AF18="",AF18=" ",AF18="　"),0,IF(D18&gt;=830701,0,IF(EJ18=1,1,IF(MATCH(AF18,Sheet2!$D$3:$D$12,1)&lt;=7,1,0))))</f>
        <v>0</v>
      </c>
      <c r="EZ18" s="29">
        <f t="shared" si="86"/>
        <v>2</v>
      </c>
      <c r="FA18" s="29">
        <f t="shared" si="87"/>
        <v>2</v>
      </c>
      <c r="FB18" s="30">
        <f t="shared" si="88"/>
        <v>0</v>
      </c>
      <c r="FC18" s="30">
        <f t="shared" si="89"/>
        <v>0</v>
      </c>
      <c r="FD18" s="30">
        <f t="shared" si="90"/>
        <v>0</v>
      </c>
      <c r="FE18" s="30">
        <f t="shared" si="90"/>
        <v>0</v>
      </c>
      <c r="FF18" s="31"/>
      <c r="FG18" s="27" t="e">
        <f t="shared" si="91"/>
        <v>#VALUE!</v>
      </c>
      <c r="FH18" s="28">
        <f t="shared" si="92"/>
        <v>0</v>
      </c>
      <c r="FI18" s="27" t="e">
        <f t="shared" si="93"/>
        <v>#VALUE!</v>
      </c>
      <c r="FJ18" s="28">
        <f t="shared" si="94"/>
        <v>0</v>
      </c>
      <c r="FK18" s="28">
        <f>IF(OR(T18="",T18=" ",T18="　"),0,IF(D18&gt;=840101,0,IF(EV18=1,1,IF(MATCH(T18,Sheet2!$D$3:$D$12,1)&lt;=8,1,0))))</f>
        <v>0</v>
      </c>
      <c r="FL18" s="28">
        <f>IF(OR(X18="",X18=" ",X18="　"),0,IF(D18&gt;=840101,0,IF(EW18=1,1,IF(MATCH(X18,Sheet2!$D$3:$D$12,1)&lt;=8,1,0))))</f>
        <v>0</v>
      </c>
      <c r="FM18" s="28">
        <f>IF(OR(AB18="",AB18=" ",AB18="　"),0,IF(D18&gt;=840101,0,IF(EX18=1,1,IF(MATCH(AB18,Sheet2!$D$3:$D$12,1)&lt;=8,1,0))))</f>
        <v>0</v>
      </c>
      <c r="FN18" s="28">
        <f>IF(OR(AF18="",AF18=" ",AF18="　"),0,IF(D18&gt;=840101,0,IF(EY18=1,1,IF(MATCH(AF18,Sheet2!$D$3:$D$12,1)&lt;=8,1,0))))</f>
        <v>0</v>
      </c>
      <c r="FO18" s="29">
        <f t="shared" si="95"/>
        <v>1</v>
      </c>
      <c r="FP18" s="29">
        <f t="shared" si="96"/>
        <v>1</v>
      </c>
      <c r="FQ18" s="30">
        <f t="shared" si="97"/>
        <v>0</v>
      </c>
      <c r="FR18" s="30">
        <f t="shared" si="98"/>
        <v>0</v>
      </c>
      <c r="FS18" s="30">
        <f t="shared" si="99"/>
        <v>0</v>
      </c>
      <c r="FT18" s="30">
        <f t="shared" si="99"/>
        <v>0</v>
      </c>
      <c r="FU18" s="31"/>
      <c r="FV18" s="27" t="e">
        <f t="shared" si="100"/>
        <v>#VALUE!</v>
      </c>
      <c r="FW18" s="28">
        <f t="shared" si="101"/>
        <v>0</v>
      </c>
      <c r="FX18" s="27" t="e">
        <f t="shared" si="102"/>
        <v>#VALUE!</v>
      </c>
      <c r="FY18" s="28">
        <f t="shared" si="103"/>
        <v>0</v>
      </c>
      <c r="FZ18" s="28">
        <f>IF(OR(T18="",T18=" ",T18="　"),0,IF(D18&gt;=840701,0,IF(FK18=1,1,IF(MATCH(T18,Sheet2!$D$3:$D$12,1)&lt;=9,1,0))))</f>
        <v>0</v>
      </c>
      <c r="GA18" s="28">
        <f>IF(OR(X18="",X18=" ",X18="　"),0,IF(D18&gt;=840701,0,IF(FL18=1,1,IF(MATCH(X18,Sheet2!$D$3:$D$12,1)&lt;=9,1,0))))</f>
        <v>0</v>
      </c>
      <c r="GB18" s="28">
        <f>IF(OR(AB18="",AB18=" ",AB18="　"),0,IF(D18&gt;=840701,0,IF(FM18=1,1,IF(MATCH(AB18,Sheet2!$D$3:$D$12,1)&lt;=9,1,0))))</f>
        <v>0</v>
      </c>
      <c r="GC18" s="28">
        <f>IF(OR(AF18="",AF18=" ",AF18="　"),0,IF(D18&gt;=840701,0,IF(FN18=1,1,IF(MATCH(AF18,Sheet2!$D$3:$D$12,1)&lt;=9,1,0))))</f>
        <v>0</v>
      </c>
      <c r="GD18" s="29">
        <f t="shared" si="104"/>
        <v>1</v>
      </c>
      <c r="GE18" s="29">
        <f t="shared" si="105"/>
        <v>1</v>
      </c>
      <c r="GF18" s="30">
        <f t="shared" si="106"/>
        <v>0</v>
      </c>
      <c r="GG18" s="30">
        <f t="shared" si="107"/>
        <v>0</v>
      </c>
      <c r="GH18" s="30">
        <f t="shared" si="108"/>
        <v>0</v>
      </c>
      <c r="GI18" s="30">
        <f t="shared" si="108"/>
        <v>0</v>
      </c>
      <c r="GJ18" s="31"/>
      <c r="GK18" s="27" t="e">
        <f t="shared" si="109"/>
        <v>#VALUE!</v>
      </c>
      <c r="GL18" s="28">
        <f t="shared" si="110"/>
        <v>0</v>
      </c>
      <c r="GM18" s="27" t="e">
        <f t="shared" si="111"/>
        <v>#VALUE!</v>
      </c>
      <c r="GN18" s="28">
        <f t="shared" si="112"/>
        <v>0</v>
      </c>
      <c r="GO18" s="28">
        <f>IF(OR(T18="",T18=" ",T18="　"),0,IF(D18&gt;=840701,0,IF(FZ18=1,1,IF(MATCH(T18,Sheet2!$D$3:$D$12,1)&lt;=10,1,0))))</f>
        <v>0</v>
      </c>
      <c r="GP18" s="28">
        <f>IF(OR(X18="",X18=" ",X18="　"),0,IF(D18&gt;=840701,0,IF(GA18=1,1,IF(MATCH(X18,Sheet2!$D$3:$D$12,1)&lt;=10,1,0))))</f>
        <v>0</v>
      </c>
      <c r="GQ18" s="28">
        <f>IF(OR(AB18="",AB18=" ",AB18="　"),0,IF(D18&gt;=840701,0,IF(GB18=1,1,IF(MATCH(AB18,Sheet2!$D$3:$D$12,1)&lt;=10,1,0))))</f>
        <v>0</v>
      </c>
      <c r="GR18" s="28">
        <f>IF(OR(AF18="",AF18=" ",AF18="　"),0,IF(D18&gt;=840701,0,IF(GC18=1,1,IF(MATCH(AF18,Sheet2!$D$3:$D$12,1)&lt;=10,1,0))))</f>
        <v>0</v>
      </c>
      <c r="GS18" s="29">
        <f t="shared" si="113"/>
        <v>0</v>
      </c>
      <c r="GT18" s="29">
        <f t="shared" si="114"/>
        <v>0</v>
      </c>
      <c r="GU18" s="30">
        <f t="shared" si="115"/>
        <v>0</v>
      </c>
      <c r="GV18" s="30">
        <f t="shared" si="116"/>
        <v>0</v>
      </c>
      <c r="GW18" s="30">
        <f t="shared" si="117"/>
        <v>0</v>
      </c>
      <c r="GX18" s="30">
        <f t="shared" si="117"/>
        <v>0</v>
      </c>
      <c r="GY18" s="131"/>
      <c r="GZ18" s="39" t="str">
        <f t="shared" si="118"/>
        <v>1911/00/00</v>
      </c>
      <c r="HA18" s="131" t="e">
        <f t="shared" si="119"/>
        <v>#VALUE!</v>
      </c>
      <c r="HB18" s="131" t="str">
        <f t="shared" si="120"/>
        <v>1911/00/00</v>
      </c>
      <c r="HC18" s="131" t="e">
        <f t="shared" si="121"/>
        <v>#VALUE!</v>
      </c>
      <c r="HD18" s="131" t="str">
        <f t="shared" si="122"/>
        <v>1911/00/00</v>
      </c>
      <c r="HE18" s="131" t="e">
        <f t="shared" si="123"/>
        <v>#VALUE!</v>
      </c>
      <c r="HF18" s="131" t="str">
        <f t="shared" si="124"/>
        <v>2015/01/01</v>
      </c>
      <c r="HH18" s="131">
        <f>IF(OR(C18="",C18=" ",C18="　"),0,IF(D18&gt;780630,0,ROUND(VLOOKUP(F18,Sheet2!$A$1:$B$20,2,FALSE)*E18,0)))</f>
        <v>0</v>
      </c>
      <c r="HI18" s="131">
        <f t="shared" si="125"/>
        <v>0</v>
      </c>
      <c r="HJ18" s="131">
        <f t="shared" si="126"/>
        <v>0</v>
      </c>
      <c r="HL18" s="131" t="str">
        <f t="shared" si="127"/>
        <v/>
      </c>
      <c r="HM18" s="131" t="str">
        <f t="shared" si="128"/>
        <v/>
      </c>
      <c r="HN18" s="131" t="str">
        <f t="shared" si="129"/>
        <v/>
      </c>
      <c r="HO18" s="131" t="str">
        <f t="shared" si="130"/>
        <v/>
      </c>
      <c r="HP18" s="131" t="str">
        <f t="shared" si="131"/>
        <v/>
      </c>
      <c r="HQ18" s="131" t="str">
        <f t="shared" si="131"/>
        <v/>
      </c>
      <c r="HR18" s="131" t="str">
        <f t="shared" si="132"/>
        <v/>
      </c>
    </row>
    <row r="19" spans="1:226" ht="60" customHeight="1">
      <c r="A19" s="125">
        <v>14</v>
      </c>
      <c r="B19" s="32"/>
      <c r="C19" s="33"/>
      <c r="D19" s="34"/>
      <c r="E19" s="55"/>
      <c r="F19" s="46"/>
      <c r="G19" s="48">
        <f>IF(OR(C19="",C19=" ",C19="　"),0,IF(D19&gt;780630,0,ROUND(VLOOKUP(F19,Sheet2!$A$1:$B$20,2,FALSE),0)))</f>
        <v>0</v>
      </c>
      <c r="H19" s="49">
        <f t="shared" si="0"/>
        <v>0</v>
      </c>
      <c r="I19" s="24">
        <f t="shared" si="1"/>
        <v>0</v>
      </c>
      <c r="J19" s="25">
        <f t="shared" si="2"/>
        <v>0</v>
      </c>
      <c r="K19" s="35"/>
      <c r="L19" s="133" t="str">
        <f t="shared" si="133"/>
        <v/>
      </c>
      <c r="M19" s="51" t="str">
        <f t="shared" si="4"/>
        <v/>
      </c>
      <c r="N19" s="56">
        <v>15.5</v>
      </c>
      <c r="O19" s="38"/>
      <c r="P19" s="133" t="str">
        <f t="shared" si="134"/>
        <v/>
      </c>
      <c r="Q19" s="51" t="str">
        <f t="shared" si="6"/>
        <v/>
      </c>
      <c r="R19" s="56">
        <v>15.5</v>
      </c>
      <c r="S19" s="38"/>
      <c r="T19" s="34"/>
      <c r="U19" s="51" t="str">
        <f t="shared" si="7"/>
        <v/>
      </c>
      <c r="V19" s="56">
        <v>15.5</v>
      </c>
      <c r="W19" s="38"/>
      <c r="X19" s="34"/>
      <c r="Y19" s="51" t="str">
        <f t="shared" si="8"/>
        <v/>
      </c>
      <c r="Z19" s="56">
        <v>15.5</v>
      </c>
      <c r="AA19" s="35"/>
      <c r="AB19" s="34"/>
      <c r="AC19" s="51" t="str">
        <f t="shared" si="9"/>
        <v/>
      </c>
      <c r="AD19" s="56">
        <v>15.5</v>
      </c>
      <c r="AE19" s="38"/>
      <c r="AF19" s="34"/>
      <c r="AG19" s="51" t="str">
        <f t="shared" si="10"/>
        <v/>
      </c>
      <c r="AH19" s="56">
        <v>15.5</v>
      </c>
      <c r="AI19" s="37">
        <f t="shared" si="11"/>
        <v>0</v>
      </c>
      <c r="AJ19" s="47">
        <f t="shared" si="12"/>
        <v>0</v>
      </c>
      <c r="AK19" s="26">
        <f t="shared" si="13"/>
        <v>0</v>
      </c>
      <c r="AL19" s="53">
        <f t="shared" si="14"/>
        <v>0</v>
      </c>
      <c r="AM19" s="36"/>
      <c r="AN19" s="54"/>
      <c r="AO19" s="131" t="e">
        <f>VLOOKUP(LEFT(C19,1),Sheet2!$L$3:$M$28,2,FALSE)&amp;MID(C19,2,9)</f>
        <v>#N/A</v>
      </c>
      <c r="AP19" s="131" t="e">
        <f t="shared" si="15"/>
        <v>#N/A</v>
      </c>
      <c r="AQ19" s="131" t="e">
        <f t="shared" si="16"/>
        <v>#N/A</v>
      </c>
      <c r="AR19" s="27">
        <f t="shared" si="17"/>
        <v>0</v>
      </c>
      <c r="AS19" s="28">
        <f t="shared" si="18"/>
        <v>0</v>
      </c>
      <c r="AT19" s="27">
        <f t="shared" si="19"/>
        <v>0</v>
      </c>
      <c r="AU19" s="28">
        <f t="shared" si="20"/>
        <v>0</v>
      </c>
      <c r="AV19" s="28">
        <f t="shared" si="21"/>
        <v>0</v>
      </c>
      <c r="AW19" s="28">
        <f t="shared" si="22"/>
        <v>0</v>
      </c>
      <c r="AX19" s="28">
        <f t="shared" si="23"/>
        <v>0</v>
      </c>
      <c r="AY19" s="28">
        <f t="shared" si="24"/>
        <v>0</v>
      </c>
      <c r="AZ19" s="29" t="str">
        <f t="shared" si="25"/>
        <v/>
      </c>
      <c r="BA19" s="29"/>
      <c r="BB19" s="30">
        <f t="shared" si="26"/>
        <v>0</v>
      </c>
      <c r="BC19" s="30">
        <f t="shared" si="26"/>
        <v>0</v>
      </c>
      <c r="BD19" s="31">
        <f t="shared" si="27"/>
        <v>0</v>
      </c>
      <c r="BE19" s="131"/>
      <c r="BF19" s="27" t="e">
        <f t="shared" si="28"/>
        <v>#VALUE!</v>
      </c>
      <c r="BG19" s="28">
        <f t="shared" si="29"/>
        <v>0</v>
      </c>
      <c r="BH19" s="27" t="e">
        <f t="shared" si="30"/>
        <v>#VALUE!</v>
      </c>
      <c r="BI19" s="28">
        <f t="shared" si="31"/>
        <v>0</v>
      </c>
      <c r="BJ19" s="28">
        <f>IF(OR(T19="",T19=" ",T19="　"),0,IF(D19&gt;=800701,0,IF(MATCH(T19,Sheet2!$D$3:$D$12,1)&lt;=1,1,0)))</f>
        <v>0</v>
      </c>
      <c r="BK19" s="28">
        <f>IF(OR(X19="",X19=" ",X19="　"),0,IF(D19&gt;=800701,0,IF(MATCH(X19,Sheet2!$D$3:$D$12,1)&lt;=1,1,0)))</f>
        <v>0</v>
      </c>
      <c r="BL19" s="28">
        <f>IF(OR(AB19="",AB19=" ",AB19="　"),0,IF(D19&gt;=800701,0,IF(MATCH(AB19,Sheet2!$D$3:$D$12,1)&lt;=1,1,0)))</f>
        <v>0</v>
      </c>
      <c r="BM19" s="28">
        <f>IF(OR(AF19="",AF19=" ",AF19="　"),0,IF(D19&gt;=800701,0,IF(MATCH(AF19,Sheet2!$D$3:$D$12,1)&lt;=1,1,0)))</f>
        <v>0</v>
      </c>
      <c r="BN19" s="29">
        <f t="shared" si="32"/>
        <v>5</v>
      </c>
      <c r="BO19" s="29">
        <f t="shared" si="33"/>
        <v>3</v>
      </c>
      <c r="BP19" s="30">
        <f t="shared" si="34"/>
        <v>0</v>
      </c>
      <c r="BQ19" s="30">
        <f t="shared" si="35"/>
        <v>0</v>
      </c>
      <c r="BR19" s="30">
        <f t="shared" si="36"/>
        <v>0</v>
      </c>
      <c r="BS19" s="30">
        <f t="shared" si="36"/>
        <v>0</v>
      </c>
      <c r="BT19" s="30"/>
      <c r="BU19" s="27" t="e">
        <f t="shared" si="37"/>
        <v>#VALUE!</v>
      </c>
      <c r="BV19" s="28">
        <f t="shared" si="38"/>
        <v>0</v>
      </c>
      <c r="BW19" s="27" t="e">
        <f t="shared" si="39"/>
        <v>#VALUE!</v>
      </c>
      <c r="BX19" s="28">
        <f t="shared" si="40"/>
        <v>0</v>
      </c>
      <c r="BY19" s="28">
        <f>IF(OR(T19="",T19=" ",T19="　"),0,IF(D19&gt;=810101,0,IF(BJ19=1,1,IF(MATCH(T19,Sheet2!$D$3:$D$12,1)&lt;=2,1,0))))</f>
        <v>0</v>
      </c>
      <c r="BZ19" s="28">
        <f>IF(OR(X19="",X19=" ",X19="　"),0,IF(D19&gt;=810101,0,IF(BK19=1,1,IF(MATCH(X19,Sheet2!$D$3:$D$12,1)&lt;=2,1,0))))</f>
        <v>0</v>
      </c>
      <c r="CA19" s="28">
        <f>IF(OR(AB19="",AB19=" ",AB19="　"),0,IF(D19&gt;=810101,0,IF(BL19=1,1,IF(MATCH(AB19,Sheet2!$D$3:$D$12,1)&lt;=2,1,0))))</f>
        <v>0</v>
      </c>
      <c r="CB19" s="28">
        <f>IF(OR(AF19="",AF19=" ",AF19="　"),0,IF(D19&gt;=810101,0,IF(BM19=1,1,IF(MATCH(AF19,Sheet2!$D$3:$D$12,1)&lt;=2,1,0))))</f>
        <v>0</v>
      </c>
      <c r="CC19" s="29">
        <f t="shared" si="41"/>
        <v>4</v>
      </c>
      <c r="CD19" s="29">
        <f t="shared" si="42"/>
        <v>3</v>
      </c>
      <c r="CE19" s="30">
        <f t="shared" si="43"/>
        <v>0</v>
      </c>
      <c r="CF19" s="30">
        <f t="shared" si="44"/>
        <v>0</v>
      </c>
      <c r="CG19" s="30">
        <f t="shared" si="45"/>
        <v>0</v>
      </c>
      <c r="CH19" s="30">
        <f t="shared" si="45"/>
        <v>0</v>
      </c>
      <c r="CI19" s="30"/>
      <c r="CJ19" s="27" t="e">
        <f t="shared" si="46"/>
        <v>#VALUE!</v>
      </c>
      <c r="CK19" s="28">
        <f t="shared" si="47"/>
        <v>0</v>
      </c>
      <c r="CL19" s="27" t="e">
        <f t="shared" si="48"/>
        <v>#VALUE!</v>
      </c>
      <c r="CM19" s="28">
        <f t="shared" si="49"/>
        <v>0</v>
      </c>
      <c r="CN19" s="28">
        <f>IF(OR(T19="",T19=" ",T19="　"),0,IF(D19&gt;=810701,0,IF(BY19=1,1,IF(MATCH(T19,Sheet2!$D$3:$D$12,1)&lt;=3,1,0))))</f>
        <v>0</v>
      </c>
      <c r="CO19" s="28">
        <f>IF(OR(X19="",X19=" ",X19="　"),0,IF(D19&gt;=810701,0,IF(BZ19=1,1,IF(MATCH(X19,Sheet2!$D$3:$D$12,1)&lt;=3,1,0))))</f>
        <v>0</v>
      </c>
      <c r="CP19" s="28">
        <f>IF(OR(AB19="",AB19=" ",AB19="　"),0,IF(D19&gt;=810701,0,IF(CA19=1,1,IF(MATCH(AB19,Sheet2!$D$3:$D$12,1)&lt;=3,1,0))))</f>
        <v>0</v>
      </c>
      <c r="CQ19" s="28">
        <f>IF(OR(AF19="",AF19=" ",AF19="　"),0,IF(D19&gt;=810701,0,IF(CB19=1,1,IF(MATCH(AF19,Sheet2!$D$3:$D$12,1)&lt;=3,1,0))))</f>
        <v>0</v>
      </c>
      <c r="CR19" s="29">
        <f t="shared" si="50"/>
        <v>4</v>
      </c>
      <c r="CS19" s="29">
        <f t="shared" si="51"/>
        <v>3</v>
      </c>
      <c r="CT19" s="30">
        <f t="shared" si="52"/>
        <v>0</v>
      </c>
      <c r="CU19" s="30">
        <f t="shared" si="53"/>
        <v>0</v>
      </c>
      <c r="CV19" s="30">
        <f t="shared" si="54"/>
        <v>0</v>
      </c>
      <c r="CW19" s="30">
        <f t="shared" si="54"/>
        <v>0</v>
      </c>
      <c r="CX19" s="31"/>
      <c r="CY19" s="27" t="e">
        <f t="shared" si="55"/>
        <v>#VALUE!</v>
      </c>
      <c r="CZ19" s="28">
        <f t="shared" si="56"/>
        <v>0</v>
      </c>
      <c r="DA19" s="27" t="e">
        <f t="shared" si="57"/>
        <v>#VALUE!</v>
      </c>
      <c r="DB19" s="28">
        <f t="shared" si="58"/>
        <v>0</v>
      </c>
      <c r="DC19" s="28">
        <f>IF(OR(T19="",T19=" ",T19="　"),0,IF(D19&gt;=820101,0,IF(CN19=1,1,IF(MATCH(T19,Sheet2!$D$3:$D$12,1)&lt;=4,1,0))))</f>
        <v>0</v>
      </c>
      <c r="DD19" s="28">
        <f>IF(OR(X19="",X19=" ",X19="　"),0,IF(D19&gt;=820101,0,IF(CO19=1,1,IF(MATCH(X19,Sheet2!$D$3:$D$12,1)&lt;=4,1,0))))</f>
        <v>0</v>
      </c>
      <c r="DE19" s="28">
        <f>IF(OR(AB19="",AB19=" ",AB19="　"),0,IF(D19&gt;=820101,0,IF(CP19=1,1,IF(MATCH(AB19,Sheet2!$D$3:$D$12,1)&lt;=4,1,0))))</f>
        <v>0</v>
      </c>
      <c r="DF19" s="28">
        <f>IF(OR(AF19="",AF19=" ",AF19="　"),0,IF(D19&gt;=820101,0,IF(CQ19=1,1,IF(MATCH(AF19,Sheet2!$D$3:$D$12,1)&lt;=4,1,0))))</f>
        <v>0</v>
      </c>
      <c r="DG19" s="29">
        <f t="shared" si="59"/>
        <v>3</v>
      </c>
      <c r="DH19" s="29">
        <f t="shared" si="60"/>
        <v>3</v>
      </c>
      <c r="DI19" s="30">
        <f t="shared" si="61"/>
        <v>0</v>
      </c>
      <c r="DJ19" s="30">
        <f t="shared" si="62"/>
        <v>0</v>
      </c>
      <c r="DK19" s="30">
        <f t="shared" si="63"/>
        <v>0</v>
      </c>
      <c r="DL19" s="30">
        <f t="shared" si="63"/>
        <v>0</v>
      </c>
      <c r="DM19" s="31"/>
      <c r="DN19" s="27" t="e">
        <f t="shared" si="64"/>
        <v>#VALUE!</v>
      </c>
      <c r="DO19" s="28">
        <f t="shared" si="65"/>
        <v>0</v>
      </c>
      <c r="DP19" s="27" t="e">
        <f t="shared" si="66"/>
        <v>#VALUE!</v>
      </c>
      <c r="DQ19" s="28">
        <f t="shared" si="67"/>
        <v>0</v>
      </c>
      <c r="DR19" s="28">
        <f>IF(OR(T19="",T19=" ",T19="　"),0,IF(D19&gt;=820701,0,IF(DC19=1,1,IF(MATCH(T19,Sheet2!$D$3:$D$12,1)&lt;=5,1,0))))</f>
        <v>0</v>
      </c>
      <c r="DS19" s="28">
        <f>IF(OR(X19="",X19=" ",X19="　"),0,IF(D19&gt;=820701,0,IF(DD19=1,1,IF(MATCH(X19,Sheet2!$D$3:$D$12,1)&lt;=5,1,0))))</f>
        <v>0</v>
      </c>
      <c r="DT19" s="28">
        <f>IF(OR(AB19="",AB19=" ",AB19="　"),0,IF(D19&gt;=820701,0,IF(DE19=1,1,IF(MATCH(AB19,Sheet2!$D$3:$D$12,1)&lt;=5,1,0))))</f>
        <v>0</v>
      </c>
      <c r="DU19" s="28">
        <f>IF(OR(AF19="",AF19=" ",AF19="　"),0,IF(D19&gt;=820701,0,IF(DF19=1,1,IF(MATCH(AF19,Sheet2!$D$3:$D$12,1)&lt;=5,1,0))))</f>
        <v>0</v>
      </c>
      <c r="DV19" s="29">
        <f t="shared" si="68"/>
        <v>3</v>
      </c>
      <c r="DW19" s="29">
        <f t="shared" si="69"/>
        <v>3</v>
      </c>
      <c r="DX19" s="30">
        <f t="shared" si="70"/>
        <v>0</v>
      </c>
      <c r="DY19" s="30">
        <f t="shared" si="71"/>
        <v>0</v>
      </c>
      <c r="DZ19" s="30">
        <f t="shared" si="72"/>
        <v>0</v>
      </c>
      <c r="EA19" s="30">
        <f t="shared" si="72"/>
        <v>0</v>
      </c>
      <c r="EB19" s="31"/>
      <c r="EC19" s="27" t="e">
        <f t="shared" si="73"/>
        <v>#VALUE!</v>
      </c>
      <c r="ED19" s="28">
        <f t="shared" si="74"/>
        <v>0</v>
      </c>
      <c r="EE19" s="27" t="e">
        <f t="shared" si="75"/>
        <v>#VALUE!</v>
      </c>
      <c r="EF19" s="28">
        <f t="shared" si="76"/>
        <v>0</v>
      </c>
      <c r="EG19" s="28">
        <f>IF(OR(T19="",T19=" ",T19="　"),0,IF(D19&gt;=830101,0,IF(DR19=1,1,IF(MATCH(T19,Sheet2!$D$3:$D$12,1)&lt;=6,1,0))))</f>
        <v>0</v>
      </c>
      <c r="EH19" s="28">
        <f>IF(OR(X19="",X19=" ",X19="　"),0,IF(D19&gt;=830101,0,IF(DS19=1,1,IF(MATCH(X19,Sheet2!$D$3:$D$12,1)&lt;=6,1,0))))</f>
        <v>0</v>
      </c>
      <c r="EI19" s="28">
        <f>IF(OR(AB19="",AB19=" ",AB19="　"),0,IF(D19&gt;=830101,0,IF(DT19=1,1,IF(MATCH(AB19,Sheet2!$D$3:$D$12,1)&lt;=6,1,0))))</f>
        <v>0</v>
      </c>
      <c r="EJ19" s="28">
        <f>IF(OR(AF19="",AF19=" ",AF19="　"),0,IF(D19&gt;=830101,0,IF(DU19=1,1,IF(MATCH(AF19,Sheet2!$D$3:$D$12,1)&lt;=6,1,0))))</f>
        <v>0</v>
      </c>
      <c r="EK19" s="29">
        <f t="shared" si="77"/>
        <v>2</v>
      </c>
      <c r="EL19" s="29">
        <f t="shared" si="78"/>
        <v>2</v>
      </c>
      <c r="EM19" s="30">
        <f t="shared" si="79"/>
        <v>0</v>
      </c>
      <c r="EN19" s="30">
        <f t="shared" si="80"/>
        <v>0</v>
      </c>
      <c r="EO19" s="30">
        <f t="shared" si="81"/>
        <v>0</v>
      </c>
      <c r="EP19" s="30">
        <f t="shared" si="81"/>
        <v>0</v>
      </c>
      <c r="EQ19" s="31"/>
      <c r="ER19" s="27" t="e">
        <f t="shared" si="82"/>
        <v>#VALUE!</v>
      </c>
      <c r="ES19" s="28">
        <f t="shared" si="83"/>
        <v>0</v>
      </c>
      <c r="ET19" s="27" t="e">
        <f t="shared" si="84"/>
        <v>#VALUE!</v>
      </c>
      <c r="EU19" s="28">
        <f t="shared" si="85"/>
        <v>0</v>
      </c>
      <c r="EV19" s="28">
        <f>IF(OR(T19="",T19=" ",T19="　"),0,IF(D19&gt;=830701,0,IF(EG19=1,1,IF(MATCH(T19,Sheet2!$D$3:$D$12,1)&lt;=7,1,0))))</f>
        <v>0</v>
      </c>
      <c r="EW19" s="28">
        <f>IF(OR(X19="",X19=" ",X19="　"),0,IF(D19&gt;=830701,0,IF(EH19=1,1,IF(MATCH(X19,Sheet2!$D$3:$D$12,1)&lt;=7,1,0))))</f>
        <v>0</v>
      </c>
      <c r="EX19" s="28">
        <f>IF(OR(AB19="",AB19=" ",AB19="　"),0,IF(D19&gt;=830701,0,IF(EI19=1,1,IF(MATCH(AB19,Sheet2!$D$3:$D$12,1)&lt;=7,1,0))))</f>
        <v>0</v>
      </c>
      <c r="EY19" s="28">
        <f>IF(OR(AF19="",AF19=" ",AF19="　"),0,IF(D19&gt;=830701,0,IF(EJ19=1,1,IF(MATCH(AF19,Sheet2!$D$3:$D$12,1)&lt;=7,1,0))))</f>
        <v>0</v>
      </c>
      <c r="EZ19" s="29">
        <f t="shared" si="86"/>
        <v>2</v>
      </c>
      <c r="FA19" s="29">
        <f t="shared" si="87"/>
        <v>2</v>
      </c>
      <c r="FB19" s="30">
        <f t="shared" si="88"/>
        <v>0</v>
      </c>
      <c r="FC19" s="30">
        <f t="shared" si="89"/>
        <v>0</v>
      </c>
      <c r="FD19" s="30">
        <f t="shared" si="90"/>
        <v>0</v>
      </c>
      <c r="FE19" s="30">
        <f t="shared" si="90"/>
        <v>0</v>
      </c>
      <c r="FF19" s="31"/>
      <c r="FG19" s="27" t="e">
        <f t="shared" si="91"/>
        <v>#VALUE!</v>
      </c>
      <c r="FH19" s="28">
        <f t="shared" si="92"/>
        <v>0</v>
      </c>
      <c r="FI19" s="27" t="e">
        <f t="shared" si="93"/>
        <v>#VALUE!</v>
      </c>
      <c r="FJ19" s="28">
        <f t="shared" si="94"/>
        <v>0</v>
      </c>
      <c r="FK19" s="28">
        <f>IF(OR(T19="",T19=" ",T19="　"),0,IF(D19&gt;=840101,0,IF(EV19=1,1,IF(MATCH(T19,Sheet2!$D$3:$D$12,1)&lt;=8,1,0))))</f>
        <v>0</v>
      </c>
      <c r="FL19" s="28">
        <f>IF(OR(X19="",X19=" ",X19="　"),0,IF(D19&gt;=840101,0,IF(EW19=1,1,IF(MATCH(X19,Sheet2!$D$3:$D$12,1)&lt;=8,1,0))))</f>
        <v>0</v>
      </c>
      <c r="FM19" s="28">
        <f>IF(OR(AB19="",AB19=" ",AB19="　"),0,IF(D19&gt;=840101,0,IF(EX19=1,1,IF(MATCH(AB19,Sheet2!$D$3:$D$12,1)&lt;=8,1,0))))</f>
        <v>0</v>
      </c>
      <c r="FN19" s="28">
        <f>IF(OR(AF19="",AF19=" ",AF19="　"),0,IF(D19&gt;=840101,0,IF(EY19=1,1,IF(MATCH(AF19,Sheet2!$D$3:$D$12,1)&lt;=8,1,0))))</f>
        <v>0</v>
      </c>
      <c r="FO19" s="29">
        <f t="shared" si="95"/>
        <v>1</v>
      </c>
      <c r="FP19" s="29">
        <f t="shared" si="96"/>
        <v>1</v>
      </c>
      <c r="FQ19" s="30">
        <f t="shared" si="97"/>
        <v>0</v>
      </c>
      <c r="FR19" s="30">
        <f t="shared" si="98"/>
        <v>0</v>
      </c>
      <c r="FS19" s="30">
        <f t="shared" si="99"/>
        <v>0</v>
      </c>
      <c r="FT19" s="30">
        <f t="shared" si="99"/>
        <v>0</v>
      </c>
      <c r="FU19" s="31"/>
      <c r="FV19" s="27" t="e">
        <f t="shared" si="100"/>
        <v>#VALUE!</v>
      </c>
      <c r="FW19" s="28">
        <f t="shared" si="101"/>
        <v>0</v>
      </c>
      <c r="FX19" s="27" t="e">
        <f t="shared" si="102"/>
        <v>#VALUE!</v>
      </c>
      <c r="FY19" s="28">
        <f t="shared" si="103"/>
        <v>0</v>
      </c>
      <c r="FZ19" s="28">
        <f>IF(OR(T19="",T19=" ",T19="　"),0,IF(D19&gt;=840701,0,IF(FK19=1,1,IF(MATCH(T19,Sheet2!$D$3:$D$12,1)&lt;=9,1,0))))</f>
        <v>0</v>
      </c>
      <c r="GA19" s="28">
        <f>IF(OR(X19="",X19=" ",X19="　"),0,IF(D19&gt;=840701,0,IF(FL19=1,1,IF(MATCH(X19,Sheet2!$D$3:$D$12,1)&lt;=9,1,0))))</f>
        <v>0</v>
      </c>
      <c r="GB19" s="28">
        <f>IF(OR(AB19="",AB19=" ",AB19="　"),0,IF(D19&gt;=840701,0,IF(FM19=1,1,IF(MATCH(AB19,Sheet2!$D$3:$D$12,1)&lt;=9,1,0))))</f>
        <v>0</v>
      </c>
      <c r="GC19" s="28">
        <f>IF(OR(AF19="",AF19=" ",AF19="　"),0,IF(D19&gt;=840701,0,IF(FN19=1,1,IF(MATCH(AF19,Sheet2!$D$3:$D$12,1)&lt;=9,1,0))))</f>
        <v>0</v>
      </c>
      <c r="GD19" s="29">
        <f t="shared" si="104"/>
        <v>1</v>
      </c>
      <c r="GE19" s="29">
        <f t="shared" si="105"/>
        <v>1</v>
      </c>
      <c r="GF19" s="30">
        <f t="shared" si="106"/>
        <v>0</v>
      </c>
      <c r="GG19" s="30">
        <f t="shared" si="107"/>
        <v>0</v>
      </c>
      <c r="GH19" s="30">
        <f t="shared" si="108"/>
        <v>0</v>
      </c>
      <c r="GI19" s="30">
        <f t="shared" si="108"/>
        <v>0</v>
      </c>
      <c r="GJ19" s="31"/>
      <c r="GK19" s="27" t="e">
        <f t="shared" si="109"/>
        <v>#VALUE!</v>
      </c>
      <c r="GL19" s="28">
        <f t="shared" si="110"/>
        <v>0</v>
      </c>
      <c r="GM19" s="27" t="e">
        <f t="shared" si="111"/>
        <v>#VALUE!</v>
      </c>
      <c r="GN19" s="28">
        <f t="shared" si="112"/>
        <v>0</v>
      </c>
      <c r="GO19" s="28">
        <f>IF(OR(T19="",T19=" ",T19="　"),0,IF(D19&gt;=840701,0,IF(FZ19=1,1,IF(MATCH(T19,Sheet2!$D$3:$D$12,1)&lt;=10,1,0))))</f>
        <v>0</v>
      </c>
      <c r="GP19" s="28">
        <f>IF(OR(X19="",X19=" ",X19="　"),0,IF(D19&gt;=840701,0,IF(GA19=1,1,IF(MATCH(X19,Sheet2!$D$3:$D$12,1)&lt;=10,1,0))))</f>
        <v>0</v>
      </c>
      <c r="GQ19" s="28">
        <f>IF(OR(AB19="",AB19=" ",AB19="　"),0,IF(D19&gt;=840701,0,IF(GB19=1,1,IF(MATCH(AB19,Sheet2!$D$3:$D$12,1)&lt;=10,1,0))))</f>
        <v>0</v>
      </c>
      <c r="GR19" s="28">
        <f>IF(OR(AF19="",AF19=" ",AF19="　"),0,IF(D19&gt;=840701,0,IF(GC19=1,1,IF(MATCH(AF19,Sheet2!$D$3:$D$12,1)&lt;=10,1,0))))</f>
        <v>0</v>
      </c>
      <c r="GS19" s="29">
        <f t="shared" si="113"/>
        <v>0</v>
      </c>
      <c r="GT19" s="29">
        <f t="shared" si="114"/>
        <v>0</v>
      </c>
      <c r="GU19" s="30">
        <f t="shared" si="115"/>
        <v>0</v>
      </c>
      <c r="GV19" s="30">
        <f t="shared" si="116"/>
        <v>0</v>
      </c>
      <c r="GW19" s="30">
        <f t="shared" si="117"/>
        <v>0</v>
      </c>
      <c r="GX19" s="30">
        <f t="shared" si="117"/>
        <v>0</v>
      </c>
      <c r="GY19" s="131"/>
      <c r="GZ19" s="39" t="str">
        <f t="shared" si="118"/>
        <v>1911/00/00</v>
      </c>
      <c r="HA19" s="131" t="e">
        <f t="shared" si="119"/>
        <v>#VALUE!</v>
      </c>
      <c r="HB19" s="131" t="str">
        <f t="shared" si="120"/>
        <v>1911/00/00</v>
      </c>
      <c r="HC19" s="131" t="e">
        <f t="shared" si="121"/>
        <v>#VALUE!</v>
      </c>
      <c r="HD19" s="131" t="str">
        <f t="shared" si="122"/>
        <v>1911/00/00</v>
      </c>
      <c r="HE19" s="131" t="e">
        <f t="shared" si="123"/>
        <v>#VALUE!</v>
      </c>
      <c r="HF19" s="131" t="str">
        <f t="shared" si="124"/>
        <v>2015/01/01</v>
      </c>
      <c r="HH19" s="131">
        <f>IF(OR(C19="",C19=" ",C19="　"),0,IF(D19&gt;780630,0,ROUND(VLOOKUP(F19,Sheet2!$A$1:$B$20,2,FALSE)*E19,0)))</f>
        <v>0</v>
      </c>
      <c r="HI19" s="131">
        <f t="shared" si="125"/>
        <v>0</v>
      </c>
      <c r="HJ19" s="131">
        <f t="shared" si="126"/>
        <v>0</v>
      </c>
      <c r="HL19" s="131" t="str">
        <f t="shared" si="127"/>
        <v/>
      </c>
      <c r="HM19" s="131" t="str">
        <f t="shared" si="128"/>
        <v/>
      </c>
      <c r="HN19" s="131" t="str">
        <f t="shared" si="129"/>
        <v/>
      </c>
      <c r="HO19" s="131" t="str">
        <f t="shared" si="130"/>
        <v/>
      </c>
      <c r="HP19" s="131" t="str">
        <f t="shared" si="131"/>
        <v/>
      </c>
      <c r="HQ19" s="131" t="str">
        <f t="shared" si="131"/>
        <v/>
      </c>
      <c r="HR19" s="131" t="str">
        <f t="shared" si="132"/>
        <v/>
      </c>
    </row>
    <row r="20" spans="1:226" ht="60" customHeight="1">
      <c r="A20" s="125">
        <v>15</v>
      </c>
      <c r="B20" s="32"/>
      <c r="C20" s="33"/>
      <c r="D20" s="34"/>
      <c r="E20" s="55"/>
      <c r="F20" s="46"/>
      <c r="G20" s="48">
        <f>IF(OR(C20="",C20=" ",C20="　"),0,IF(D20&gt;780630,0,ROUND(VLOOKUP(F20,Sheet2!$A$1:$B$20,2,FALSE),0)))</f>
        <v>0</v>
      </c>
      <c r="H20" s="49">
        <f t="shared" si="0"/>
        <v>0</v>
      </c>
      <c r="I20" s="24">
        <f t="shared" si="1"/>
        <v>0</v>
      </c>
      <c r="J20" s="25">
        <f t="shared" si="2"/>
        <v>0</v>
      </c>
      <c r="K20" s="35"/>
      <c r="L20" s="133" t="str">
        <f t="shared" si="133"/>
        <v/>
      </c>
      <c r="M20" s="51" t="str">
        <f t="shared" si="4"/>
        <v/>
      </c>
      <c r="N20" s="56">
        <v>15.5</v>
      </c>
      <c r="O20" s="38"/>
      <c r="P20" s="133" t="str">
        <f t="shared" si="134"/>
        <v/>
      </c>
      <c r="Q20" s="51" t="str">
        <f t="shared" si="6"/>
        <v/>
      </c>
      <c r="R20" s="56">
        <v>15.5</v>
      </c>
      <c r="S20" s="38"/>
      <c r="T20" s="34"/>
      <c r="U20" s="51" t="str">
        <f t="shared" si="7"/>
        <v/>
      </c>
      <c r="V20" s="56">
        <v>15.5</v>
      </c>
      <c r="W20" s="38"/>
      <c r="X20" s="34"/>
      <c r="Y20" s="51" t="str">
        <f t="shared" si="8"/>
        <v/>
      </c>
      <c r="Z20" s="56">
        <v>15.5</v>
      </c>
      <c r="AA20" s="35"/>
      <c r="AB20" s="34"/>
      <c r="AC20" s="51" t="str">
        <f t="shared" si="9"/>
        <v/>
      </c>
      <c r="AD20" s="56">
        <v>15.5</v>
      </c>
      <c r="AE20" s="38"/>
      <c r="AF20" s="34"/>
      <c r="AG20" s="51" t="str">
        <f t="shared" si="10"/>
        <v/>
      </c>
      <c r="AH20" s="56">
        <v>15.5</v>
      </c>
      <c r="AI20" s="37">
        <f t="shared" si="11"/>
        <v>0</v>
      </c>
      <c r="AJ20" s="47">
        <f t="shared" si="12"/>
        <v>0</v>
      </c>
      <c r="AK20" s="26">
        <f t="shared" si="13"/>
        <v>0</v>
      </c>
      <c r="AL20" s="53">
        <f t="shared" si="14"/>
        <v>0</v>
      </c>
      <c r="AM20" s="36"/>
      <c r="AN20" s="54"/>
      <c r="AO20" s="131" t="e">
        <f>VLOOKUP(LEFT(C20,1),Sheet2!$L$3:$M$28,2,FALSE)&amp;MID(C20,2,9)</f>
        <v>#N/A</v>
      </c>
      <c r="AP20" s="131" t="e">
        <f t="shared" si="15"/>
        <v>#N/A</v>
      </c>
      <c r="AQ20" s="131" t="e">
        <f t="shared" si="16"/>
        <v>#N/A</v>
      </c>
      <c r="AR20" s="27">
        <f t="shared" si="17"/>
        <v>0</v>
      </c>
      <c r="AS20" s="28">
        <f t="shared" si="18"/>
        <v>0</v>
      </c>
      <c r="AT20" s="27">
        <f t="shared" si="19"/>
        <v>0</v>
      </c>
      <c r="AU20" s="28">
        <f t="shared" si="20"/>
        <v>0</v>
      </c>
      <c r="AV20" s="28">
        <f t="shared" si="21"/>
        <v>0</v>
      </c>
      <c r="AW20" s="28">
        <f t="shared" si="22"/>
        <v>0</v>
      </c>
      <c r="AX20" s="28">
        <f t="shared" si="23"/>
        <v>0</v>
      </c>
      <c r="AY20" s="28">
        <f t="shared" si="24"/>
        <v>0</v>
      </c>
      <c r="AZ20" s="29" t="str">
        <f t="shared" si="25"/>
        <v/>
      </c>
      <c r="BA20" s="29"/>
      <c r="BB20" s="30">
        <f t="shared" si="26"/>
        <v>0</v>
      </c>
      <c r="BC20" s="30">
        <f t="shared" si="26"/>
        <v>0</v>
      </c>
      <c r="BD20" s="31">
        <f t="shared" si="27"/>
        <v>0</v>
      </c>
      <c r="BE20" s="131"/>
      <c r="BF20" s="27" t="e">
        <f t="shared" si="28"/>
        <v>#VALUE!</v>
      </c>
      <c r="BG20" s="28">
        <f t="shared" si="29"/>
        <v>0</v>
      </c>
      <c r="BH20" s="27" t="e">
        <f t="shared" si="30"/>
        <v>#VALUE!</v>
      </c>
      <c r="BI20" s="28">
        <f t="shared" si="31"/>
        <v>0</v>
      </c>
      <c r="BJ20" s="28">
        <f>IF(OR(T20="",T20=" ",T20="　"),0,IF(D20&gt;=800701,0,IF(MATCH(T20,Sheet2!$D$3:$D$12,1)&lt;=1,1,0)))</f>
        <v>0</v>
      </c>
      <c r="BK20" s="28">
        <f>IF(OR(X20="",X20=" ",X20="　"),0,IF(D20&gt;=800701,0,IF(MATCH(X20,Sheet2!$D$3:$D$12,1)&lt;=1,1,0)))</f>
        <v>0</v>
      </c>
      <c r="BL20" s="28">
        <f>IF(OR(AB20="",AB20=" ",AB20="　"),0,IF(D20&gt;=800701,0,IF(MATCH(AB20,Sheet2!$D$3:$D$12,1)&lt;=1,1,0)))</f>
        <v>0</v>
      </c>
      <c r="BM20" s="28">
        <f>IF(OR(AF20="",AF20=" ",AF20="　"),0,IF(D20&gt;=800701,0,IF(MATCH(AF20,Sheet2!$D$3:$D$12,1)&lt;=1,1,0)))</f>
        <v>0</v>
      </c>
      <c r="BN20" s="29">
        <f t="shared" si="32"/>
        <v>5</v>
      </c>
      <c r="BO20" s="29">
        <f t="shared" si="33"/>
        <v>3</v>
      </c>
      <c r="BP20" s="30">
        <f t="shared" si="34"/>
        <v>0</v>
      </c>
      <c r="BQ20" s="30">
        <f t="shared" si="35"/>
        <v>0</v>
      </c>
      <c r="BR20" s="30">
        <f t="shared" si="36"/>
        <v>0</v>
      </c>
      <c r="BS20" s="30">
        <f t="shared" si="36"/>
        <v>0</v>
      </c>
      <c r="BT20" s="30"/>
      <c r="BU20" s="27" t="e">
        <f t="shared" si="37"/>
        <v>#VALUE!</v>
      </c>
      <c r="BV20" s="28">
        <f t="shared" si="38"/>
        <v>0</v>
      </c>
      <c r="BW20" s="27" t="e">
        <f t="shared" si="39"/>
        <v>#VALUE!</v>
      </c>
      <c r="BX20" s="28">
        <f t="shared" si="40"/>
        <v>0</v>
      </c>
      <c r="BY20" s="28">
        <f>IF(OR(T20="",T20=" ",T20="　"),0,IF(D20&gt;=810101,0,IF(BJ20=1,1,IF(MATCH(T20,Sheet2!$D$3:$D$12,1)&lt;=2,1,0))))</f>
        <v>0</v>
      </c>
      <c r="BZ20" s="28">
        <f>IF(OR(X20="",X20=" ",X20="　"),0,IF(D20&gt;=810101,0,IF(BK20=1,1,IF(MATCH(X20,Sheet2!$D$3:$D$12,1)&lt;=2,1,0))))</f>
        <v>0</v>
      </c>
      <c r="CA20" s="28">
        <f>IF(OR(AB20="",AB20=" ",AB20="　"),0,IF(D20&gt;=810101,0,IF(BL20=1,1,IF(MATCH(AB20,Sheet2!$D$3:$D$12,1)&lt;=2,1,0))))</f>
        <v>0</v>
      </c>
      <c r="CB20" s="28">
        <f>IF(OR(AF20="",AF20=" ",AF20="　"),0,IF(D20&gt;=810101,0,IF(BM20=1,1,IF(MATCH(AF20,Sheet2!$D$3:$D$12,1)&lt;=2,1,0))))</f>
        <v>0</v>
      </c>
      <c r="CC20" s="29">
        <f t="shared" si="41"/>
        <v>4</v>
      </c>
      <c r="CD20" s="29">
        <f t="shared" si="42"/>
        <v>3</v>
      </c>
      <c r="CE20" s="30">
        <f t="shared" si="43"/>
        <v>0</v>
      </c>
      <c r="CF20" s="30">
        <f t="shared" si="44"/>
        <v>0</v>
      </c>
      <c r="CG20" s="30">
        <f t="shared" si="45"/>
        <v>0</v>
      </c>
      <c r="CH20" s="30">
        <f t="shared" si="45"/>
        <v>0</v>
      </c>
      <c r="CI20" s="30"/>
      <c r="CJ20" s="27" t="e">
        <f t="shared" si="46"/>
        <v>#VALUE!</v>
      </c>
      <c r="CK20" s="28">
        <f t="shared" si="47"/>
        <v>0</v>
      </c>
      <c r="CL20" s="27" t="e">
        <f t="shared" si="48"/>
        <v>#VALUE!</v>
      </c>
      <c r="CM20" s="28">
        <f t="shared" si="49"/>
        <v>0</v>
      </c>
      <c r="CN20" s="28">
        <f>IF(OR(T20="",T20=" ",T20="　"),0,IF(D20&gt;=810701,0,IF(BY20=1,1,IF(MATCH(T20,Sheet2!$D$3:$D$12,1)&lt;=3,1,0))))</f>
        <v>0</v>
      </c>
      <c r="CO20" s="28">
        <f>IF(OR(X20="",X20=" ",X20="　"),0,IF(D20&gt;=810701,0,IF(BZ20=1,1,IF(MATCH(X20,Sheet2!$D$3:$D$12,1)&lt;=3,1,0))))</f>
        <v>0</v>
      </c>
      <c r="CP20" s="28">
        <f>IF(OR(AB20="",AB20=" ",AB20="　"),0,IF(D20&gt;=810701,0,IF(CA20=1,1,IF(MATCH(AB20,Sheet2!$D$3:$D$12,1)&lt;=3,1,0))))</f>
        <v>0</v>
      </c>
      <c r="CQ20" s="28">
        <f>IF(OR(AF20="",AF20=" ",AF20="　"),0,IF(D20&gt;=810701,0,IF(CB20=1,1,IF(MATCH(AF20,Sheet2!$D$3:$D$12,1)&lt;=3,1,0))))</f>
        <v>0</v>
      </c>
      <c r="CR20" s="29">
        <f t="shared" si="50"/>
        <v>4</v>
      </c>
      <c r="CS20" s="29">
        <f t="shared" si="51"/>
        <v>3</v>
      </c>
      <c r="CT20" s="30">
        <f t="shared" si="52"/>
        <v>0</v>
      </c>
      <c r="CU20" s="30">
        <f t="shared" si="53"/>
        <v>0</v>
      </c>
      <c r="CV20" s="30">
        <f t="shared" si="54"/>
        <v>0</v>
      </c>
      <c r="CW20" s="30">
        <f t="shared" si="54"/>
        <v>0</v>
      </c>
      <c r="CX20" s="31"/>
      <c r="CY20" s="27" t="e">
        <f t="shared" si="55"/>
        <v>#VALUE!</v>
      </c>
      <c r="CZ20" s="28">
        <f t="shared" si="56"/>
        <v>0</v>
      </c>
      <c r="DA20" s="27" t="e">
        <f t="shared" si="57"/>
        <v>#VALUE!</v>
      </c>
      <c r="DB20" s="28">
        <f t="shared" si="58"/>
        <v>0</v>
      </c>
      <c r="DC20" s="28">
        <f>IF(OR(T20="",T20=" ",T20="　"),0,IF(D20&gt;=820101,0,IF(CN20=1,1,IF(MATCH(T20,Sheet2!$D$3:$D$12,1)&lt;=4,1,0))))</f>
        <v>0</v>
      </c>
      <c r="DD20" s="28">
        <f>IF(OR(X20="",X20=" ",X20="　"),0,IF(D20&gt;=820101,0,IF(CO20=1,1,IF(MATCH(X20,Sheet2!$D$3:$D$12,1)&lt;=4,1,0))))</f>
        <v>0</v>
      </c>
      <c r="DE20" s="28">
        <f>IF(OR(AB20="",AB20=" ",AB20="　"),0,IF(D20&gt;=820101,0,IF(CP20=1,1,IF(MATCH(AB20,Sheet2!$D$3:$D$12,1)&lt;=4,1,0))))</f>
        <v>0</v>
      </c>
      <c r="DF20" s="28">
        <f>IF(OR(AF20="",AF20=" ",AF20="　"),0,IF(D20&gt;=820101,0,IF(CQ20=1,1,IF(MATCH(AF20,Sheet2!$D$3:$D$12,1)&lt;=4,1,0))))</f>
        <v>0</v>
      </c>
      <c r="DG20" s="29">
        <f t="shared" si="59"/>
        <v>3</v>
      </c>
      <c r="DH20" s="29">
        <f t="shared" si="60"/>
        <v>3</v>
      </c>
      <c r="DI20" s="30">
        <f t="shared" si="61"/>
        <v>0</v>
      </c>
      <c r="DJ20" s="30">
        <f t="shared" si="62"/>
        <v>0</v>
      </c>
      <c r="DK20" s="30">
        <f t="shared" si="63"/>
        <v>0</v>
      </c>
      <c r="DL20" s="30">
        <f t="shared" si="63"/>
        <v>0</v>
      </c>
      <c r="DM20" s="31"/>
      <c r="DN20" s="27" t="e">
        <f t="shared" si="64"/>
        <v>#VALUE!</v>
      </c>
      <c r="DO20" s="28">
        <f t="shared" si="65"/>
        <v>0</v>
      </c>
      <c r="DP20" s="27" t="e">
        <f t="shared" si="66"/>
        <v>#VALUE!</v>
      </c>
      <c r="DQ20" s="28">
        <f t="shared" si="67"/>
        <v>0</v>
      </c>
      <c r="DR20" s="28">
        <f>IF(OR(T20="",T20=" ",T20="　"),0,IF(D20&gt;=820701,0,IF(DC20=1,1,IF(MATCH(T20,Sheet2!$D$3:$D$12,1)&lt;=5,1,0))))</f>
        <v>0</v>
      </c>
      <c r="DS20" s="28">
        <f>IF(OR(X20="",X20=" ",X20="　"),0,IF(D20&gt;=820701,0,IF(DD20=1,1,IF(MATCH(X20,Sheet2!$D$3:$D$12,1)&lt;=5,1,0))))</f>
        <v>0</v>
      </c>
      <c r="DT20" s="28">
        <f>IF(OR(AB20="",AB20=" ",AB20="　"),0,IF(D20&gt;=820701,0,IF(DE20=1,1,IF(MATCH(AB20,Sheet2!$D$3:$D$12,1)&lt;=5,1,0))))</f>
        <v>0</v>
      </c>
      <c r="DU20" s="28">
        <f>IF(OR(AF20="",AF20=" ",AF20="　"),0,IF(D20&gt;=820701,0,IF(DF20=1,1,IF(MATCH(AF20,Sheet2!$D$3:$D$12,1)&lt;=5,1,0))))</f>
        <v>0</v>
      </c>
      <c r="DV20" s="29">
        <f t="shared" si="68"/>
        <v>3</v>
      </c>
      <c r="DW20" s="29">
        <f t="shared" si="69"/>
        <v>3</v>
      </c>
      <c r="DX20" s="30">
        <f t="shared" si="70"/>
        <v>0</v>
      </c>
      <c r="DY20" s="30">
        <f t="shared" si="71"/>
        <v>0</v>
      </c>
      <c r="DZ20" s="30">
        <f t="shared" si="72"/>
        <v>0</v>
      </c>
      <c r="EA20" s="30">
        <f t="shared" si="72"/>
        <v>0</v>
      </c>
      <c r="EB20" s="31"/>
      <c r="EC20" s="27" t="e">
        <f t="shared" si="73"/>
        <v>#VALUE!</v>
      </c>
      <c r="ED20" s="28">
        <f t="shared" si="74"/>
        <v>0</v>
      </c>
      <c r="EE20" s="27" t="e">
        <f t="shared" si="75"/>
        <v>#VALUE!</v>
      </c>
      <c r="EF20" s="28">
        <f t="shared" si="76"/>
        <v>0</v>
      </c>
      <c r="EG20" s="28">
        <f>IF(OR(T20="",T20=" ",T20="　"),0,IF(D20&gt;=830101,0,IF(DR20=1,1,IF(MATCH(T20,Sheet2!$D$3:$D$12,1)&lt;=6,1,0))))</f>
        <v>0</v>
      </c>
      <c r="EH20" s="28">
        <f>IF(OR(X20="",X20=" ",X20="　"),0,IF(D20&gt;=830101,0,IF(DS20=1,1,IF(MATCH(X20,Sheet2!$D$3:$D$12,1)&lt;=6,1,0))))</f>
        <v>0</v>
      </c>
      <c r="EI20" s="28">
        <f>IF(OR(AB20="",AB20=" ",AB20="　"),0,IF(D20&gt;=830101,0,IF(DT20=1,1,IF(MATCH(AB20,Sheet2!$D$3:$D$12,1)&lt;=6,1,0))))</f>
        <v>0</v>
      </c>
      <c r="EJ20" s="28">
        <f>IF(OR(AF20="",AF20=" ",AF20="　"),0,IF(D20&gt;=830101,0,IF(DU20=1,1,IF(MATCH(AF20,Sheet2!$D$3:$D$12,1)&lt;=6,1,0))))</f>
        <v>0</v>
      </c>
      <c r="EK20" s="29">
        <f t="shared" si="77"/>
        <v>2</v>
      </c>
      <c r="EL20" s="29">
        <f t="shared" si="78"/>
        <v>2</v>
      </c>
      <c r="EM20" s="30">
        <f t="shared" si="79"/>
        <v>0</v>
      </c>
      <c r="EN20" s="30">
        <f t="shared" si="80"/>
        <v>0</v>
      </c>
      <c r="EO20" s="30">
        <f t="shared" si="81"/>
        <v>0</v>
      </c>
      <c r="EP20" s="30">
        <f t="shared" si="81"/>
        <v>0</v>
      </c>
      <c r="EQ20" s="31"/>
      <c r="ER20" s="27" t="e">
        <f t="shared" si="82"/>
        <v>#VALUE!</v>
      </c>
      <c r="ES20" s="28">
        <f t="shared" si="83"/>
        <v>0</v>
      </c>
      <c r="ET20" s="27" t="e">
        <f t="shared" si="84"/>
        <v>#VALUE!</v>
      </c>
      <c r="EU20" s="28">
        <f t="shared" si="85"/>
        <v>0</v>
      </c>
      <c r="EV20" s="28">
        <f>IF(OR(T20="",T20=" ",T20="　"),0,IF(D20&gt;=830701,0,IF(EG20=1,1,IF(MATCH(T20,Sheet2!$D$3:$D$12,1)&lt;=7,1,0))))</f>
        <v>0</v>
      </c>
      <c r="EW20" s="28">
        <f>IF(OR(X20="",X20=" ",X20="　"),0,IF(D20&gt;=830701,0,IF(EH20=1,1,IF(MATCH(X20,Sheet2!$D$3:$D$12,1)&lt;=7,1,0))))</f>
        <v>0</v>
      </c>
      <c r="EX20" s="28">
        <f>IF(OR(AB20="",AB20=" ",AB20="　"),0,IF(D20&gt;=830701,0,IF(EI20=1,1,IF(MATCH(AB20,Sheet2!$D$3:$D$12,1)&lt;=7,1,0))))</f>
        <v>0</v>
      </c>
      <c r="EY20" s="28">
        <f>IF(OR(AF20="",AF20=" ",AF20="　"),0,IF(D20&gt;=830701,0,IF(EJ20=1,1,IF(MATCH(AF20,Sheet2!$D$3:$D$12,1)&lt;=7,1,0))))</f>
        <v>0</v>
      </c>
      <c r="EZ20" s="29">
        <f t="shared" si="86"/>
        <v>2</v>
      </c>
      <c r="FA20" s="29">
        <f t="shared" si="87"/>
        <v>2</v>
      </c>
      <c r="FB20" s="30">
        <f t="shared" si="88"/>
        <v>0</v>
      </c>
      <c r="FC20" s="30">
        <f t="shared" si="89"/>
        <v>0</v>
      </c>
      <c r="FD20" s="30">
        <f t="shared" si="90"/>
        <v>0</v>
      </c>
      <c r="FE20" s="30">
        <f t="shared" si="90"/>
        <v>0</v>
      </c>
      <c r="FF20" s="31"/>
      <c r="FG20" s="27" t="e">
        <f t="shared" si="91"/>
        <v>#VALUE!</v>
      </c>
      <c r="FH20" s="28">
        <f t="shared" si="92"/>
        <v>0</v>
      </c>
      <c r="FI20" s="27" t="e">
        <f t="shared" si="93"/>
        <v>#VALUE!</v>
      </c>
      <c r="FJ20" s="28">
        <f t="shared" si="94"/>
        <v>0</v>
      </c>
      <c r="FK20" s="28">
        <f>IF(OR(T20="",T20=" ",T20="　"),0,IF(D20&gt;=840101,0,IF(EV20=1,1,IF(MATCH(T20,Sheet2!$D$3:$D$12,1)&lt;=8,1,0))))</f>
        <v>0</v>
      </c>
      <c r="FL20" s="28">
        <f>IF(OR(X20="",X20=" ",X20="　"),0,IF(D20&gt;=840101,0,IF(EW20=1,1,IF(MATCH(X20,Sheet2!$D$3:$D$12,1)&lt;=8,1,0))))</f>
        <v>0</v>
      </c>
      <c r="FM20" s="28">
        <f>IF(OR(AB20="",AB20=" ",AB20="　"),0,IF(D20&gt;=840101,0,IF(EX20=1,1,IF(MATCH(AB20,Sheet2!$D$3:$D$12,1)&lt;=8,1,0))))</f>
        <v>0</v>
      </c>
      <c r="FN20" s="28">
        <f>IF(OR(AF20="",AF20=" ",AF20="　"),0,IF(D20&gt;=840101,0,IF(EY20=1,1,IF(MATCH(AF20,Sheet2!$D$3:$D$12,1)&lt;=8,1,0))))</f>
        <v>0</v>
      </c>
      <c r="FO20" s="29">
        <f t="shared" si="95"/>
        <v>1</v>
      </c>
      <c r="FP20" s="29">
        <f t="shared" si="96"/>
        <v>1</v>
      </c>
      <c r="FQ20" s="30">
        <f t="shared" si="97"/>
        <v>0</v>
      </c>
      <c r="FR20" s="30">
        <f t="shared" si="98"/>
        <v>0</v>
      </c>
      <c r="FS20" s="30">
        <f t="shared" si="99"/>
        <v>0</v>
      </c>
      <c r="FT20" s="30">
        <f t="shared" si="99"/>
        <v>0</v>
      </c>
      <c r="FU20" s="31"/>
      <c r="FV20" s="27" t="e">
        <f t="shared" si="100"/>
        <v>#VALUE!</v>
      </c>
      <c r="FW20" s="28">
        <f t="shared" si="101"/>
        <v>0</v>
      </c>
      <c r="FX20" s="27" t="e">
        <f t="shared" si="102"/>
        <v>#VALUE!</v>
      </c>
      <c r="FY20" s="28">
        <f t="shared" si="103"/>
        <v>0</v>
      </c>
      <c r="FZ20" s="28">
        <f>IF(OR(T20="",T20=" ",T20="　"),0,IF(D20&gt;=840701,0,IF(FK20=1,1,IF(MATCH(T20,Sheet2!$D$3:$D$12,1)&lt;=9,1,0))))</f>
        <v>0</v>
      </c>
      <c r="GA20" s="28">
        <f>IF(OR(X20="",X20=" ",X20="　"),0,IF(D20&gt;=840701,0,IF(FL20=1,1,IF(MATCH(X20,Sheet2!$D$3:$D$12,1)&lt;=9,1,0))))</f>
        <v>0</v>
      </c>
      <c r="GB20" s="28">
        <f>IF(OR(AB20="",AB20=" ",AB20="　"),0,IF(D20&gt;=840701,0,IF(FM20=1,1,IF(MATCH(AB20,Sheet2!$D$3:$D$12,1)&lt;=9,1,0))))</f>
        <v>0</v>
      </c>
      <c r="GC20" s="28">
        <f>IF(OR(AF20="",AF20=" ",AF20="　"),0,IF(D20&gt;=840701,0,IF(FN20=1,1,IF(MATCH(AF20,Sheet2!$D$3:$D$12,1)&lt;=9,1,0))))</f>
        <v>0</v>
      </c>
      <c r="GD20" s="29">
        <f t="shared" si="104"/>
        <v>1</v>
      </c>
      <c r="GE20" s="29">
        <f t="shared" si="105"/>
        <v>1</v>
      </c>
      <c r="GF20" s="30">
        <f t="shared" si="106"/>
        <v>0</v>
      </c>
      <c r="GG20" s="30">
        <f t="shared" si="107"/>
        <v>0</v>
      </c>
      <c r="GH20" s="30">
        <f t="shared" si="108"/>
        <v>0</v>
      </c>
      <c r="GI20" s="30">
        <f t="shared" si="108"/>
        <v>0</v>
      </c>
      <c r="GJ20" s="31"/>
      <c r="GK20" s="27" t="e">
        <f t="shared" si="109"/>
        <v>#VALUE!</v>
      </c>
      <c r="GL20" s="28">
        <f t="shared" si="110"/>
        <v>0</v>
      </c>
      <c r="GM20" s="27" t="e">
        <f t="shared" si="111"/>
        <v>#VALUE!</v>
      </c>
      <c r="GN20" s="28">
        <f t="shared" si="112"/>
        <v>0</v>
      </c>
      <c r="GO20" s="28">
        <f>IF(OR(T20="",T20=" ",T20="　"),0,IF(D20&gt;=840701,0,IF(FZ20=1,1,IF(MATCH(T20,Sheet2!$D$3:$D$12,1)&lt;=10,1,0))))</f>
        <v>0</v>
      </c>
      <c r="GP20" s="28">
        <f>IF(OR(X20="",X20=" ",X20="　"),0,IF(D20&gt;=840701,0,IF(GA20=1,1,IF(MATCH(X20,Sheet2!$D$3:$D$12,1)&lt;=10,1,0))))</f>
        <v>0</v>
      </c>
      <c r="GQ20" s="28">
        <f>IF(OR(AB20="",AB20=" ",AB20="　"),0,IF(D20&gt;=840701,0,IF(GB20=1,1,IF(MATCH(AB20,Sheet2!$D$3:$D$12,1)&lt;=10,1,0))))</f>
        <v>0</v>
      </c>
      <c r="GR20" s="28">
        <f>IF(OR(AF20="",AF20=" ",AF20="　"),0,IF(D20&gt;=840701,0,IF(GC20=1,1,IF(MATCH(AF20,Sheet2!$D$3:$D$12,1)&lt;=10,1,0))))</f>
        <v>0</v>
      </c>
      <c r="GS20" s="29">
        <f t="shared" si="113"/>
        <v>0</v>
      </c>
      <c r="GT20" s="29">
        <f t="shared" si="114"/>
        <v>0</v>
      </c>
      <c r="GU20" s="30">
        <f t="shared" si="115"/>
        <v>0</v>
      </c>
      <c r="GV20" s="30">
        <f t="shared" si="116"/>
        <v>0</v>
      </c>
      <c r="GW20" s="30">
        <f t="shared" si="117"/>
        <v>0</v>
      </c>
      <c r="GX20" s="30">
        <f t="shared" si="117"/>
        <v>0</v>
      </c>
      <c r="GY20" s="131"/>
      <c r="GZ20" s="39" t="str">
        <f t="shared" si="118"/>
        <v>1911/00/00</v>
      </c>
      <c r="HA20" s="131" t="e">
        <f t="shared" si="119"/>
        <v>#VALUE!</v>
      </c>
      <c r="HB20" s="131" t="str">
        <f t="shared" si="120"/>
        <v>1911/00/00</v>
      </c>
      <c r="HC20" s="131" t="e">
        <f t="shared" si="121"/>
        <v>#VALUE!</v>
      </c>
      <c r="HD20" s="131" t="str">
        <f t="shared" si="122"/>
        <v>1911/00/00</v>
      </c>
      <c r="HE20" s="131" t="e">
        <f t="shared" si="123"/>
        <v>#VALUE!</v>
      </c>
      <c r="HF20" s="131" t="str">
        <f t="shared" si="124"/>
        <v>2015/01/01</v>
      </c>
      <c r="HH20" s="131">
        <f>IF(OR(C20="",C20=" ",C20="　"),0,IF(D20&gt;780630,0,ROUND(VLOOKUP(F20,Sheet2!$A$1:$B$20,2,FALSE)*E20,0)))</f>
        <v>0</v>
      </c>
      <c r="HI20" s="131">
        <f t="shared" si="125"/>
        <v>0</v>
      </c>
      <c r="HJ20" s="131">
        <f t="shared" si="126"/>
        <v>0</v>
      </c>
      <c r="HL20" s="131" t="str">
        <f t="shared" si="127"/>
        <v/>
      </c>
      <c r="HM20" s="131" t="str">
        <f t="shared" si="128"/>
        <v/>
      </c>
      <c r="HN20" s="131" t="str">
        <f t="shared" si="129"/>
        <v/>
      </c>
      <c r="HO20" s="131" t="str">
        <f t="shared" si="130"/>
        <v/>
      </c>
      <c r="HP20" s="131" t="str">
        <f t="shared" si="131"/>
        <v/>
      </c>
      <c r="HQ20" s="131" t="str">
        <f t="shared" si="131"/>
        <v/>
      </c>
      <c r="HR20" s="131" t="str">
        <f t="shared" si="132"/>
        <v/>
      </c>
    </row>
    <row r="21" spans="1:226" ht="60" customHeight="1">
      <c r="A21" s="125">
        <v>16</v>
      </c>
      <c r="B21" s="32"/>
      <c r="C21" s="33"/>
      <c r="D21" s="34"/>
      <c r="E21" s="55"/>
      <c r="F21" s="46"/>
      <c r="G21" s="48">
        <f>IF(OR(C21="",C21=" ",C21="　"),0,IF(D21&gt;780630,0,ROUND(VLOOKUP(F21,Sheet2!$A$1:$B$20,2,FALSE),0)))</f>
        <v>0</v>
      </c>
      <c r="H21" s="49">
        <f t="shared" si="0"/>
        <v>0</v>
      </c>
      <c r="I21" s="24">
        <f t="shared" si="1"/>
        <v>0</v>
      </c>
      <c r="J21" s="25">
        <f t="shared" si="2"/>
        <v>0</v>
      </c>
      <c r="K21" s="35"/>
      <c r="L21" s="133" t="str">
        <f t="shared" si="133"/>
        <v/>
      </c>
      <c r="M21" s="51" t="str">
        <f t="shared" si="4"/>
        <v/>
      </c>
      <c r="N21" s="56">
        <v>15.5</v>
      </c>
      <c r="O21" s="38"/>
      <c r="P21" s="133" t="str">
        <f t="shared" si="134"/>
        <v/>
      </c>
      <c r="Q21" s="51" t="str">
        <f t="shared" si="6"/>
        <v/>
      </c>
      <c r="R21" s="56">
        <v>15.5</v>
      </c>
      <c r="S21" s="38"/>
      <c r="T21" s="34"/>
      <c r="U21" s="51" t="str">
        <f t="shared" si="7"/>
        <v/>
      </c>
      <c r="V21" s="56">
        <v>15.5</v>
      </c>
      <c r="W21" s="38"/>
      <c r="X21" s="34"/>
      <c r="Y21" s="51" t="str">
        <f t="shared" si="8"/>
        <v/>
      </c>
      <c r="Z21" s="56">
        <v>15.5</v>
      </c>
      <c r="AA21" s="35"/>
      <c r="AB21" s="34"/>
      <c r="AC21" s="51" t="str">
        <f t="shared" si="9"/>
        <v/>
      </c>
      <c r="AD21" s="56">
        <v>15.5</v>
      </c>
      <c r="AE21" s="38"/>
      <c r="AF21" s="34"/>
      <c r="AG21" s="51" t="str">
        <f t="shared" si="10"/>
        <v/>
      </c>
      <c r="AH21" s="56">
        <v>15.5</v>
      </c>
      <c r="AI21" s="37">
        <f t="shared" si="11"/>
        <v>0</v>
      </c>
      <c r="AJ21" s="47">
        <f t="shared" si="12"/>
        <v>0</v>
      </c>
      <c r="AK21" s="26">
        <f t="shared" si="13"/>
        <v>0</v>
      </c>
      <c r="AL21" s="53">
        <f t="shared" si="14"/>
        <v>0</v>
      </c>
      <c r="AM21" s="36"/>
      <c r="AN21" s="54"/>
      <c r="AO21" s="131" t="e">
        <f>VLOOKUP(LEFT(C21,1),Sheet2!$L$3:$M$28,2,FALSE)&amp;MID(C21,2,9)</f>
        <v>#N/A</v>
      </c>
      <c r="AP21" s="131" t="e">
        <f t="shared" si="15"/>
        <v>#N/A</v>
      </c>
      <c r="AQ21" s="131" t="e">
        <f t="shared" si="16"/>
        <v>#N/A</v>
      </c>
      <c r="AR21" s="27">
        <f t="shared" si="17"/>
        <v>0</v>
      </c>
      <c r="AS21" s="28">
        <f t="shared" si="18"/>
        <v>0</v>
      </c>
      <c r="AT21" s="27">
        <f t="shared" si="19"/>
        <v>0</v>
      </c>
      <c r="AU21" s="28">
        <f t="shared" si="20"/>
        <v>0</v>
      </c>
      <c r="AV21" s="28">
        <f t="shared" si="21"/>
        <v>0</v>
      </c>
      <c r="AW21" s="28">
        <f t="shared" si="22"/>
        <v>0</v>
      </c>
      <c r="AX21" s="28">
        <f t="shared" si="23"/>
        <v>0</v>
      </c>
      <c r="AY21" s="28">
        <f t="shared" si="24"/>
        <v>0</v>
      </c>
      <c r="AZ21" s="29" t="str">
        <f t="shared" si="25"/>
        <v/>
      </c>
      <c r="BA21" s="29"/>
      <c r="BB21" s="30">
        <f t="shared" si="26"/>
        <v>0</v>
      </c>
      <c r="BC21" s="30">
        <f t="shared" si="26"/>
        <v>0</v>
      </c>
      <c r="BD21" s="31">
        <f t="shared" si="27"/>
        <v>0</v>
      </c>
      <c r="BE21" s="131"/>
      <c r="BF21" s="27" t="e">
        <f t="shared" si="28"/>
        <v>#VALUE!</v>
      </c>
      <c r="BG21" s="28">
        <f t="shared" si="29"/>
        <v>0</v>
      </c>
      <c r="BH21" s="27" t="e">
        <f t="shared" si="30"/>
        <v>#VALUE!</v>
      </c>
      <c r="BI21" s="28">
        <f t="shared" si="31"/>
        <v>0</v>
      </c>
      <c r="BJ21" s="28">
        <f>IF(OR(T21="",T21=" ",T21="　"),0,IF(D21&gt;=800701,0,IF(MATCH(T21,Sheet2!$D$3:$D$12,1)&lt;=1,1,0)))</f>
        <v>0</v>
      </c>
      <c r="BK21" s="28">
        <f>IF(OR(X21="",X21=" ",X21="　"),0,IF(D21&gt;=800701,0,IF(MATCH(X21,Sheet2!$D$3:$D$12,1)&lt;=1,1,0)))</f>
        <v>0</v>
      </c>
      <c r="BL21" s="28">
        <f>IF(OR(AB21="",AB21=" ",AB21="　"),0,IF(D21&gt;=800701,0,IF(MATCH(AB21,Sheet2!$D$3:$D$12,1)&lt;=1,1,0)))</f>
        <v>0</v>
      </c>
      <c r="BM21" s="28">
        <f>IF(OR(AF21="",AF21=" ",AF21="　"),0,IF(D21&gt;=800701,0,IF(MATCH(AF21,Sheet2!$D$3:$D$12,1)&lt;=1,1,0)))</f>
        <v>0</v>
      </c>
      <c r="BN21" s="29">
        <f t="shared" si="32"/>
        <v>5</v>
      </c>
      <c r="BO21" s="29">
        <f t="shared" si="33"/>
        <v>3</v>
      </c>
      <c r="BP21" s="30">
        <f t="shared" si="34"/>
        <v>0</v>
      </c>
      <c r="BQ21" s="30">
        <f t="shared" si="35"/>
        <v>0</v>
      </c>
      <c r="BR21" s="30">
        <f t="shared" si="36"/>
        <v>0</v>
      </c>
      <c r="BS21" s="30">
        <f t="shared" si="36"/>
        <v>0</v>
      </c>
      <c r="BT21" s="30"/>
      <c r="BU21" s="27" t="e">
        <f t="shared" si="37"/>
        <v>#VALUE!</v>
      </c>
      <c r="BV21" s="28">
        <f t="shared" si="38"/>
        <v>0</v>
      </c>
      <c r="BW21" s="27" t="e">
        <f t="shared" si="39"/>
        <v>#VALUE!</v>
      </c>
      <c r="BX21" s="28">
        <f t="shared" si="40"/>
        <v>0</v>
      </c>
      <c r="BY21" s="28">
        <f>IF(OR(T21="",T21=" ",T21="　"),0,IF(D21&gt;=810101,0,IF(BJ21=1,1,IF(MATCH(T21,Sheet2!$D$3:$D$12,1)&lt;=2,1,0))))</f>
        <v>0</v>
      </c>
      <c r="BZ21" s="28">
        <f>IF(OR(X21="",X21=" ",X21="　"),0,IF(D21&gt;=810101,0,IF(BK21=1,1,IF(MATCH(X21,Sheet2!$D$3:$D$12,1)&lt;=2,1,0))))</f>
        <v>0</v>
      </c>
      <c r="CA21" s="28">
        <f>IF(OR(AB21="",AB21=" ",AB21="　"),0,IF(D21&gt;=810101,0,IF(BL21=1,1,IF(MATCH(AB21,Sheet2!$D$3:$D$12,1)&lt;=2,1,0))))</f>
        <v>0</v>
      </c>
      <c r="CB21" s="28">
        <f>IF(OR(AF21="",AF21=" ",AF21="　"),0,IF(D21&gt;=810101,0,IF(BM21=1,1,IF(MATCH(AF21,Sheet2!$D$3:$D$12,1)&lt;=2,1,0))))</f>
        <v>0</v>
      </c>
      <c r="CC21" s="29">
        <f t="shared" si="41"/>
        <v>4</v>
      </c>
      <c r="CD21" s="29">
        <f t="shared" si="42"/>
        <v>3</v>
      </c>
      <c r="CE21" s="30">
        <f t="shared" si="43"/>
        <v>0</v>
      </c>
      <c r="CF21" s="30">
        <f t="shared" si="44"/>
        <v>0</v>
      </c>
      <c r="CG21" s="30">
        <f t="shared" si="45"/>
        <v>0</v>
      </c>
      <c r="CH21" s="30">
        <f t="shared" si="45"/>
        <v>0</v>
      </c>
      <c r="CI21" s="30"/>
      <c r="CJ21" s="27" t="e">
        <f t="shared" si="46"/>
        <v>#VALUE!</v>
      </c>
      <c r="CK21" s="28">
        <f t="shared" si="47"/>
        <v>0</v>
      </c>
      <c r="CL21" s="27" t="e">
        <f t="shared" si="48"/>
        <v>#VALUE!</v>
      </c>
      <c r="CM21" s="28">
        <f t="shared" si="49"/>
        <v>0</v>
      </c>
      <c r="CN21" s="28">
        <f>IF(OR(T21="",T21=" ",T21="　"),0,IF(D21&gt;=810701,0,IF(BY21=1,1,IF(MATCH(T21,Sheet2!$D$3:$D$12,1)&lt;=3,1,0))))</f>
        <v>0</v>
      </c>
      <c r="CO21" s="28">
        <f>IF(OR(X21="",X21=" ",X21="　"),0,IF(D21&gt;=810701,0,IF(BZ21=1,1,IF(MATCH(X21,Sheet2!$D$3:$D$12,1)&lt;=3,1,0))))</f>
        <v>0</v>
      </c>
      <c r="CP21" s="28">
        <f>IF(OR(AB21="",AB21=" ",AB21="　"),0,IF(D21&gt;=810701,0,IF(CA21=1,1,IF(MATCH(AB21,Sheet2!$D$3:$D$12,1)&lt;=3,1,0))))</f>
        <v>0</v>
      </c>
      <c r="CQ21" s="28">
        <f>IF(OR(AF21="",AF21=" ",AF21="　"),0,IF(D21&gt;=810701,0,IF(CB21=1,1,IF(MATCH(AF21,Sheet2!$D$3:$D$12,1)&lt;=3,1,0))))</f>
        <v>0</v>
      </c>
      <c r="CR21" s="29">
        <f t="shared" si="50"/>
        <v>4</v>
      </c>
      <c r="CS21" s="29">
        <f t="shared" si="51"/>
        <v>3</v>
      </c>
      <c r="CT21" s="30">
        <f t="shared" si="52"/>
        <v>0</v>
      </c>
      <c r="CU21" s="30">
        <f t="shared" si="53"/>
        <v>0</v>
      </c>
      <c r="CV21" s="30">
        <f t="shared" si="54"/>
        <v>0</v>
      </c>
      <c r="CW21" s="30">
        <f t="shared" si="54"/>
        <v>0</v>
      </c>
      <c r="CX21" s="31"/>
      <c r="CY21" s="27" t="e">
        <f t="shared" si="55"/>
        <v>#VALUE!</v>
      </c>
      <c r="CZ21" s="28">
        <f t="shared" si="56"/>
        <v>0</v>
      </c>
      <c r="DA21" s="27" t="e">
        <f t="shared" si="57"/>
        <v>#VALUE!</v>
      </c>
      <c r="DB21" s="28">
        <f t="shared" si="58"/>
        <v>0</v>
      </c>
      <c r="DC21" s="28">
        <f>IF(OR(T21="",T21=" ",T21="　"),0,IF(D21&gt;=820101,0,IF(CN21=1,1,IF(MATCH(T21,Sheet2!$D$3:$D$12,1)&lt;=4,1,0))))</f>
        <v>0</v>
      </c>
      <c r="DD21" s="28">
        <f>IF(OR(X21="",X21=" ",X21="　"),0,IF(D21&gt;=820101,0,IF(CO21=1,1,IF(MATCH(X21,Sheet2!$D$3:$D$12,1)&lt;=4,1,0))))</f>
        <v>0</v>
      </c>
      <c r="DE21" s="28">
        <f>IF(OR(AB21="",AB21=" ",AB21="　"),0,IF(D21&gt;=820101,0,IF(CP21=1,1,IF(MATCH(AB21,Sheet2!$D$3:$D$12,1)&lt;=4,1,0))))</f>
        <v>0</v>
      </c>
      <c r="DF21" s="28">
        <f>IF(OR(AF21="",AF21=" ",AF21="　"),0,IF(D21&gt;=820101,0,IF(CQ21=1,1,IF(MATCH(AF21,Sheet2!$D$3:$D$12,1)&lt;=4,1,0))))</f>
        <v>0</v>
      </c>
      <c r="DG21" s="29">
        <f t="shared" si="59"/>
        <v>3</v>
      </c>
      <c r="DH21" s="29">
        <f t="shared" si="60"/>
        <v>3</v>
      </c>
      <c r="DI21" s="30">
        <f t="shared" si="61"/>
        <v>0</v>
      </c>
      <c r="DJ21" s="30">
        <f t="shared" si="62"/>
        <v>0</v>
      </c>
      <c r="DK21" s="30">
        <f t="shared" si="63"/>
        <v>0</v>
      </c>
      <c r="DL21" s="30">
        <f t="shared" si="63"/>
        <v>0</v>
      </c>
      <c r="DM21" s="31"/>
      <c r="DN21" s="27" t="e">
        <f t="shared" si="64"/>
        <v>#VALUE!</v>
      </c>
      <c r="DO21" s="28">
        <f t="shared" si="65"/>
        <v>0</v>
      </c>
      <c r="DP21" s="27" t="e">
        <f t="shared" si="66"/>
        <v>#VALUE!</v>
      </c>
      <c r="DQ21" s="28">
        <f t="shared" si="67"/>
        <v>0</v>
      </c>
      <c r="DR21" s="28">
        <f>IF(OR(T21="",T21=" ",T21="　"),0,IF(D21&gt;=820701,0,IF(DC21=1,1,IF(MATCH(T21,Sheet2!$D$3:$D$12,1)&lt;=5,1,0))))</f>
        <v>0</v>
      </c>
      <c r="DS21" s="28">
        <f>IF(OR(X21="",X21=" ",X21="　"),0,IF(D21&gt;=820701,0,IF(DD21=1,1,IF(MATCH(X21,Sheet2!$D$3:$D$12,1)&lt;=5,1,0))))</f>
        <v>0</v>
      </c>
      <c r="DT21" s="28">
        <f>IF(OR(AB21="",AB21=" ",AB21="　"),0,IF(D21&gt;=820701,0,IF(DE21=1,1,IF(MATCH(AB21,Sheet2!$D$3:$D$12,1)&lt;=5,1,0))))</f>
        <v>0</v>
      </c>
      <c r="DU21" s="28">
        <f>IF(OR(AF21="",AF21=" ",AF21="　"),0,IF(D21&gt;=820701,0,IF(DF21=1,1,IF(MATCH(AF21,Sheet2!$D$3:$D$12,1)&lt;=5,1,0))))</f>
        <v>0</v>
      </c>
      <c r="DV21" s="29">
        <f t="shared" si="68"/>
        <v>3</v>
      </c>
      <c r="DW21" s="29">
        <f t="shared" si="69"/>
        <v>3</v>
      </c>
      <c r="DX21" s="30">
        <f t="shared" si="70"/>
        <v>0</v>
      </c>
      <c r="DY21" s="30">
        <f t="shared" si="71"/>
        <v>0</v>
      </c>
      <c r="DZ21" s="30">
        <f t="shared" si="72"/>
        <v>0</v>
      </c>
      <c r="EA21" s="30">
        <f t="shared" si="72"/>
        <v>0</v>
      </c>
      <c r="EB21" s="31"/>
      <c r="EC21" s="27" t="e">
        <f t="shared" si="73"/>
        <v>#VALUE!</v>
      </c>
      <c r="ED21" s="28">
        <f t="shared" si="74"/>
        <v>0</v>
      </c>
      <c r="EE21" s="27" t="e">
        <f t="shared" si="75"/>
        <v>#VALUE!</v>
      </c>
      <c r="EF21" s="28">
        <f t="shared" si="76"/>
        <v>0</v>
      </c>
      <c r="EG21" s="28">
        <f>IF(OR(T21="",T21=" ",T21="　"),0,IF(D21&gt;=830101,0,IF(DR21=1,1,IF(MATCH(T21,Sheet2!$D$3:$D$12,1)&lt;=6,1,0))))</f>
        <v>0</v>
      </c>
      <c r="EH21" s="28">
        <f>IF(OR(X21="",X21=" ",X21="　"),0,IF(D21&gt;=830101,0,IF(DS21=1,1,IF(MATCH(X21,Sheet2!$D$3:$D$12,1)&lt;=6,1,0))))</f>
        <v>0</v>
      </c>
      <c r="EI21" s="28">
        <f>IF(OR(AB21="",AB21=" ",AB21="　"),0,IF(D21&gt;=830101,0,IF(DT21=1,1,IF(MATCH(AB21,Sheet2!$D$3:$D$12,1)&lt;=6,1,0))))</f>
        <v>0</v>
      </c>
      <c r="EJ21" s="28">
        <f>IF(OR(AF21="",AF21=" ",AF21="　"),0,IF(D21&gt;=830101,0,IF(DU21=1,1,IF(MATCH(AF21,Sheet2!$D$3:$D$12,1)&lt;=6,1,0))))</f>
        <v>0</v>
      </c>
      <c r="EK21" s="29">
        <f t="shared" si="77"/>
        <v>2</v>
      </c>
      <c r="EL21" s="29">
        <f t="shared" si="78"/>
        <v>2</v>
      </c>
      <c r="EM21" s="30">
        <f t="shared" si="79"/>
        <v>0</v>
      </c>
      <c r="EN21" s="30">
        <f t="shared" si="80"/>
        <v>0</v>
      </c>
      <c r="EO21" s="30">
        <f t="shared" si="81"/>
        <v>0</v>
      </c>
      <c r="EP21" s="30">
        <f t="shared" si="81"/>
        <v>0</v>
      </c>
      <c r="EQ21" s="31"/>
      <c r="ER21" s="27" t="e">
        <f t="shared" si="82"/>
        <v>#VALUE!</v>
      </c>
      <c r="ES21" s="28">
        <f t="shared" si="83"/>
        <v>0</v>
      </c>
      <c r="ET21" s="27" t="e">
        <f t="shared" si="84"/>
        <v>#VALUE!</v>
      </c>
      <c r="EU21" s="28">
        <f t="shared" si="85"/>
        <v>0</v>
      </c>
      <c r="EV21" s="28">
        <f>IF(OR(T21="",T21=" ",T21="　"),0,IF(D21&gt;=830701,0,IF(EG21=1,1,IF(MATCH(T21,Sheet2!$D$3:$D$12,1)&lt;=7,1,0))))</f>
        <v>0</v>
      </c>
      <c r="EW21" s="28">
        <f>IF(OR(X21="",X21=" ",X21="　"),0,IF(D21&gt;=830701,0,IF(EH21=1,1,IF(MATCH(X21,Sheet2!$D$3:$D$12,1)&lt;=7,1,0))))</f>
        <v>0</v>
      </c>
      <c r="EX21" s="28">
        <f>IF(OR(AB21="",AB21=" ",AB21="　"),0,IF(D21&gt;=830701,0,IF(EI21=1,1,IF(MATCH(AB21,Sheet2!$D$3:$D$12,1)&lt;=7,1,0))))</f>
        <v>0</v>
      </c>
      <c r="EY21" s="28">
        <f>IF(OR(AF21="",AF21=" ",AF21="　"),0,IF(D21&gt;=830701,0,IF(EJ21=1,1,IF(MATCH(AF21,Sheet2!$D$3:$D$12,1)&lt;=7,1,0))))</f>
        <v>0</v>
      </c>
      <c r="EZ21" s="29">
        <f t="shared" si="86"/>
        <v>2</v>
      </c>
      <c r="FA21" s="29">
        <f t="shared" si="87"/>
        <v>2</v>
      </c>
      <c r="FB21" s="30">
        <f t="shared" si="88"/>
        <v>0</v>
      </c>
      <c r="FC21" s="30">
        <f t="shared" si="89"/>
        <v>0</v>
      </c>
      <c r="FD21" s="30">
        <f t="shared" si="90"/>
        <v>0</v>
      </c>
      <c r="FE21" s="30">
        <f t="shared" si="90"/>
        <v>0</v>
      </c>
      <c r="FF21" s="31"/>
      <c r="FG21" s="27" t="e">
        <f t="shared" si="91"/>
        <v>#VALUE!</v>
      </c>
      <c r="FH21" s="28">
        <f t="shared" si="92"/>
        <v>0</v>
      </c>
      <c r="FI21" s="27" t="e">
        <f t="shared" si="93"/>
        <v>#VALUE!</v>
      </c>
      <c r="FJ21" s="28">
        <f t="shared" si="94"/>
        <v>0</v>
      </c>
      <c r="FK21" s="28">
        <f>IF(OR(T21="",T21=" ",T21="　"),0,IF(D21&gt;=840101,0,IF(EV21=1,1,IF(MATCH(T21,Sheet2!$D$3:$D$12,1)&lt;=8,1,0))))</f>
        <v>0</v>
      </c>
      <c r="FL21" s="28">
        <f>IF(OR(X21="",X21=" ",X21="　"),0,IF(D21&gt;=840101,0,IF(EW21=1,1,IF(MATCH(X21,Sheet2!$D$3:$D$12,1)&lt;=8,1,0))))</f>
        <v>0</v>
      </c>
      <c r="FM21" s="28">
        <f>IF(OR(AB21="",AB21=" ",AB21="　"),0,IF(D21&gt;=840101,0,IF(EX21=1,1,IF(MATCH(AB21,Sheet2!$D$3:$D$12,1)&lt;=8,1,0))))</f>
        <v>0</v>
      </c>
      <c r="FN21" s="28">
        <f>IF(OR(AF21="",AF21=" ",AF21="　"),0,IF(D21&gt;=840101,0,IF(EY21=1,1,IF(MATCH(AF21,Sheet2!$D$3:$D$12,1)&lt;=8,1,0))))</f>
        <v>0</v>
      </c>
      <c r="FO21" s="29">
        <f t="shared" si="95"/>
        <v>1</v>
      </c>
      <c r="FP21" s="29">
        <f t="shared" si="96"/>
        <v>1</v>
      </c>
      <c r="FQ21" s="30">
        <f t="shared" si="97"/>
        <v>0</v>
      </c>
      <c r="FR21" s="30">
        <f t="shared" si="98"/>
        <v>0</v>
      </c>
      <c r="FS21" s="30">
        <f t="shared" si="99"/>
        <v>0</v>
      </c>
      <c r="FT21" s="30">
        <f t="shared" si="99"/>
        <v>0</v>
      </c>
      <c r="FU21" s="31"/>
      <c r="FV21" s="27" t="e">
        <f t="shared" si="100"/>
        <v>#VALUE!</v>
      </c>
      <c r="FW21" s="28">
        <f t="shared" si="101"/>
        <v>0</v>
      </c>
      <c r="FX21" s="27" t="e">
        <f t="shared" si="102"/>
        <v>#VALUE!</v>
      </c>
      <c r="FY21" s="28">
        <f t="shared" si="103"/>
        <v>0</v>
      </c>
      <c r="FZ21" s="28">
        <f>IF(OR(T21="",T21=" ",T21="　"),0,IF(D21&gt;=840701,0,IF(FK21=1,1,IF(MATCH(T21,Sheet2!$D$3:$D$12,1)&lt;=9,1,0))))</f>
        <v>0</v>
      </c>
      <c r="GA21" s="28">
        <f>IF(OR(X21="",X21=" ",X21="　"),0,IF(D21&gt;=840701,0,IF(FL21=1,1,IF(MATCH(X21,Sheet2!$D$3:$D$12,1)&lt;=9,1,0))))</f>
        <v>0</v>
      </c>
      <c r="GB21" s="28">
        <f>IF(OR(AB21="",AB21=" ",AB21="　"),0,IF(D21&gt;=840701,0,IF(FM21=1,1,IF(MATCH(AB21,Sheet2!$D$3:$D$12,1)&lt;=9,1,0))))</f>
        <v>0</v>
      </c>
      <c r="GC21" s="28">
        <f>IF(OR(AF21="",AF21=" ",AF21="　"),0,IF(D21&gt;=840701,0,IF(FN21=1,1,IF(MATCH(AF21,Sheet2!$D$3:$D$12,1)&lt;=9,1,0))))</f>
        <v>0</v>
      </c>
      <c r="GD21" s="29">
        <f t="shared" si="104"/>
        <v>1</v>
      </c>
      <c r="GE21" s="29">
        <f t="shared" si="105"/>
        <v>1</v>
      </c>
      <c r="GF21" s="30">
        <f t="shared" si="106"/>
        <v>0</v>
      </c>
      <c r="GG21" s="30">
        <f t="shared" si="107"/>
        <v>0</v>
      </c>
      <c r="GH21" s="30">
        <f t="shared" si="108"/>
        <v>0</v>
      </c>
      <c r="GI21" s="30">
        <f t="shared" si="108"/>
        <v>0</v>
      </c>
      <c r="GJ21" s="31"/>
      <c r="GK21" s="27" t="e">
        <f t="shared" si="109"/>
        <v>#VALUE!</v>
      </c>
      <c r="GL21" s="28">
        <f t="shared" si="110"/>
        <v>0</v>
      </c>
      <c r="GM21" s="27" t="e">
        <f t="shared" si="111"/>
        <v>#VALUE!</v>
      </c>
      <c r="GN21" s="28">
        <f t="shared" si="112"/>
        <v>0</v>
      </c>
      <c r="GO21" s="28">
        <f>IF(OR(T21="",T21=" ",T21="　"),0,IF(D21&gt;=840701,0,IF(FZ21=1,1,IF(MATCH(T21,Sheet2!$D$3:$D$12,1)&lt;=10,1,0))))</f>
        <v>0</v>
      </c>
      <c r="GP21" s="28">
        <f>IF(OR(X21="",X21=" ",X21="　"),0,IF(D21&gt;=840701,0,IF(GA21=1,1,IF(MATCH(X21,Sheet2!$D$3:$D$12,1)&lt;=10,1,0))))</f>
        <v>0</v>
      </c>
      <c r="GQ21" s="28">
        <f>IF(OR(AB21="",AB21=" ",AB21="　"),0,IF(D21&gt;=840701,0,IF(GB21=1,1,IF(MATCH(AB21,Sheet2!$D$3:$D$12,1)&lt;=10,1,0))))</f>
        <v>0</v>
      </c>
      <c r="GR21" s="28">
        <f>IF(OR(AF21="",AF21=" ",AF21="　"),0,IF(D21&gt;=840701,0,IF(GC21=1,1,IF(MATCH(AF21,Sheet2!$D$3:$D$12,1)&lt;=10,1,0))))</f>
        <v>0</v>
      </c>
      <c r="GS21" s="29">
        <f t="shared" si="113"/>
        <v>0</v>
      </c>
      <c r="GT21" s="29">
        <f t="shared" si="114"/>
        <v>0</v>
      </c>
      <c r="GU21" s="30">
        <f t="shared" si="115"/>
        <v>0</v>
      </c>
      <c r="GV21" s="30">
        <f t="shared" si="116"/>
        <v>0</v>
      </c>
      <c r="GW21" s="30">
        <f t="shared" si="117"/>
        <v>0</v>
      </c>
      <c r="GX21" s="30">
        <f t="shared" si="117"/>
        <v>0</v>
      </c>
      <c r="GY21" s="131"/>
      <c r="GZ21" s="39" t="str">
        <f t="shared" si="118"/>
        <v>1911/00/00</v>
      </c>
      <c r="HA21" s="131" t="e">
        <f t="shared" si="119"/>
        <v>#VALUE!</v>
      </c>
      <c r="HB21" s="131" t="str">
        <f t="shared" si="120"/>
        <v>1911/00/00</v>
      </c>
      <c r="HC21" s="131" t="e">
        <f t="shared" si="121"/>
        <v>#VALUE!</v>
      </c>
      <c r="HD21" s="131" t="str">
        <f t="shared" si="122"/>
        <v>1911/00/00</v>
      </c>
      <c r="HE21" s="131" t="e">
        <f t="shared" si="123"/>
        <v>#VALUE!</v>
      </c>
      <c r="HF21" s="131" t="str">
        <f t="shared" si="124"/>
        <v>2015/01/01</v>
      </c>
      <c r="HH21" s="131">
        <f>IF(OR(C21="",C21=" ",C21="　"),0,IF(D21&gt;780630,0,ROUND(VLOOKUP(F21,Sheet2!$A$1:$B$20,2,FALSE)*E21,0)))</f>
        <v>0</v>
      </c>
      <c r="HI21" s="131">
        <f t="shared" si="125"/>
        <v>0</v>
      </c>
      <c r="HJ21" s="131">
        <f t="shared" si="126"/>
        <v>0</v>
      </c>
      <c r="HL21" s="131" t="str">
        <f t="shared" si="127"/>
        <v/>
      </c>
      <c r="HM21" s="131" t="str">
        <f t="shared" si="128"/>
        <v/>
      </c>
      <c r="HN21" s="131" t="str">
        <f t="shared" si="129"/>
        <v/>
      </c>
      <c r="HO21" s="131" t="str">
        <f t="shared" si="130"/>
        <v/>
      </c>
      <c r="HP21" s="131" t="str">
        <f t="shared" si="131"/>
        <v/>
      </c>
      <c r="HQ21" s="131" t="str">
        <f t="shared" si="131"/>
        <v/>
      </c>
      <c r="HR21" s="131" t="str">
        <f t="shared" si="132"/>
        <v/>
      </c>
    </row>
    <row r="22" spans="1:226" ht="60" customHeight="1">
      <c r="A22" s="125">
        <v>17</v>
      </c>
      <c r="B22" s="32"/>
      <c r="C22" s="33"/>
      <c r="D22" s="34"/>
      <c r="E22" s="55"/>
      <c r="F22" s="46"/>
      <c r="G22" s="48">
        <f>IF(OR(C22="",C22=" ",C22="　"),0,IF(D22&gt;780630,0,ROUND(VLOOKUP(F22,Sheet2!$A$1:$B$20,2,FALSE),0)))</f>
        <v>0</v>
      </c>
      <c r="H22" s="49">
        <f t="shared" si="0"/>
        <v>0</v>
      </c>
      <c r="I22" s="24">
        <f t="shared" si="1"/>
        <v>0</v>
      </c>
      <c r="J22" s="25">
        <f t="shared" si="2"/>
        <v>0</v>
      </c>
      <c r="K22" s="35"/>
      <c r="L22" s="133" t="str">
        <f t="shared" si="133"/>
        <v/>
      </c>
      <c r="M22" s="51" t="str">
        <f t="shared" si="4"/>
        <v/>
      </c>
      <c r="N22" s="56">
        <v>15.5</v>
      </c>
      <c r="O22" s="38"/>
      <c r="P22" s="133" t="str">
        <f t="shared" si="134"/>
        <v/>
      </c>
      <c r="Q22" s="51" t="str">
        <f t="shared" si="6"/>
        <v/>
      </c>
      <c r="R22" s="56">
        <v>15.5</v>
      </c>
      <c r="S22" s="38"/>
      <c r="T22" s="34"/>
      <c r="U22" s="51" t="str">
        <f t="shared" si="7"/>
        <v/>
      </c>
      <c r="V22" s="56">
        <v>15.5</v>
      </c>
      <c r="W22" s="38"/>
      <c r="X22" s="34"/>
      <c r="Y22" s="51" t="str">
        <f t="shared" si="8"/>
        <v/>
      </c>
      <c r="Z22" s="56">
        <v>15.5</v>
      </c>
      <c r="AA22" s="35"/>
      <c r="AB22" s="34"/>
      <c r="AC22" s="51" t="str">
        <f t="shared" si="9"/>
        <v/>
      </c>
      <c r="AD22" s="56">
        <v>15.5</v>
      </c>
      <c r="AE22" s="38"/>
      <c r="AF22" s="34"/>
      <c r="AG22" s="51" t="str">
        <f t="shared" si="10"/>
        <v/>
      </c>
      <c r="AH22" s="56">
        <v>15.5</v>
      </c>
      <c r="AI22" s="37">
        <f t="shared" si="11"/>
        <v>0</v>
      </c>
      <c r="AJ22" s="47">
        <f t="shared" si="12"/>
        <v>0</v>
      </c>
      <c r="AK22" s="26">
        <f t="shared" si="13"/>
        <v>0</v>
      </c>
      <c r="AL22" s="53">
        <f t="shared" si="14"/>
        <v>0</v>
      </c>
      <c r="AM22" s="36"/>
      <c r="AN22" s="54"/>
      <c r="AO22" s="131" t="e">
        <f>VLOOKUP(LEFT(C22,1),Sheet2!$L$3:$M$28,2,FALSE)&amp;MID(C22,2,9)</f>
        <v>#N/A</v>
      </c>
      <c r="AP22" s="131" t="e">
        <f t="shared" si="15"/>
        <v>#N/A</v>
      </c>
      <c r="AQ22" s="131" t="e">
        <f t="shared" si="16"/>
        <v>#N/A</v>
      </c>
      <c r="AR22" s="27">
        <f t="shared" si="17"/>
        <v>0</v>
      </c>
      <c r="AS22" s="28">
        <f t="shared" si="18"/>
        <v>0</v>
      </c>
      <c r="AT22" s="27">
        <f t="shared" si="19"/>
        <v>0</v>
      </c>
      <c r="AU22" s="28">
        <f t="shared" si="20"/>
        <v>0</v>
      </c>
      <c r="AV22" s="28">
        <f t="shared" si="21"/>
        <v>0</v>
      </c>
      <c r="AW22" s="28">
        <f t="shared" si="22"/>
        <v>0</v>
      </c>
      <c r="AX22" s="28">
        <f t="shared" si="23"/>
        <v>0</v>
      </c>
      <c r="AY22" s="28">
        <f t="shared" si="24"/>
        <v>0</v>
      </c>
      <c r="AZ22" s="29" t="str">
        <f t="shared" si="25"/>
        <v/>
      </c>
      <c r="BA22" s="29"/>
      <c r="BB22" s="30">
        <f t="shared" si="26"/>
        <v>0</v>
      </c>
      <c r="BC22" s="30">
        <f t="shared" si="26"/>
        <v>0</v>
      </c>
      <c r="BD22" s="31">
        <f t="shared" si="27"/>
        <v>0</v>
      </c>
      <c r="BE22" s="131"/>
      <c r="BF22" s="27" t="e">
        <f t="shared" si="28"/>
        <v>#VALUE!</v>
      </c>
      <c r="BG22" s="28">
        <f t="shared" si="29"/>
        <v>0</v>
      </c>
      <c r="BH22" s="27" t="e">
        <f t="shared" si="30"/>
        <v>#VALUE!</v>
      </c>
      <c r="BI22" s="28">
        <f t="shared" si="31"/>
        <v>0</v>
      </c>
      <c r="BJ22" s="28">
        <f>IF(OR(T22="",T22=" ",T22="　"),0,IF(D22&gt;=800701,0,IF(MATCH(T22,Sheet2!$D$3:$D$12,1)&lt;=1,1,0)))</f>
        <v>0</v>
      </c>
      <c r="BK22" s="28">
        <f>IF(OR(X22="",X22=" ",X22="　"),0,IF(D22&gt;=800701,0,IF(MATCH(X22,Sheet2!$D$3:$D$12,1)&lt;=1,1,0)))</f>
        <v>0</v>
      </c>
      <c r="BL22" s="28">
        <f>IF(OR(AB22="",AB22=" ",AB22="　"),0,IF(D22&gt;=800701,0,IF(MATCH(AB22,Sheet2!$D$3:$D$12,1)&lt;=1,1,0)))</f>
        <v>0</v>
      </c>
      <c r="BM22" s="28">
        <f>IF(OR(AF22="",AF22=" ",AF22="　"),0,IF(D22&gt;=800701,0,IF(MATCH(AF22,Sheet2!$D$3:$D$12,1)&lt;=1,1,0)))</f>
        <v>0</v>
      </c>
      <c r="BN22" s="29">
        <f t="shared" si="32"/>
        <v>5</v>
      </c>
      <c r="BO22" s="29">
        <f t="shared" si="33"/>
        <v>3</v>
      </c>
      <c r="BP22" s="30">
        <f t="shared" si="34"/>
        <v>0</v>
      </c>
      <c r="BQ22" s="30">
        <f t="shared" si="35"/>
        <v>0</v>
      </c>
      <c r="BR22" s="30">
        <f t="shared" si="36"/>
        <v>0</v>
      </c>
      <c r="BS22" s="30">
        <f t="shared" si="36"/>
        <v>0</v>
      </c>
      <c r="BT22" s="30"/>
      <c r="BU22" s="27" t="e">
        <f t="shared" si="37"/>
        <v>#VALUE!</v>
      </c>
      <c r="BV22" s="28">
        <f t="shared" si="38"/>
        <v>0</v>
      </c>
      <c r="BW22" s="27" t="e">
        <f t="shared" si="39"/>
        <v>#VALUE!</v>
      </c>
      <c r="BX22" s="28">
        <f t="shared" si="40"/>
        <v>0</v>
      </c>
      <c r="BY22" s="28">
        <f>IF(OR(T22="",T22=" ",T22="　"),0,IF(D22&gt;=810101,0,IF(BJ22=1,1,IF(MATCH(T22,Sheet2!$D$3:$D$12,1)&lt;=2,1,0))))</f>
        <v>0</v>
      </c>
      <c r="BZ22" s="28">
        <f>IF(OR(X22="",X22=" ",X22="　"),0,IF(D22&gt;=810101,0,IF(BK22=1,1,IF(MATCH(X22,Sheet2!$D$3:$D$12,1)&lt;=2,1,0))))</f>
        <v>0</v>
      </c>
      <c r="CA22" s="28">
        <f>IF(OR(AB22="",AB22=" ",AB22="　"),0,IF(D22&gt;=810101,0,IF(BL22=1,1,IF(MATCH(AB22,Sheet2!$D$3:$D$12,1)&lt;=2,1,0))))</f>
        <v>0</v>
      </c>
      <c r="CB22" s="28">
        <f>IF(OR(AF22="",AF22=" ",AF22="　"),0,IF(D22&gt;=810101,0,IF(BM22=1,1,IF(MATCH(AF22,Sheet2!$D$3:$D$12,1)&lt;=2,1,0))))</f>
        <v>0</v>
      </c>
      <c r="CC22" s="29">
        <f t="shared" si="41"/>
        <v>4</v>
      </c>
      <c r="CD22" s="29">
        <f t="shared" si="42"/>
        <v>3</v>
      </c>
      <c r="CE22" s="30">
        <f t="shared" si="43"/>
        <v>0</v>
      </c>
      <c r="CF22" s="30">
        <f t="shared" si="44"/>
        <v>0</v>
      </c>
      <c r="CG22" s="30">
        <f t="shared" si="45"/>
        <v>0</v>
      </c>
      <c r="CH22" s="30">
        <f t="shared" si="45"/>
        <v>0</v>
      </c>
      <c r="CI22" s="30"/>
      <c r="CJ22" s="27" t="e">
        <f t="shared" si="46"/>
        <v>#VALUE!</v>
      </c>
      <c r="CK22" s="28">
        <f t="shared" si="47"/>
        <v>0</v>
      </c>
      <c r="CL22" s="27" t="e">
        <f t="shared" si="48"/>
        <v>#VALUE!</v>
      </c>
      <c r="CM22" s="28">
        <f t="shared" si="49"/>
        <v>0</v>
      </c>
      <c r="CN22" s="28">
        <f>IF(OR(T22="",T22=" ",T22="　"),0,IF(D22&gt;=810701,0,IF(BY22=1,1,IF(MATCH(T22,Sheet2!$D$3:$D$12,1)&lt;=3,1,0))))</f>
        <v>0</v>
      </c>
      <c r="CO22" s="28">
        <f>IF(OR(X22="",X22=" ",X22="　"),0,IF(D22&gt;=810701,0,IF(BZ22=1,1,IF(MATCH(X22,Sheet2!$D$3:$D$12,1)&lt;=3,1,0))))</f>
        <v>0</v>
      </c>
      <c r="CP22" s="28">
        <f>IF(OR(AB22="",AB22=" ",AB22="　"),0,IF(D22&gt;=810701,0,IF(CA22=1,1,IF(MATCH(AB22,Sheet2!$D$3:$D$12,1)&lt;=3,1,0))))</f>
        <v>0</v>
      </c>
      <c r="CQ22" s="28">
        <f>IF(OR(AF22="",AF22=" ",AF22="　"),0,IF(D22&gt;=810701,0,IF(CB22=1,1,IF(MATCH(AF22,Sheet2!$D$3:$D$12,1)&lt;=3,1,0))))</f>
        <v>0</v>
      </c>
      <c r="CR22" s="29">
        <f t="shared" si="50"/>
        <v>4</v>
      </c>
      <c r="CS22" s="29">
        <f t="shared" si="51"/>
        <v>3</v>
      </c>
      <c r="CT22" s="30">
        <f t="shared" si="52"/>
        <v>0</v>
      </c>
      <c r="CU22" s="30">
        <f t="shared" si="53"/>
        <v>0</v>
      </c>
      <c r="CV22" s="30">
        <f t="shared" si="54"/>
        <v>0</v>
      </c>
      <c r="CW22" s="30">
        <f t="shared" si="54"/>
        <v>0</v>
      </c>
      <c r="CX22" s="31"/>
      <c r="CY22" s="27" t="e">
        <f t="shared" si="55"/>
        <v>#VALUE!</v>
      </c>
      <c r="CZ22" s="28">
        <f t="shared" si="56"/>
        <v>0</v>
      </c>
      <c r="DA22" s="27" t="e">
        <f t="shared" si="57"/>
        <v>#VALUE!</v>
      </c>
      <c r="DB22" s="28">
        <f t="shared" si="58"/>
        <v>0</v>
      </c>
      <c r="DC22" s="28">
        <f>IF(OR(T22="",T22=" ",T22="　"),0,IF(D22&gt;=820101,0,IF(CN22=1,1,IF(MATCH(T22,Sheet2!$D$3:$D$12,1)&lt;=4,1,0))))</f>
        <v>0</v>
      </c>
      <c r="DD22" s="28">
        <f>IF(OR(X22="",X22=" ",X22="　"),0,IF(D22&gt;=820101,0,IF(CO22=1,1,IF(MATCH(X22,Sheet2!$D$3:$D$12,1)&lt;=4,1,0))))</f>
        <v>0</v>
      </c>
      <c r="DE22" s="28">
        <f>IF(OR(AB22="",AB22=" ",AB22="　"),0,IF(D22&gt;=820101,0,IF(CP22=1,1,IF(MATCH(AB22,Sheet2!$D$3:$D$12,1)&lt;=4,1,0))))</f>
        <v>0</v>
      </c>
      <c r="DF22" s="28">
        <f>IF(OR(AF22="",AF22=" ",AF22="　"),0,IF(D22&gt;=820101,0,IF(CQ22=1,1,IF(MATCH(AF22,Sheet2!$D$3:$D$12,1)&lt;=4,1,0))))</f>
        <v>0</v>
      </c>
      <c r="DG22" s="29">
        <f t="shared" si="59"/>
        <v>3</v>
      </c>
      <c r="DH22" s="29">
        <f t="shared" si="60"/>
        <v>3</v>
      </c>
      <c r="DI22" s="30">
        <f t="shared" si="61"/>
        <v>0</v>
      </c>
      <c r="DJ22" s="30">
        <f t="shared" si="62"/>
        <v>0</v>
      </c>
      <c r="DK22" s="30">
        <f t="shared" si="63"/>
        <v>0</v>
      </c>
      <c r="DL22" s="30">
        <f t="shared" si="63"/>
        <v>0</v>
      </c>
      <c r="DM22" s="31"/>
      <c r="DN22" s="27" t="e">
        <f t="shared" si="64"/>
        <v>#VALUE!</v>
      </c>
      <c r="DO22" s="28">
        <f t="shared" si="65"/>
        <v>0</v>
      </c>
      <c r="DP22" s="27" t="e">
        <f t="shared" si="66"/>
        <v>#VALUE!</v>
      </c>
      <c r="DQ22" s="28">
        <f t="shared" si="67"/>
        <v>0</v>
      </c>
      <c r="DR22" s="28">
        <f>IF(OR(T22="",T22=" ",T22="　"),0,IF(D22&gt;=820701,0,IF(DC22=1,1,IF(MATCH(T22,Sheet2!$D$3:$D$12,1)&lt;=5,1,0))))</f>
        <v>0</v>
      </c>
      <c r="DS22" s="28">
        <f>IF(OR(X22="",X22=" ",X22="　"),0,IF(D22&gt;=820701,0,IF(DD22=1,1,IF(MATCH(X22,Sheet2!$D$3:$D$12,1)&lt;=5,1,0))))</f>
        <v>0</v>
      </c>
      <c r="DT22" s="28">
        <f>IF(OR(AB22="",AB22=" ",AB22="　"),0,IF(D22&gt;=820701,0,IF(DE22=1,1,IF(MATCH(AB22,Sheet2!$D$3:$D$12,1)&lt;=5,1,0))))</f>
        <v>0</v>
      </c>
      <c r="DU22" s="28">
        <f>IF(OR(AF22="",AF22=" ",AF22="　"),0,IF(D22&gt;=820701,0,IF(DF22=1,1,IF(MATCH(AF22,Sheet2!$D$3:$D$12,1)&lt;=5,1,0))))</f>
        <v>0</v>
      </c>
      <c r="DV22" s="29">
        <f t="shared" si="68"/>
        <v>3</v>
      </c>
      <c r="DW22" s="29">
        <f t="shared" si="69"/>
        <v>3</v>
      </c>
      <c r="DX22" s="30">
        <f t="shared" si="70"/>
        <v>0</v>
      </c>
      <c r="DY22" s="30">
        <f t="shared" si="71"/>
        <v>0</v>
      </c>
      <c r="DZ22" s="30">
        <f t="shared" si="72"/>
        <v>0</v>
      </c>
      <c r="EA22" s="30">
        <f t="shared" si="72"/>
        <v>0</v>
      </c>
      <c r="EB22" s="31"/>
      <c r="EC22" s="27" t="e">
        <f t="shared" si="73"/>
        <v>#VALUE!</v>
      </c>
      <c r="ED22" s="28">
        <f t="shared" si="74"/>
        <v>0</v>
      </c>
      <c r="EE22" s="27" t="e">
        <f t="shared" si="75"/>
        <v>#VALUE!</v>
      </c>
      <c r="EF22" s="28">
        <f t="shared" si="76"/>
        <v>0</v>
      </c>
      <c r="EG22" s="28">
        <f>IF(OR(T22="",T22=" ",T22="　"),0,IF(D22&gt;=830101,0,IF(DR22=1,1,IF(MATCH(T22,Sheet2!$D$3:$D$12,1)&lt;=6,1,0))))</f>
        <v>0</v>
      </c>
      <c r="EH22" s="28">
        <f>IF(OR(X22="",X22=" ",X22="　"),0,IF(D22&gt;=830101,0,IF(DS22=1,1,IF(MATCH(X22,Sheet2!$D$3:$D$12,1)&lt;=6,1,0))))</f>
        <v>0</v>
      </c>
      <c r="EI22" s="28">
        <f>IF(OR(AB22="",AB22=" ",AB22="　"),0,IF(D22&gt;=830101,0,IF(DT22=1,1,IF(MATCH(AB22,Sheet2!$D$3:$D$12,1)&lt;=6,1,0))))</f>
        <v>0</v>
      </c>
      <c r="EJ22" s="28">
        <f>IF(OR(AF22="",AF22=" ",AF22="　"),0,IF(D22&gt;=830101,0,IF(DU22=1,1,IF(MATCH(AF22,Sheet2!$D$3:$D$12,1)&lt;=6,1,0))))</f>
        <v>0</v>
      </c>
      <c r="EK22" s="29">
        <f t="shared" si="77"/>
        <v>2</v>
      </c>
      <c r="EL22" s="29">
        <f t="shared" si="78"/>
        <v>2</v>
      </c>
      <c r="EM22" s="30">
        <f t="shared" si="79"/>
        <v>0</v>
      </c>
      <c r="EN22" s="30">
        <f t="shared" si="80"/>
        <v>0</v>
      </c>
      <c r="EO22" s="30">
        <f t="shared" si="81"/>
        <v>0</v>
      </c>
      <c r="EP22" s="30">
        <f t="shared" si="81"/>
        <v>0</v>
      </c>
      <c r="EQ22" s="31"/>
      <c r="ER22" s="27" t="e">
        <f t="shared" si="82"/>
        <v>#VALUE!</v>
      </c>
      <c r="ES22" s="28">
        <f t="shared" si="83"/>
        <v>0</v>
      </c>
      <c r="ET22" s="27" t="e">
        <f t="shared" si="84"/>
        <v>#VALUE!</v>
      </c>
      <c r="EU22" s="28">
        <f t="shared" si="85"/>
        <v>0</v>
      </c>
      <c r="EV22" s="28">
        <f>IF(OR(T22="",T22=" ",T22="　"),0,IF(D22&gt;=830701,0,IF(EG22=1,1,IF(MATCH(T22,Sheet2!$D$3:$D$12,1)&lt;=7,1,0))))</f>
        <v>0</v>
      </c>
      <c r="EW22" s="28">
        <f>IF(OR(X22="",X22=" ",X22="　"),0,IF(D22&gt;=830701,0,IF(EH22=1,1,IF(MATCH(X22,Sheet2!$D$3:$D$12,1)&lt;=7,1,0))))</f>
        <v>0</v>
      </c>
      <c r="EX22" s="28">
        <f>IF(OR(AB22="",AB22=" ",AB22="　"),0,IF(D22&gt;=830701,0,IF(EI22=1,1,IF(MATCH(AB22,Sheet2!$D$3:$D$12,1)&lt;=7,1,0))))</f>
        <v>0</v>
      </c>
      <c r="EY22" s="28">
        <f>IF(OR(AF22="",AF22=" ",AF22="　"),0,IF(D22&gt;=830701,0,IF(EJ22=1,1,IF(MATCH(AF22,Sheet2!$D$3:$D$12,1)&lt;=7,1,0))))</f>
        <v>0</v>
      </c>
      <c r="EZ22" s="29">
        <f t="shared" si="86"/>
        <v>2</v>
      </c>
      <c r="FA22" s="29">
        <f t="shared" si="87"/>
        <v>2</v>
      </c>
      <c r="FB22" s="30">
        <f t="shared" si="88"/>
        <v>0</v>
      </c>
      <c r="FC22" s="30">
        <f t="shared" si="89"/>
        <v>0</v>
      </c>
      <c r="FD22" s="30">
        <f t="shared" si="90"/>
        <v>0</v>
      </c>
      <c r="FE22" s="30">
        <f t="shared" si="90"/>
        <v>0</v>
      </c>
      <c r="FF22" s="31"/>
      <c r="FG22" s="27" t="e">
        <f t="shared" si="91"/>
        <v>#VALUE!</v>
      </c>
      <c r="FH22" s="28">
        <f t="shared" si="92"/>
        <v>0</v>
      </c>
      <c r="FI22" s="27" t="e">
        <f t="shared" si="93"/>
        <v>#VALUE!</v>
      </c>
      <c r="FJ22" s="28">
        <f t="shared" si="94"/>
        <v>0</v>
      </c>
      <c r="FK22" s="28">
        <f>IF(OR(T22="",T22=" ",T22="　"),0,IF(D22&gt;=840101,0,IF(EV22=1,1,IF(MATCH(T22,Sheet2!$D$3:$D$12,1)&lt;=8,1,0))))</f>
        <v>0</v>
      </c>
      <c r="FL22" s="28">
        <f>IF(OR(X22="",X22=" ",X22="　"),0,IF(D22&gt;=840101,0,IF(EW22=1,1,IF(MATCH(X22,Sheet2!$D$3:$D$12,1)&lt;=8,1,0))))</f>
        <v>0</v>
      </c>
      <c r="FM22" s="28">
        <f>IF(OR(AB22="",AB22=" ",AB22="　"),0,IF(D22&gt;=840101,0,IF(EX22=1,1,IF(MATCH(AB22,Sheet2!$D$3:$D$12,1)&lt;=8,1,0))))</f>
        <v>0</v>
      </c>
      <c r="FN22" s="28">
        <f>IF(OR(AF22="",AF22=" ",AF22="　"),0,IF(D22&gt;=840101,0,IF(EY22=1,1,IF(MATCH(AF22,Sheet2!$D$3:$D$12,1)&lt;=8,1,0))))</f>
        <v>0</v>
      </c>
      <c r="FO22" s="29">
        <f t="shared" si="95"/>
        <v>1</v>
      </c>
      <c r="FP22" s="29">
        <f t="shared" si="96"/>
        <v>1</v>
      </c>
      <c r="FQ22" s="30">
        <f t="shared" si="97"/>
        <v>0</v>
      </c>
      <c r="FR22" s="30">
        <f t="shared" si="98"/>
        <v>0</v>
      </c>
      <c r="FS22" s="30">
        <f t="shared" si="99"/>
        <v>0</v>
      </c>
      <c r="FT22" s="30">
        <f t="shared" si="99"/>
        <v>0</v>
      </c>
      <c r="FU22" s="31"/>
      <c r="FV22" s="27" t="e">
        <f t="shared" si="100"/>
        <v>#VALUE!</v>
      </c>
      <c r="FW22" s="28">
        <f t="shared" si="101"/>
        <v>0</v>
      </c>
      <c r="FX22" s="27" t="e">
        <f t="shared" si="102"/>
        <v>#VALUE!</v>
      </c>
      <c r="FY22" s="28">
        <f t="shared" si="103"/>
        <v>0</v>
      </c>
      <c r="FZ22" s="28">
        <f>IF(OR(T22="",T22=" ",T22="　"),0,IF(D22&gt;=840701,0,IF(FK22=1,1,IF(MATCH(T22,Sheet2!$D$3:$D$12,1)&lt;=9,1,0))))</f>
        <v>0</v>
      </c>
      <c r="GA22" s="28">
        <f>IF(OR(X22="",X22=" ",X22="　"),0,IF(D22&gt;=840701,0,IF(FL22=1,1,IF(MATCH(X22,Sheet2!$D$3:$D$12,1)&lt;=9,1,0))))</f>
        <v>0</v>
      </c>
      <c r="GB22" s="28">
        <f>IF(OR(AB22="",AB22=" ",AB22="　"),0,IF(D22&gt;=840701,0,IF(FM22=1,1,IF(MATCH(AB22,Sheet2!$D$3:$D$12,1)&lt;=9,1,0))))</f>
        <v>0</v>
      </c>
      <c r="GC22" s="28">
        <f>IF(OR(AF22="",AF22=" ",AF22="　"),0,IF(D22&gt;=840701,0,IF(FN22=1,1,IF(MATCH(AF22,Sheet2!$D$3:$D$12,1)&lt;=9,1,0))))</f>
        <v>0</v>
      </c>
      <c r="GD22" s="29">
        <f t="shared" si="104"/>
        <v>1</v>
      </c>
      <c r="GE22" s="29">
        <f t="shared" si="105"/>
        <v>1</v>
      </c>
      <c r="GF22" s="30">
        <f t="shared" si="106"/>
        <v>0</v>
      </c>
      <c r="GG22" s="30">
        <f t="shared" si="107"/>
        <v>0</v>
      </c>
      <c r="GH22" s="30">
        <f t="shared" si="108"/>
        <v>0</v>
      </c>
      <c r="GI22" s="30">
        <f t="shared" si="108"/>
        <v>0</v>
      </c>
      <c r="GJ22" s="31"/>
      <c r="GK22" s="27" t="e">
        <f t="shared" si="109"/>
        <v>#VALUE!</v>
      </c>
      <c r="GL22" s="28">
        <f t="shared" si="110"/>
        <v>0</v>
      </c>
      <c r="GM22" s="27" t="e">
        <f t="shared" si="111"/>
        <v>#VALUE!</v>
      </c>
      <c r="GN22" s="28">
        <f t="shared" si="112"/>
        <v>0</v>
      </c>
      <c r="GO22" s="28">
        <f>IF(OR(T22="",T22=" ",T22="　"),0,IF(D22&gt;=840701,0,IF(FZ22=1,1,IF(MATCH(T22,Sheet2!$D$3:$D$12,1)&lt;=10,1,0))))</f>
        <v>0</v>
      </c>
      <c r="GP22" s="28">
        <f>IF(OR(X22="",X22=" ",X22="　"),0,IF(D22&gt;=840701,0,IF(GA22=1,1,IF(MATCH(X22,Sheet2!$D$3:$D$12,1)&lt;=10,1,0))))</f>
        <v>0</v>
      </c>
      <c r="GQ22" s="28">
        <f>IF(OR(AB22="",AB22=" ",AB22="　"),0,IF(D22&gt;=840701,0,IF(GB22=1,1,IF(MATCH(AB22,Sheet2!$D$3:$D$12,1)&lt;=10,1,0))))</f>
        <v>0</v>
      </c>
      <c r="GR22" s="28">
        <f>IF(OR(AF22="",AF22=" ",AF22="　"),0,IF(D22&gt;=840701,0,IF(GC22=1,1,IF(MATCH(AF22,Sheet2!$D$3:$D$12,1)&lt;=10,1,0))))</f>
        <v>0</v>
      </c>
      <c r="GS22" s="29">
        <f t="shared" si="113"/>
        <v>0</v>
      </c>
      <c r="GT22" s="29">
        <f t="shared" si="114"/>
        <v>0</v>
      </c>
      <c r="GU22" s="30">
        <f t="shared" si="115"/>
        <v>0</v>
      </c>
      <c r="GV22" s="30">
        <f t="shared" si="116"/>
        <v>0</v>
      </c>
      <c r="GW22" s="30">
        <f t="shared" si="117"/>
        <v>0</v>
      </c>
      <c r="GX22" s="30">
        <f t="shared" si="117"/>
        <v>0</v>
      </c>
      <c r="GY22" s="131"/>
      <c r="GZ22" s="39" t="str">
        <f t="shared" si="118"/>
        <v>1911/00/00</v>
      </c>
      <c r="HA22" s="131" t="e">
        <f t="shared" si="119"/>
        <v>#VALUE!</v>
      </c>
      <c r="HB22" s="131" t="str">
        <f t="shared" si="120"/>
        <v>1911/00/00</v>
      </c>
      <c r="HC22" s="131" t="e">
        <f t="shared" si="121"/>
        <v>#VALUE!</v>
      </c>
      <c r="HD22" s="131" t="str">
        <f t="shared" si="122"/>
        <v>1911/00/00</v>
      </c>
      <c r="HE22" s="131" t="e">
        <f t="shared" si="123"/>
        <v>#VALUE!</v>
      </c>
      <c r="HF22" s="131" t="str">
        <f t="shared" si="124"/>
        <v>2015/01/01</v>
      </c>
      <c r="HH22" s="131">
        <f>IF(OR(C22="",C22=" ",C22="　"),0,IF(D22&gt;780630,0,ROUND(VLOOKUP(F22,Sheet2!$A$1:$B$20,2,FALSE)*E22,0)))</f>
        <v>0</v>
      </c>
      <c r="HI22" s="131">
        <f t="shared" si="125"/>
        <v>0</v>
      </c>
      <c r="HJ22" s="131">
        <f t="shared" si="126"/>
        <v>0</v>
      </c>
      <c r="HL22" s="131" t="str">
        <f t="shared" si="127"/>
        <v/>
      </c>
      <c r="HM22" s="131" t="str">
        <f t="shared" si="128"/>
        <v/>
      </c>
      <c r="HN22" s="131" t="str">
        <f t="shared" si="129"/>
        <v/>
      </c>
      <c r="HO22" s="131" t="str">
        <f t="shared" si="130"/>
        <v/>
      </c>
      <c r="HP22" s="131" t="str">
        <f t="shared" si="131"/>
        <v/>
      </c>
      <c r="HQ22" s="131" t="str">
        <f t="shared" si="131"/>
        <v/>
      </c>
      <c r="HR22" s="131" t="str">
        <f t="shared" si="132"/>
        <v/>
      </c>
    </row>
    <row r="23" spans="1:226" ht="60" customHeight="1">
      <c r="A23" s="125">
        <v>18</v>
      </c>
      <c r="B23" s="32"/>
      <c r="C23" s="33"/>
      <c r="D23" s="34"/>
      <c r="E23" s="55"/>
      <c r="F23" s="46"/>
      <c r="G23" s="48">
        <f>IF(OR(C23="",C23=" ",C23="　"),0,IF(D23&gt;780630,0,ROUND(VLOOKUP(F23,Sheet2!$A$1:$B$20,2,FALSE),0)))</f>
        <v>0</v>
      </c>
      <c r="H23" s="49">
        <f t="shared" si="0"/>
        <v>0</v>
      </c>
      <c r="I23" s="24">
        <f t="shared" si="1"/>
        <v>0</v>
      </c>
      <c r="J23" s="25">
        <f t="shared" si="2"/>
        <v>0</v>
      </c>
      <c r="K23" s="35"/>
      <c r="L23" s="133" t="str">
        <f t="shared" si="133"/>
        <v/>
      </c>
      <c r="M23" s="51" t="str">
        <f t="shared" si="4"/>
        <v/>
      </c>
      <c r="N23" s="56">
        <v>15.5</v>
      </c>
      <c r="O23" s="38"/>
      <c r="P23" s="133" t="str">
        <f t="shared" si="134"/>
        <v/>
      </c>
      <c r="Q23" s="51" t="str">
        <f t="shared" si="6"/>
        <v/>
      </c>
      <c r="R23" s="56">
        <v>15.5</v>
      </c>
      <c r="S23" s="38"/>
      <c r="T23" s="34"/>
      <c r="U23" s="51" t="str">
        <f t="shared" si="7"/>
        <v/>
      </c>
      <c r="V23" s="56">
        <v>15.5</v>
      </c>
      <c r="W23" s="38"/>
      <c r="X23" s="34"/>
      <c r="Y23" s="51" t="str">
        <f t="shared" si="8"/>
        <v/>
      </c>
      <c r="Z23" s="56">
        <v>15.5</v>
      </c>
      <c r="AA23" s="35"/>
      <c r="AB23" s="34"/>
      <c r="AC23" s="51" t="str">
        <f t="shared" si="9"/>
        <v/>
      </c>
      <c r="AD23" s="56">
        <v>15.5</v>
      </c>
      <c r="AE23" s="38"/>
      <c r="AF23" s="34"/>
      <c r="AG23" s="51" t="str">
        <f t="shared" si="10"/>
        <v/>
      </c>
      <c r="AH23" s="56">
        <v>15.5</v>
      </c>
      <c r="AI23" s="37">
        <f t="shared" si="11"/>
        <v>0</v>
      </c>
      <c r="AJ23" s="47">
        <f t="shared" si="12"/>
        <v>0</v>
      </c>
      <c r="AK23" s="26">
        <f t="shared" si="13"/>
        <v>0</v>
      </c>
      <c r="AL23" s="53">
        <f t="shared" si="14"/>
        <v>0</v>
      </c>
      <c r="AM23" s="36"/>
      <c r="AN23" s="54"/>
      <c r="AO23" s="131" t="e">
        <f>VLOOKUP(LEFT(C23,1),Sheet2!$L$3:$M$28,2,FALSE)&amp;MID(C23,2,9)</f>
        <v>#N/A</v>
      </c>
      <c r="AP23" s="131" t="e">
        <f t="shared" si="15"/>
        <v>#N/A</v>
      </c>
      <c r="AQ23" s="131" t="e">
        <f t="shared" si="16"/>
        <v>#N/A</v>
      </c>
      <c r="AR23" s="27">
        <f t="shared" si="17"/>
        <v>0</v>
      </c>
      <c r="AS23" s="28">
        <f t="shared" si="18"/>
        <v>0</v>
      </c>
      <c r="AT23" s="27">
        <f t="shared" si="19"/>
        <v>0</v>
      </c>
      <c r="AU23" s="28">
        <f t="shared" si="20"/>
        <v>0</v>
      </c>
      <c r="AV23" s="28">
        <f t="shared" si="21"/>
        <v>0</v>
      </c>
      <c r="AW23" s="28">
        <f t="shared" si="22"/>
        <v>0</v>
      </c>
      <c r="AX23" s="28">
        <f t="shared" si="23"/>
        <v>0</v>
      </c>
      <c r="AY23" s="28">
        <f t="shared" si="24"/>
        <v>0</v>
      </c>
      <c r="AZ23" s="29" t="str">
        <f t="shared" si="25"/>
        <v/>
      </c>
      <c r="BA23" s="29"/>
      <c r="BB23" s="30">
        <f t="shared" si="26"/>
        <v>0</v>
      </c>
      <c r="BC23" s="30">
        <f t="shared" si="26"/>
        <v>0</v>
      </c>
      <c r="BD23" s="31">
        <f t="shared" si="27"/>
        <v>0</v>
      </c>
      <c r="BE23" s="131"/>
      <c r="BF23" s="27" t="e">
        <f t="shared" si="28"/>
        <v>#VALUE!</v>
      </c>
      <c r="BG23" s="28">
        <f t="shared" si="29"/>
        <v>0</v>
      </c>
      <c r="BH23" s="27" t="e">
        <f t="shared" si="30"/>
        <v>#VALUE!</v>
      </c>
      <c r="BI23" s="28">
        <f t="shared" si="31"/>
        <v>0</v>
      </c>
      <c r="BJ23" s="28">
        <f>IF(OR(T23="",T23=" ",T23="　"),0,IF(D23&gt;=800701,0,IF(MATCH(T23,Sheet2!$D$3:$D$12,1)&lt;=1,1,0)))</f>
        <v>0</v>
      </c>
      <c r="BK23" s="28">
        <f>IF(OR(X23="",X23=" ",X23="　"),0,IF(D23&gt;=800701,0,IF(MATCH(X23,Sheet2!$D$3:$D$12,1)&lt;=1,1,0)))</f>
        <v>0</v>
      </c>
      <c r="BL23" s="28">
        <f>IF(OR(AB23="",AB23=" ",AB23="　"),0,IF(D23&gt;=800701,0,IF(MATCH(AB23,Sheet2!$D$3:$D$12,1)&lt;=1,1,0)))</f>
        <v>0</v>
      </c>
      <c r="BM23" s="28">
        <f>IF(OR(AF23="",AF23=" ",AF23="　"),0,IF(D23&gt;=800701,0,IF(MATCH(AF23,Sheet2!$D$3:$D$12,1)&lt;=1,1,0)))</f>
        <v>0</v>
      </c>
      <c r="BN23" s="29">
        <f t="shared" si="32"/>
        <v>5</v>
      </c>
      <c r="BO23" s="29">
        <f t="shared" si="33"/>
        <v>3</v>
      </c>
      <c r="BP23" s="30">
        <f t="shared" si="34"/>
        <v>0</v>
      </c>
      <c r="BQ23" s="30">
        <f t="shared" si="35"/>
        <v>0</v>
      </c>
      <c r="BR23" s="30">
        <f t="shared" si="36"/>
        <v>0</v>
      </c>
      <c r="BS23" s="30">
        <f t="shared" si="36"/>
        <v>0</v>
      </c>
      <c r="BT23" s="30"/>
      <c r="BU23" s="27" t="e">
        <f t="shared" si="37"/>
        <v>#VALUE!</v>
      </c>
      <c r="BV23" s="28">
        <f t="shared" si="38"/>
        <v>0</v>
      </c>
      <c r="BW23" s="27" t="e">
        <f t="shared" si="39"/>
        <v>#VALUE!</v>
      </c>
      <c r="BX23" s="28">
        <f t="shared" si="40"/>
        <v>0</v>
      </c>
      <c r="BY23" s="28">
        <f>IF(OR(T23="",T23=" ",T23="　"),0,IF(D23&gt;=810101,0,IF(BJ23=1,1,IF(MATCH(T23,Sheet2!$D$3:$D$12,1)&lt;=2,1,0))))</f>
        <v>0</v>
      </c>
      <c r="BZ23" s="28">
        <f>IF(OR(X23="",X23=" ",X23="　"),0,IF(D23&gt;=810101,0,IF(BK23=1,1,IF(MATCH(X23,Sheet2!$D$3:$D$12,1)&lt;=2,1,0))))</f>
        <v>0</v>
      </c>
      <c r="CA23" s="28">
        <f>IF(OR(AB23="",AB23=" ",AB23="　"),0,IF(D23&gt;=810101,0,IF(BL23=1,1,IF(MATCH(AB23,Sheet2!$D$3:$D$12,1)&lt;=2,1,0))))</f>
        <v>0</v>
      </c>
      <c r="CB23" s="28">
        <f>IF(OR(AF23="",AF23=" ",AF23="　"),0,IF(D23&gt;=810101,0,IF(BM23=1,1,IF(MATCH(AF23,Sheet2!$D$3:$D$12,1)&lt;=2,1,0))))</f>
        <v>0</v>
      </c>
      <c r="CC23" s="29">
        <f t="shared" si="41"/>
        <v>4</v>
      </c>
      <c r="CD23" s="29">
        <f t="shared" si="42"/>
        <v>3</v>
      </c>
      <c r="CE23" s="30">
        <f t="shared" si="43"/>
        <v>0</v>
      </c>
      <c r="CF23" s="30">
        <f t="shared" si="44"/>
        <v>0</v>
      </c>
      <c r="CG23" s="30">
        <f t="shared" si="45"/>
        <v>0</v>
      </c>
      <c r="CH23" s="30">
        <f t="shared" si="45"/>
        <v>0</v>
      </c>
      <c r="CI23" s="30"/>
      <c r="CJ23" s="27" t="e">
        <f t="shared" si="46"/>
        <v>#VALUE!</v>
      </c>
      <c r="CK23" s="28">
        <f t="shared" si="47"/>
        <v>0</v>
      </c>
      <c r="CL23" s="27" t="e">
        <f t="shared" si="48"/>
        <v>#VALUE!</v>
      </c>
      <c r="CM23" s="28">
        <f t="shared" si="49"/>
        <v>0</v>
      </c>
      <c r="CN23" s="28">
        <f>IF(OR(T23="",T23=" ",T23="　"),0,IF(D23&gt;=810701,0,IF(BY23=1,1,IF(MATCH(T23,Sheet2!$D$3:$D$12,1)&lt;=3,1,0))))</f>
        <v>0</v>
      </c>
      <c r="CO23" s="28">
        <f>IF(OR(X23="",X23=" ",X23="　"),0,IF(D23&gt;=810701,0,IF(BZ23=1,1,IF(MATCH(X23,Sheet2!$D$3:$D$12,1)&lt;=3,1,0))))</f>
        <v>0</v>
      </c>
      <c r="CP23" s="28">
        <f>IF(OR(AB23="",AB23=" ",AB23="　"),0,IF(D23&gt;=810701,0,IF(CA23=1,1,IF(MATCH(AB23,Sheet2!$D$3:$D$12,1)&lt;=3,1,0))))</f>
        <v>0</v>
      </c>
      <c r="CQ23" s="28">
        <f>IF(OR(AF23="",AF23=" ",AF23="　"),0,IF(D23&gt;=810701,0,IF(CB23=1,1,IF(MATCH(AF23,Sheet2!$D$3:$D$12,1)&lt;=3,1,0))))</f>
        <v>0</v>
      </c>
      <c r="CR23" s="29">
        <f t="shared" si="50"/>
        <v>4</v>
      </c>
      <c r="CS23" s="29">
        <f t="shared" si="51"/>
        <v>3</v>
      </c>
      <c r="CT23" s="30">
        <f t="shared" si="52"/>
        <v>0</v>
      </c>
      <c r="CU23" s="30">
        <f t="shared" si="53"/>
        <v>0</v>
      </c>
      <c r="CV23" s="30">
        <f t="shared" si="54"/>
        <v>0</v>
      </c>
      <c r="CW23" s="30">
        <f t="shared" si="54"/>
        <v>0</v>
      </c>
      <c r="CX23" s="31"/>
      <c r="CY23" s="27" t="e">
        <f t="shared" si="55"/>
        <v>#VALUE!</v>
      </c>
      <c r="CZ23" s="28">
        <f t="shared" si="56"/>
        <v>0</v>
      </c>
      <c r="DA23" s="27" t="e">
        <f t="shared" si="57"/>
        <v>#VALUE!</v>
      </c>
      <c r="DB23" s="28">
        <f t="shared" si="58"/>
        <v>0</v>
      </c>
      <c r="DC23" s="28">
        <f>IF(OR(T23="",T23=" ",T23="　"),0,IF(D23&gt;=820101,0,IF(CN23=1,1,IF(MATCH(T23,Sheet2!$D$3:$D$12,1)&lt;=4,1,0))))</f>
        <v>0</v>
      </c>
      <c r="DD23" s="28">
        <f>IF(OR(X23="",X23=" ",X23="　"),0,IF(D23&gt;=820101,0,IF(CO23=1,1,IF(MATCH(X23,Sheet2!$D$3:$D$12,1)&lt;=4,1,0))))</f>
        <v>0</v>
      </c>
      <c r="DE23" s="28">
        <f>IF(OR(AB23="",AB23=" ",AB23="　"),0,IF(D23&gt;=820101,0,IF(CP23=1,1,IF(MATCH(AB23,Sheet2!$D$3:$D$12,1)&lt;=4,1,0))))</f>
        <v>0</v>
      </c>
      <c r="DF23" s="28">
        <f>IF(OR(AF23="",AF23=" ",AF23="　"),0,IF(D23&gt;=820101,0,IF(CQ23=1,1,IF(MATCH(AF23,Sheet2!$D$3:$D$12,1)&lt;=4,1,0))))</f>
        <v>0</v>
      </c>
      <c r="DG23" s="29">
        <f t="shared" si="59"/>
        <v>3</v>
      </c>
      <c r="DH23" s="29">
        <f t="shared" si="60"/>
        <v>3</v>
      </c>
      <c r="DI23" s="30">
        <f t="shared" si="61"/>
        <v>0</v>
      </c>
      <c r="DJ23" s="30">
        <f t="shared" si="62"/>
        <v>0</v>
      </c>
      <c r="DK23" s="30">
        <f t="shared" si="63"/>
        <v>0</v>
      </c>
      <c r="DL23" s="30">
        <f t="shared" si="63"/>
        <v>0</v>
      </c>
      <c r="DM23" s="31"/>
      <c r="DN23" s="27" t="e">
        <f t="shared" si="64"/>
        <v>#VALUE!</v>
      </c>
      <c r="DO23" s="28">
        <f t="shared" si="65"/>
        <v>0</v>
      </c>
      <c r="DP23" s="27" t="e">
        <f t="shared" si="66"/>
        <v>#VALUE!</v>
      </c>
      <c r="DQ23" s="28">
        <f t="shared" si="67"/>
        <v>0</v>
      </c>
      <c r="DR23" s="28">
        <f>IF(OR(T23="",T23=" ",T23="　"),0,IF(D23&gt;=820701,0,IF(DC23=1,1,IF(MATCH(T23,Sheet2!$D$3:$D$12,1)&lt;=5,1,0))))</f>
        <v>0</v>
      </c>
      <c r="DS23" s="28">
        <f>IF(OR(X23="",X23=" ",X23="　"),0,IF(D23&gt;=820701,0,IF(DD23=1,1,IF(MATCH(X23,Sheet2!$D$3:$D$12,1)&lt;=5,1,0))))</f>
        <v>0</v>
      </c>
      <c r="DT23" s="28">
        <f>IF(OR(AB23="",AB23=" ",AB23="　"),0,IF(D23&gt;=820701,0,IF(DE23=1,1,IF(MATCH(AB23,Sheet2!$D$3:$D$12,1)&lt;=5,1,0))))</f>
        <v>0</v>
      </c>
      <c r="DU23" s="28">
        <f>IF(OR(AF23="",AF23=" ",AF23="　"),0,IF(D23&gt;=820701,0,IF(DF23=1,1,IF(MATCH(AF23,Sheet2!$D$3:$D$12,1)&lt;=5,1,0))))</f>
        <v>0</v>
      </c>
      <c r="DV23" s="29">
        <f t="shared" si="68"/>
        <v>3</v>
      </c>
      <c r="DW23" s="29">
        <f t="shared" si="69"/>
        <v>3</v>
      </c>
      <c r="DX23" s="30">
        <f t="shared" si="70"/>
        <v>0</v>
      </c>
      <c r="DY23" s="30">
        <f t="shared" si="71"/>
        <v>0</v>
      </c>
      <c r="DZ23" s="30">
        <f t="shared" si="72"/>
        <v>0</v>
      </c>
      <c r="EA23" s="30">
        <f t="shared" si="72"/>
        <v>0</v>
      </c>
      <c r="EB23" s="31"/>
      <c r="EC23" s="27" t="e">
        <f t="shared" si="73"/>
        <v>#VALUE!</v>
      </c>
      <c r="ED23" s="28">
        <f t="shared" si="74"/>
        <v>0</v>
      </c>
      <c r="EE23" s="27" t="e">
        <f t="shared" si="75"/>
        <v>#VALUE!</v>
      </c>
      <c r="EF23" s="28">
        <f t="shared" si="76"/>
        <v>0</v>
      </c>
      <c r="EG23" s="28">
        <f>IF(OR(T23="",T23=" ",T23="　"),0,IF(D23&gt;=830101,0,IF(DR23=1,1,IF(MATCH(T23,Sheet2!$D$3:$D$12,1)&lt;=6,1,0))))</f>
        <v>0</v>
      </c>
      <c r="EH23" s="28">
        <f>IF(OR(X23="",X23=" ",X23="　"),0,IF(D23&gt;=830101,0,IF(DS23=1,1,IF(MATCH(X23,Sheet2!$D$3:$D$12,1)&lt;=6,1,0))))</f>
        <v>0</v>
      </c>
      <c r="EI23" s="28">
        <f>IF(OR(AB23="",AB23=" ",AB23="　"),0,IF(D23&gt;=830101,0,IF(DT23=1,1,IF(MATCH(AB23,Sheet2!$D$3:$D$12,1)&lt;=6,1,0))))</f>
        <v>0</v>
      </c>
      <c r="EJ23" s="28">
        <f>IF(OR(AF23="",AF23=" ",AF23="　"),0,IF(D23&gt;=830101,0,IF(DU23=1,1,IF(MATCH(AF23,Sheet2!$D$3:$D$12,1)&lt;=6,1,0))))</f>
        <v>0</v>
      </c>
      <c r="EK23" s="29">
        <f t="shared" si="77"/>
        <v>2</v>
      </c>
      <c r="EL23" s="29">
        <f t="shared" si="78"/>
        <v>2</v>
      </c>
      <c r="EM23" s="30">
        <f t="shared" si="79"/>
        <v>0</v>
      </c>
      <c r="EN23" s="30">
        <f t="shared" si="80"/>
        <v>0</v>
      </c>
      <c r="EO23" s="30">
        <f t="shared" si="81"/>
        <v>0</v>
      </c>
      <c r="EP23" s="30">
        <f t="shared" si="81"/>
        <v>0</v>
      </c>
      <c r="EQ23" s="31"/>
      <c r="ER23" s="27" t="e">
        <f t="shared" si="82"/>
        <v>#VALUE!</v>
      </c>
      <c r="ES23" s="28">
        <f t="shared" si="83"/>
        <v>0</v>
      </c>
      <c r="ET23" s="27" t="e">
        <f t="shared" si="84"/>
        <v>#VALUE!</v>
      </c>
      <c r="EU23" s="28">
        <f t="shared" si="85"/>
        <v>0</v>
      </c>
      <c r="EV23" s="28">
        <f>IF(OR(T23="",T23=" ",T23="　"),0,IF(D23&gt;=830701,0,IF(EG23=1,1,IF(MATCH(T23,Sheet2!$D$3:$D$12,1)&lt;=7,1,0))))</f>
        <v>0</v>
      </c>
      <c r="EW23" s="28">
        <f>IF(OR(X23="",X23=" ",X23="　"),0,IF(D23&gt;=830701,0,IF(EH23=1,1,IF(MATCH(X23,Sheet2!$D$3:$D$12,1)&lt;=7,1,0))))</f>
        <v>0</v>
      </c>
      <c r="EX23" s="28">
        <f>IF(OR(AB23="",AB23=" ",AB23="　"),0,IF(D23&gt;=830701,0,IF(EI23=1,1,IF(MATCH(AB23,Sheet2!$D$3:$D$12,1)&lt;=7,1,0))))</f>
        <v>0</v>
      </c>
      <c r="EY23" s="28">
        <f>IF(OR(AF23="",AF23=" ",AF23="　"),0,IF(D23&gt;=830701,0,IF(EJ23=1,1,IF(MATCH(AF23,Sheet2!$D$3:$D$12,1)&lt;=7,1,0))))</f>
        <v>0</v>
      </c>
      <c r="EZ23" s="29">
        <f t="shared" si="86"/>
        <v>2</v>
      </c>
      <c r="FA23" s="29">
        <f t="shared" si="87"/>
        <v>2</v>
      </c>
      <c r="FB23" s="30">
        <f t="shared" si="88"/>
        <v>0</v>
      </c>
      <c r="FC23" s="30">
        <f t="shared" si="89"/>
        <v>0</v>
      </c>
      <c r="FD23" s="30">
        <f t="shared" si="90"/>
        <v>0</v>
      </c>
      <c r="FE23" s="30">
        <f t="shared" si="90"/>
        <v>0</v>
      </c>
      <c r="FF23" s="31"/>
      <c r="FG23" s="27" t="e">
        <f t="shared" si="91"/>
        <v>#VALUE!</v>
      </c>
      <c r="FH23" s="28">
        <f t="shared" si="92"/>
        <v>0</v>
      </c>
      <c r="FI23" s="27" t="e">
        <f t="shared" si="93"/>
        <v>#VALUE!</v>
      </c>
      <c r="FJ23" s="28">
        <f t="shared" si="94"/>
        <v>0</v>
      </c>
      <c r="FK23" s="28">
        <f>IF(OR(T23="",T23=" ",T23="　"),0,IF(D23&gt;=840101,0,IF(EV23=1,1,IF(MATCH(T23,Sheet2!$D$3:$D$12,1)&lt;=8,1,0))))</f>
        <v>0</v>
      </c>
      <c r="FL23" s="28">
        <f>IF(OR(X23="",X23=" ",X23="　"),0,IF(D23&gt;=840101,0,IF(EW23=1,1,IF(MATCH(X23,Sheet2!$D$3:$D$12,1)&lt;=8,1,0))))</f>
        <v>0</v>
      </c>
      <c r="FM23" s="28">
        <f>IF(OR(AB23="",AB23=" ",AB23="　"),0,IF(D23&gt;=840101,0,IF(EX23=1,1,IF(MATCH(AB23,Sheet2!$D$3:$D$12,1)&lt;=8,1,0))))</f>
        <v>0</v>
      </c>
      <c r="FN23" s="28">
        <f>IF(OR(AF23="",AF23=" ",AF23="　"),0,IF(D23&gt;=840101,0,IF(EY23=1,1,IF(MATCH(AF23,Sheet2!$D$3:$D$12,1)&lt;=8,1,0))))</f>
        <v>0</v>
      </c>
      <c r="FO23" s="29">
        <f t="shared" si="95"/>
        <v>1</v>
      </c>
      <c r="FP23" s="29">
        <f t="shared" si="96"/>
        <v>1</v>
      </c>
      <c r="FQ23" s="30">
        <f t="shared" si="97"/>
        <v>0</v>
      </c>
      <c r="FR23" s="30">
        <f t="shared" si="98"/>
        <v>0</v>
      </c>
      <c r="FS23" s="30">
        <f t="shared" si="99"/>
        <v>0</v>
      </c>
      <c r="FT23" s="30">
        <f t="shared" si="99"/>
        <v>0</v>
      </c>
      <c r="FU23" s="31"/>
      <c r="FV23" s="27" t="e">
        <f t="shared" si="100"/>
        <v>#VALUE!</v>
      </c>
      <c r="FW23" s="28">
        <f t="shared" si="101"/>
        <v>0</v>
      </c>
      <c r="FX23" s="27" t="e">
        <f t="shared" si="102"/>
        <v>#VALUE!</v>
      </c>
      <c r="FY23" s="28">
        <f t="shared" si="103"/>
        <v>0</v>
      </c>
      <c r="FZ23" s="28">
        <f>IF(OR(T23="",T23=" ",T23="　"),0,IF(D23&gt;=840701,0,IF(FK23=1,1,IF(MATCH(T23,Sheet2!$D$3:$D$12,1)&lt;=9,1,0))))</f>
        <v>0</v>
      </c>
      <c r="GA23" s="28">
        <f>IF(OR(X23="",X23=" ",X23="　"),0,IF(D23&gt;=840701,0,IF(FL23=1,1,IF(MATCH(X23,Sheet2!$D$3:$D$12,1)&lt;=9,1,0))))</f>
        <v>0</v>
      </c>
      <c r="GB23" s="28">
        <f>IF(OR(AB23="",AB23=" ",AB23="　"),0,IF(D23&gt;=840701,0,IF(FM23=1,1,IF(MATCH(AB23,Sheet2!$D$3:$D$12,1)&lt;=9,1,0))))</f>
        <v>0</v>
      </c>
      <c r="GC23" s="28">
        <f>IF(OR(AF23="",AF23=" ",AF23="　"),0,IF(D23&gt;=840701,0,IF(FN23=1,1,IF(MATCH(AF23,Sheet2!$D$3:$D$12,1)&lt;=9,1,0))))</f>
        <v>0</v>
      </c>
      <c r="GD23" s="29">
        <f t="shared" si="104"/>
        <v>1</v>
      </c>
      <c r="GE23" s="29">
        <f t="shared" si="105"/>
        <v>1</v>
      </c>
      <c r="GF23" s="30">
        <f t="shared" si="106"/>
        <v>0</v>
      </c>
      <c r="GG23" s="30">
        <f t="shared" si="107"/>
        <v>0</v>
      </c>
      <c r="GH23" s="30">
        <f t="shared" si="108"/>
        <v>0</v>
      </c>
      <c r="GI23" s="30">
        <f t="shared" si="108"/>
        <v>0</v>
      </c>
      <c r="GJ23" s="31"/>
      <c r="GK23" s="27" t="e">
        <f t="shared" si="109"/>
        <v>#VALUE!</v>
      </c>
      <c r="GL23" s="28">
        <f t="shared" si="110"/>
        <v>0</v>
      </c>
      <c r="GM23" s="27" t="e">
        <f t="shared" si="111"/>
        <v>#VALUE!</v>
      </c>
      <c r="GN23" s="28">
        <f t="shared" si="112"/>
        <v>0</v>
      </c>
      <c r="GO23" s="28">
        <f>IF(OR(T23="",T23=" ",T23="　"),0,IF(D23&gt;=840701,0,IF(FZ23=1,1,IF(MATCH(T23,Sheet2!$D$3:$D$12,1)&lt;=10,1,0))))</f>
        <v>0</v>
      </c>
      <c r="GP23" s="28">
        <f>IF(OR(X23="",X23=" ",X23="　"),0,IF(D23&gt;=840701,0,IF(GA23=1,1,IF(MATCH(X23,Sheet2!$D$3:$D$12,1)&lt;=10,1,0))))</f>
        <v>0</v>
      </c>
      <c r="GQ23" s="28">
        <f>IF(OR(AB23="",AB23=" ",AB23="　"),0,IF(D23&gt;=840701,0,IF(GB23=1,1,IF(MATCH(AB23,Sheet2!$D$3:$D$12,1)&lt;=10,1,0))))</f>
        <v>0</v>
      </c>
      <c r="GR23" s="28">
        <f>IF(OR(AF23="",AF23=" ",AF23="　"),0,IF(D23&gt;=840701,0,IF(GC23=1,1,IF(MATCH(AF23,Sheet2!$D$3:$D$12,1)&lt;=10,1,0))))</f>
        <v>0</v>
      </c>
      <c r="GS23" s="29">
        <f t="shared" si="113"/>
        <v>0</v>
      </c>
      <c r="GT23" s="29">
        <f t="shared" si="114"/>
        <v>0</v>
      </c>
      <c r="GU23" s="30">
        <f t="shared" si="115"/>
        <v>0</v>
      </c>
      <c r="GV23" s="30">
        <f t="shared" si="116"/>
        <v>0</v>
      </c>
      <c r="GW23" s="30">
        <f t="shared" si="117"/>
        <v>0</v>
      </c>
      <c r="GX23" s="30">
        <f t="shared" si="117"/>
        <v>0</v>
      </c>
      <c r="GY23" s="131"/>
      <c r="GZ23" s="39" t="str">
        <f t="shared" si="118"/>
        <v>1911/00/00</v>
      </c>
      <c r="HA23" s="131" t="e">
        <f t="shared" si="119"/>
        <v>#VALUE!</v>
      </c>
      <c r="HB23" s="131" t="str">
        <f t="shared" si="120"/>
        <v>1911/00/00</v>
      </c>
      <c r="HC23" s="131" t="e">
        <f t="shared" si="121"/>
        <v>#VALUE!</v>
      </c>
      <c r="HD23" s="131" t="str">
        <f t="shared" si="122"/>
        <v>1911/00/00</v>
      </c>
      <c r="HE23" s="131" t="e">
        <f t="shared" si="123"/>
        <v>#VALUE!</v>
      </c>
      <c r="HF23" s="131" t="str">
        <f t="shared" si="124"/>
        <v>2015/01/01</v>
      </c>
      <c r="HH23" s="131">
        <f>IF(OR(C23="",C23=" ",C23="　"),0,IF(D23&gt;780630,0,ROUND(VLOOKUP(F23,Sheet2!$A$1:$B$20,2,FALSE)*E23,0)))</f>
        <v>0</v>
      </c>
      <c r="HI23" s="131">
        <f t="shared" si="125"/>
        <v>0</v>
      </c>
      <c r="HJ23" s="131">
        <f t="shared" si="126"/>
        <v>0</v>
      </c>
      <c r="HL23" s="131" t="str">
        <f t="shared" si="127"/>
        <v/>
      </c>
      <c r="HM23" s="131" t="str">
        <f t="shared" si="128"/>
        <v/>
      </c>
      <c r="HN23" s="131" t="str">
        <f t="shared" si="129"/>
        <v/>
      </c>
      <c r="HO23" s="131" t="str">
        <f t="shared" si="130"/>
        <v/>
      </c>
      <c r="HP23" s="131" t="str">
        <f t="shared" si="131"/>
        <v/>
      </c>
      <c r="HQ23" s="131" t="str">
        <f t="shared" si="131"/>
        <v/>
      </c>
      <c r="HR23" s="131" t="str">
        <f t="shared" si="132"/>
        <v/>
      </c>
    </row>
    <row r="24" spans="1:226" ht="60" customHeight="1">
      <c r="A24" s="125">
        <v>19</v>
      </c>
      <c r="B24" s="32"/>
      <c r="C24" s="33"/>
      <c r="D24" s="34"/>
      <c r="E24" s="55"/>
      <c r="F24" s="46"/>
      <c r="G24" s="48">
        <f>IF(OR(C24="",C24=" ",C24="　"),0,IF(D24&gt;780630,0,ROUND(VLOOKUP(F24,Sheet2!$A$1:$B$20,2,FALSE),0)))</f>
        <v>0</v>
      </c>
      <c r="H24" s="49">
        <f t="shared" si="0"/>
        <v>0</v>
      </c>
      <c r="I24" s="24">
        <f t="shared" si="1"/>
        <v>0</v>
      </c>
      <c r="J24" s="25">
        <f t="shared" si="2"/>
        <v>0</v>
      </c>
      <c r="K24" s="35"/>
      <c r="L24" s="133" t="str">
        <f t="shared" si="133"/>
        <v/>
      </c>
      <c r="M24" s="51" t="str">
        <f t="shared" si="4"/>
        <v/>
      </c>
      <c r="N24" s="56">
        <v>15.5</v>
      </c>
      <c r="O24" s="38"/>
      <c r="P24" s="133" t="str">
        <f t="shared" si="134"/>
        <v/>
      </c>
      <c r="Q24" s="51" t="str">
        <f t="shared" si="6"/>
        <v/>
      </c>
      <c r="R24" s="56">
        <v>15.5</v>
      </c>
      <c r="S24" s="38"/>
      <c r="T24" s="34"/>
      <c r="U24" s="51" t="str">
        <f t="shared" si="7"/>
        <v/>
      </c>
      <c r="V24" s="56">
        <v>15.5</v>
      </c>
      <c r="W24" s="38"/>
      <c r="X24" s="34"/>
      <c r="Y24" s="51" t="str">
        <f t="shared" si="8"/>
        <v/>
      </c>
      <c r="Z24" s="56">
        <v>15.5</v>
      </c>
      <c r="AA24" s="35"/>
      <c r="AB24" s="34"/>
      <c r="AC24" s="51" t="str">
        <f t="shared" si="9"/>
        <v/>
      </c>
      <c r="AD24" s="56">
        <v>15.5</v>
      </c>
      <c r="AE24" s="38"/>
      <c r="AF24" s="34"/>
      <c r="AG24" s="51" t="str">
        <f t="shared" si="10"/>
        <v/>
      </c>
      <c r="AH24" s="56">
        <v>15.5</v>
      </c>
      <c r="AI24" s="37">
        <f t="shared" si="11"/>
        <v>0</v>
      </c>
      <c r="AJ24" s="47">
        <f t="shared" si="12"/>
        <v>0</v>
      </c>
      <c r="AK24" s="26">
        <f t="shared" si="13"/>
        <v>0</v>
      </c>
      <c r="AL24" s="53">
        <f t="shared" si="14"/>
        <v>0</v>
      </c>
      <c r="AM24" s="36"/>
      <c r="AN24" s="54"/>
      <c r="AO24" s="131" t="e">
        <f>VLOOKUP(LEFT(C24,1),Sheet2!$L$3:$M$28,2,FALSE)&amp;MID(C24,2,9)</f>
        <v>#N/A</v>
      </c>
      <c r="AP24" s="131" t="e">
        <f t="shared" si="15"/>
        <v>#N/A</v>
      </c>
      <c r="AQ24" s="131" t="e">
        <f t="shared" si="16"/>
        <v>#N/A</v>
      </c>
      <c r="AR24" s="27">
        <f t="shared" si="17"/>
        <v>0</v>
      </c>
      <c r="AS24" s="28">
        <f t="shared" si="18"/>
        <v>0</v>
      </c>
      <c r="AT24" s="27">
        <f t="shared" si="19"/>
        <v>0</v>
      </c>
      <c r="AU24" s="28">
        <f t="shared" si="20"/>
        <v>0</v>
      </c>
      <c r="AV24" s="28">
        <f t="shared" si="21"/>
        <v>0</v>
      </c>
      <c r="AW24" s="28">
        <f t="shared" si="22"/>
        <v>0</v>
      </c>
      <c r="AX24" s="28">
        <f t="shared" si="23"/>
        <v>0</v>
      </c>
      <c r="AY24" s="28">
        <f t="shared" si="24"/>
        <v>0</v>
      </c>
      <c r="AZ24" s="29" t="str">
        <f t="shared" si="25"/>
        <v/>
      </c>
      <c r="BA24" s="29"/>
      <c r="BB24" s="30">
        <f t="shared" si="26"/>
        <v>0</v>
      </c>
      <c r="BC24" s="30">
        <f t="shared" si="26"/>
        <v>0</v>
      </c>
      <c r="BD24" s="31">
        <f t="shared" si="27"/>
        <v>0</v>
      </c>
      <c r="BE24" s="131"/>
      <c r="BF24" s="27" t="e">
        <f t="shared" si="28"/>
        <v>#VALUE!</v>
      </c>
      <c r="BG24" s="28">
        <f t="shared" si="29"/>
        <v>0</v>
      </c>
      <c r="BH24" s="27" t="e">
        <f t="shared" si="30"/>
        <v>#VALUE!</v>
      </c>
      <c r="BI24" s="28">
        <f t="shared" si="31"/>
        <v>0</v>
      </c>
      <c r="BJ24" s="28">
        <f>IF(OR(T24="",T24=" ",T24="　"),0,IF(D24&gt;=800701,0,IF(MATCH(T24,Sheet2!$D$3:$D$12,1)&lt;=1,1,0)))</f>
        <v>0</v>
      </c>
      <c r="BK24" s="28">
        <f>IF(OR(X24="",X24=" ",X24="　"),0,IF(D24&gt;=800701,0,IF(MATCH(X24,Sheet2!$D$3:$D$12,1)&lt;=1,1,0)))</f>
        <v>0</v>
      </c>
      <c r="BL24" s="28">
        <f>IF(OR(AB24="",AB24=" ",AB24="　"),0,IF(D24&gt;=800701,0,IF(MATCH(AB24,Sheet2!$D$3:$D$12,1)&lt;=1,1,0)))</f>
        <v>0</v>
      </c>
      <c r="BM24" s="28">
        <f>IF(OR(AF24="",AF24=" ",AF24="　"),0,IF(D24&gt;=800701,0,IF(MATCH(AF24,Sheet2!$D$3:$D$12,1)&lt;=1,1,0)))</f>
        <v>0</v>
      </c>
      <c r="BN24" s="29">
        <f t="shared" si="32"/>
        <v>5</v>
      </c>
      <c r="BO24" s="29">
        <f t="shared" si="33"/>
        <v>3</v>
      </c>
      <c r="BP24" s="30">
        <f t="shared" si="34"/>
        <v>0</v>
      </c>
      <c r="BQ24" s="30">
        <f t="shared" si="35"/>
        <v>0</v>
      </c>
      <c r="BR24" s="30">
        <f t="shared" si="36"/>
        <v>0</v>
      </c>
      <c r="BS24" s="30">
        <f t="shared" si="36"/>
        <v>0</v>
      </c>
      <c r="BT24" s="30"/>
      <c r="BU24" s="27" t="e">
        <f t="shared" si="37"/>
        <v>#VALUE!</v>
      </c>
      <c r="BV24" s="28">
        <f t="shared" si="38"/>
        <v>0</v>
      </c>
      <c r="BW24" s="27" t="e">
        <f t="shared" si="39"/>
        <v>#VALUE!</v>
      </c>
      <c r="BX24" s="28">
        <f t="shared" si="40"/>
        <v>0</v>
      </c>
      <c r="BY24" s="28">
        <f>IF(OR(T24="",T24=" ",T24="　"),0,IF(D24&gt;=810101,0,IF(BJ24=1,1,IF(MATCH(T24,Sheet2!$D$3:$D$12,1)&lt;=2,1,0))))</f>
        <v>0</v>
      </c>
      <c r="BZ24" s="28">
        <f>IF(OR(X24="",X24=" ",X24="　"),0,IF(D24&gt;=810101,0,IF(BK24=1,1,IF(MATCH(X24,Sheet2!$D$3:$D$12,1)&lt;=2,1,0))))</f>
        <v>0</v>
      </c>
      <c r="CA24" s="28">
        <f>IF(OR(AB24="",AB24=" ",AB24="　"),0,IF(D24&gt;=810101,0,IF(BL24=1,1,IF(MATCH(AB24,Sheet2!$D$3:$D$12,1)&lt;=2,1,0))))</f>
        <v>0</v>
      </c>
      <c r="CB24" s="28">
        <f>IF(OR(AF24="",AF24=" ",AF24="　"),0,IF(D24&gt;=810101,0,IF(BM24=1,1,IF(MATCH(AF24,Sheet2!$D$3:$D$12,1)&lt;=2,1,0))))</f>
        <v>0</v>
      </c>
      <c r="CC24" s="29">
        <f t="shared" si="41"/>
        <v>4</v>
      </c>
      <c r="CD24" s="29">
        <f t="shared" si="42"/>
        <v>3</v>
      </c>
      <c r="CE24" s="30">
        <f t="shared" si="43"/>
        <v>0</v>
      </c>
      <c r="CF24" s="30">
        <f t="shared" si="44"/>
        <v>0</v>
      </c>
      <c r="CG24" s="30">
        <f t="shared" si="45"/>
        <v>0</v>
      </c>
      <c r="CH24" s="30">
        <f t="shared" si="45"/>
        <v>0</v>
      </c>
      <c r="CI24" s="30"/>
      <c r="CJ24" s="27" t="e">
        <f t="shared" si="46"/>
        <v>#VALUE!</v>
      </c>
      <c r="CK24" s="28">
        <f t="shared" si="47"/>
        <v>0</v>
      </c>
      <c r="CL24" s="27" t="e">
        <f t="shared" si="48"/>
        <v>#VALUE!</v>
      </c>
      <c r="CM24" s="28">
        <f t="shared" si="49"/>
        <v>0</v>
      </c>
      <c r="CN24" s="28">
        <f>IF(OR(T24="",T24=" ",T24="　"),0,IF(D24&gt;=810701,0,IF(BY24=1,1,IF(MATCH(T24,Sheet2!$D$3:$D$12,1)&lt;=3,1,0))))</f>
        <v>0</v>
      </c>
      <c r="CO24" s="28">
        <f>IF(OR(X24="",X24=" ",X24="　"),0,IF(D24&gt;=810701,0,IF(BZ24=1,1,IF(MATCH(X24,Sheet2!$D$3:$D$12,1)&lt;=3,1,0))))</f>
        <v>0</v>
      </c>
      <c r="CP24" s="28">
        <f>IF(OR(AB24="",AB24=" ",AB24="　"),0,IF(D24&gt;=810701,0,IF(CA24=1,1,IF(MATCH(AB24,Sheet2!$D$3:$D$12,1)&lt;=3,1,0))))</f>
        <v>0</v>
      </c>
      <c r="CQ24" s="28">
        <f>IF(OR(AF24="",AF24=" ",AF24="　"),0,IF(D24&gt;=810701,0,IF(CB24=1,1,IF(MATCH(AF24,Sheet2!$D$3:$D$12,1)&lt;=3,1,0))))</f>
        <v>0</v>
      </c>
      <c r="CR24" s="29">
        <f t="shared" si="50"/>
        <v>4</v>
      </c>
      <c r="CS24" s="29">
        <f t="shared" si="51"/>
        <v>3</v>
      </c>
      <c r="CT24" s="30">
        <f t="shared" si="52"/>
        <v>0</v>
      </c>
      <c r="CU24" s="30">
        <f t="shared" si="53"/>
        <v>0</v>
      </c>
      <c r="CV24" s="30">
        <f t="shared" si="54"/>
        <v>0</v>
      </c>
      <c r="CW24" s="30">
        <f t="shared" si="54"/>
        <v>0</v>
      </c>
      <c r="CX24" s="31"/>
      <c r="CY24" s="27" t="e">
        <f t="shared" si="55"/>
        <v>#VALUE!</v>
      </c>
      <c r="CZ24" s="28">
        <f t="shared" si="56"/>
        <v>0</v>
      </c>
      <c r="DA24" s="27" t="e">
        <f t="shared" si="57"/>
        <v>#VALUE!</v>
      </c>
      <c r="DB24" s="28">
        <f t="shared" si="58"/>
        <v>0</v>
      </c>
      <c r="DC24" s="28">
        <f>IF(OR(T24="",T24=" ",T24="　"),0,IF(D24&gt;=820101,0,IF(CN24=1,1,IF(MATCH(T24,Sheet2!$D$3:$D$12,1)&lt;=4,1,0))))</f>
        <v>0</v>
      </c>
      <c r="DD24" s="28">
        <f>IF(OR(X24="",X24=" ",X24="　"),0,IF(D24&gt;=820101,0,IF(CO24=1,1,IF(MATCH(X24,Sheet2!$D$3:$D$12,1)&lt;=4,1,0))))</f>
        <v>0</v>
      </c>
      <c r="DE24" s="28">
        <f>IF(OR(AB24="",AB24=" ",AB24="　"),0,IF(D24&gt;=820101,0,IF(CP24=1,1,IF(MATCH(AB24,Sheet2!$D$3:$D$12,1)&lt;=4,1,0))))</f>
        <v>0</v>
      </c>
      <c r="DF24" s="28">
        <f>IF(OR(AF24="",AF24=" ",AF24="　"),0,IF(D24&gt;=820101,0,IF(CQ24=1,1,IF(MATCH(AF24,Sheet2!$D$3:$D$12,1)&lt;=4,1,0))))</f>
        <v>0</v>
      </c>
      <c r="DG24" s="29">
        <f t="shared" si="59"/>
        <v>3</v>
      </c>
      <c r="DH24" s="29">
        <f t="shared" si="60"/>
        <v>3</v>
      </c>
      <c r="DI24" s="30">
        <f t="shared" si="61"/>
        <v>0</v>
      </c>
      <c r="DJ24" s="30">
        <f t="shared" si="62"/>
        <v>0</v>
      </c>
      <c r="DK24" s="30">
        <f t="shared" si="63"/>
        <v>0</v>
      </c>
      <c r="DL24" s="30">
        <f t="shared" si="63"/>
        <v>0</v>
      </c>
      <c r="DM24" s="31"/>
      <c r="DN24" s="27" t="e">
        <f t="shared" si="64"/>
        <v>#VALUE!</v>
      </c>
      <c r="DO24" s="28">
        <f t="shared" si="65"/>
        <v>0</v>
      </c>
      <c r="DP24" s="27" t="e">
        <f t="shared" si="66"/>
        <v>#VALUE!</v>
      </c>
      <c r="DQ24" s="28">
        <f t="shared" si="67"/>
        <v>0</v>
      </c>
      <c r="DR24" s="28">
        <f>IF(OR(T24="",T24=" ",T24="　"),0,IF(D24&gt;=820701,0,IF(DC24=1,1,IF(MATCH(T24,Sheet2!$D$3:$D$12,1)&lt;=5,1,0))))</f>
        <v>0</v>
      </c>
      <c r="DS24" s="28">
        <f>IF(OR(X24="",X24=" ",X24="　"),0,IF(D24&gt;=820701,0,IF(DD24=1,1,IF(MATCH(X24,Sheet2!$D$3:$D$12,1)&lt;=5,1,0))))</f>
        <v>0</v>
      </c>
      <c r="DT24" s="28">
        <f>IF(OR(AB24="",AB24=" ",AB24="　"),0,IF(D24&gt;=820701,0,IF(DE24=1,1,IF(MATCH(AB24,Sheet2!$D$3:$D$12,1)&lt;=5,1,0))))</f>
        <v>0</v>
      </c>
      <c r="DU24" s="28">
        <f>IF(OR(AF24="",AF24=" ",AF24="　"),0,IF(D24&gt;=820701,0,IF(DF24=1,1,IF(MATCH(AF24,Sheet2!$D$3:$D$12,1)&lt;=5,1,0))))</f>
        <v>0</v>
      </c>
      <c r="DV24" s="29">
        <f t="shared" si="68"/>
        <v>3</v>
      </c>
      <c r="DW24" s="29">
        <f t="shared" si="69"/>
        <v>3</v>
      </c>
      <c r="DX24" s="30">
        <f t="shared" si="70"/>
        <v>0</v>
      </c>
      <c r="DY24" s="30">
        <f t="shared" si="71"/>
        <v>0</v>
      </c>
      <c r="DZ24" s="30">
        <f t="shared" si="72"/>
        <v>0</v>
      </c>
      <c r="EA24" s="30">
        <f t="shared" si="72"/>
        <v>0</v>
      </c>
      <c r="EB24" s="31"/>
      <c r="EC24" s="27" t="e">
        <f t="shared" si="73"/>
        <v>#VALUE!</v>
      </c>
      <c r="ED24" s="28">
        <f t="shared" si="74"/>
        <v>0</v>
      </c>
      <c r="EE24" s="27" t="e">
        <f t="shared" si="75"/>
        <v>#VALUE!</v>
      </c>
      <c r="EF24" s="28">
        <f t="shared" si="76"/>
        <v>0</v>
      </c>
      <c r="EG24" s="28">
        <f>IF(OR(T24="",T24=" ",T24="　"),0,IF(D24&gt;=830101,0,IF(DR24=1,1,IF(MATCH(T24,Sheet2!$D$3:$D$12,1)&lt;=6,1,0))))</f>
        <v>0</v>
      </c>
      <c r="EH24" s="28">
        <f>IF(OR(X24="",X24=" ",X24="　"),0,IF(D24&gt;=830101,0,IF(DS24=1,1,IF(MATCH(X24,Sheet2!$D$3:$D$12,1)&lt;=6,1,0))))</f>
        <v>0</v>
      </c>
      <c r="EI24" s="28">
        <f>IF(OR(AB24="",AB24=" ",AB24="　"),0,IF(D24&gt;=830101,0,IF(DT24=1,1,IF(MATCH(AB24,Sheet2!$D$3:$D$12,1)&lt;=6,1,0))))</f>
        <v>0</v>
      </c>
      <c r="EJ24" s="28">
        <f>IF(OR(AF24="",AF24=" ",AF24="　"),0,IF(D24&gt;=830101,0,IF(DU24=1,1,IF(MATCH(AF24,Sheet2!$D$3:$D$12,1)&lt;=6,1,0))))</f>
        <v>0</v>
      </c>
      <c r="EK24" s="29">
        <f t="shared" si="77"/>
        <v>2</v>
      </c>
      <c r="EL24" s="29">
        <f t="shared" si="78"/>
        <v>2</v>
      </c>
      <c r="EM24" s="30">
        <f t="shared" si="79"/>
        <v>0</v>
      </c>
      <c r="EN24" s="30">
        <f t="shared" si="80"/>
        <v>0</v>
      </c>
      <c r="EO24" s="30">
        <f t="shared" si="81"/>
        <v>0</v>
      </c>
      <c r="EP24" s="30">
        <f t="shared" si="81"/>
        <v>0</v>
      </c>
      <c r="EQ24" s="31"/>
      <c r="ER24" s="27" t="e">
        <f t="shared" si="82"/>
        <v>#VALUE!</v>
      </c>
      <c r="ES24" s="28">
        <f t="shared" si="83"/>
        <v>0</v>
      </c>
      <c r="ET24" s="27" t="e">
        <f t="shared" si="84"/>
        <v>#VALUE!</v>
      </c>
      <c r="EU24" s="28">
        <f t="shared" si="85"/>
        <v>0</v>
      </c>
      <c r="EV24" s="28">
        <f>IF(OR(T24="",T24=" ",T24="　"),0,IF(D24&gt;=830701,0,IF(EG24=1,1,IF(MATCH(T24,Sheet2!$D$3:$D$12,1)&lt;=7,1,0))))</f>
        <v>0</v>
      </c>
      <c r="EW24" s="28">
        <f>IF(OR(X24="",X24=" ",X24="　"),0,IF(D24&gt;=830701,0,IF(EH24=1,1,IF(MATCH(X24,Sheet2!$D$3:$D$12,1)&lt;=7,1,0))))</f>
        <v>0</v>
      </c>
      <c r="EX24" s="28">
        <f>IF(OR(AB24="",AB24=" ",AB24="　"),0,IF(D24&gt;=830701,0,IF(EI24=1,1,IF(MATCH(AB24,Sheet2!$D$3:$D$12,1)&lt;=7,1,0))))</f>
        <v>0</v>
      </c>
      <c r="EY24" s="28">
        <f>IF(OR(AF24="",AF24=" ",AF24="　"),0,IF(D24&gt;=830701,0,IF(EJ24=1,1,IF(MATCH(AF24,Sheet2!$D$3:$D$12,1)&lt;=7,1,0))))</f>
        <v>0</v>
      </c>
      <c r="EZ24" s="29">
        <f t="shared" si="86"/>
        <v>2</v>
      </c>
      <c r="FA24" s="29">
        <f t="shared" si="87"/>
        <v>2</v>
      </c>
      <c r="FB24" s="30">
        <f t="shared" si="88"/>
        <v>0</v>
      </c>
      <c r="FC24" s="30">
        <f t="shared" si="89"/>
        <v>0</v>
      </c>
      <c r="FD24" s="30">
        <f t="shared" si="90"/>
        <v>0</v>
      </c>
      <c r="FE24" s="30">
        <f t="shared" si="90"/>
        <v>0</v>
      </c>
      <c r="FF24" s="31"/>
      <c r="FG24" s="27" t="e">
        <f t="shared" si="91"/>
        <v>#VALUE!</v>
      </c>
      <c r="FH24" s="28">
        <f t="shared" si="92"/>
        <v>0</v>
      </c>
      <c r="FI24" s="27" t="e">
        <f t="shared" si="93"/>
        <v>#VALUE!</v>
      </c>
      <c r="FJ24" s="28">
        <f t="shared" si="94"/>
        <v>0</v>
      </c>
      <c r="FK24" s="28">
        <f>IF(OR(T24="",T24=" ",T24="　"),0,IF(D24&gt;=840101,0,IF(EV24=1,1,IF(MATCH(T24,Sheet2!$D$3:$D$12,1)&lt;=8,1,0))))</f>
        <v>0</v>
      </c>
      <c r="FL24" s="28">
        <f>IF(OR(X24="",X24=" ",X24="　"),0,IF(D24&gt;=840101,0,IF(EW24=1,1,IF(MATCH(X24,Sheet2!$D$3:$D$12,1)&lt;=8,1,0))))</f>
        <v>0</v>
      </c>
      <c r="FM24" s="28">
        <f>IF(OR(AB24="",AB24=" ",AB24="　"),0,IF(D24&gt;=840101,0,IF(EX24=1,1,IF(MATCH(AB24,Sheet2!$D$3:$D$12,1)&lt;=8,1,0))))</f>
        <v>0</v>
      </c>
      <c r="FN24" s="28">
        <f>IF(OR(AF24="",AF24=" ",AF24="　"),0,IF(D24&gt;=840101,0,IF(EY24=1,1,IF(MATCH(AF24,Sheet2!$D$3:$D$12,1)&lt;=8,1,0))))</f>
        <v>0</v>
      </c>
      <c r="FO24" s="29">
        <f t="shared" si="95"/>
        <v>1</v>
      </c>
      <c r="FP24" s="29">
        <f t="shared" si="96"/>
        <v>1</v>
      </c>
      <c r="FQ24" s="30">
        <f t="shared" si="97"/>
        <v>0</v>
      </c>
      <c r="FR24" s="30">
        <f t="shared" si="98"/>
        <v>0</v>
      </c>
      <c r="FS24" s="30">
        <f t="shared" si="99"/>
        <v>0</v>
      </c>
      <c r="FT24" s="30">
        <f t="shared" si="99"/>
        <v>0</v>
      </c>
      <c r="FU24" s="31"/>
      <c r="FV24" s="27" t="e">
        <f t="shared" si="100"/>
        <v>#VALUE!</v>
      </c>
      <c r="FW24" s="28">
        <f t="shared" si="101"/>
        <v>0</v>
      </c>
      <c r="FX24" s="27" t="e">
        <f t="shared" si="102"/>
        <v>#VALUE!</v>
      </c>
      <c r="FY24" s="28">
        <f t="shared" si="103"/>
        <v>0</v>
      </c>
      <c r="FZ24" s="28">
        <f>IF(OR(T24="",T24=" ",T24="　"),0,IF(D24&gt;=840701,0,IF(FK24=1,1,IF(MATCH(T24,Sheet2!$D$3:$D$12,1)&lt;=9,1,0))))</f>
        <v>0</v>
      </c>
      <c r="GA24" s="28">
        <f>IF(OR(X24="",X24=" ",X24="　"),0,IF(D24&gt;=840701,0,IF(FL24=1,1,IF(MATCH(X24,Sheet2!$D$3:$D$12,1)&lt;=9,1,0))))</f>
        <v>0</v>
      </c>
      <c r="GB24" s="28">
        <f>IF(OR(AB24="",AB24=" ",AB24="　"),0,IF(D24&gt;=840701,0,IF(FM24=1,1,IF(MATCH(AB24,Sheet2!$D$3:$D$12,1)&lt;=9,1,0))))</f>
        <v>0</v>
      </c>
      <c r="GC24" s="28">
        <f>IF(OR(AF24="",AF24=" ",AF24="　"),0,IF(D24&gt;=840701,0,IF(FN24=1,1,IF(MATCH(AF24,Sheet2!$D$3:$D$12,1)&lt;=9,1,0))))</f>
        <v>0</v>
      </c>
      <c r="GD24" s="29">
        <f t="shared" si="104"/>
        <v>1</v>
      </c>
      <c r="GE24" s="29">
        <f t="shared" si="105"/>
        <v>1</v>
      </c>
      <c r="GF24" s="30">
        <f t="shared" si="106"/>
        <v>0</v>
      </c>
      <c r="GG24" s="30">
        <f t="shared" si="107"/>
        <v>0</v>
      </c>
      <c r="GH24" s="30">
        <f t="shared" si="108"/>
        <v>0</v>
      </c>
      <c r="GI24" s="30">
        <f t="shared" si="108"/>
        <v>0</v>
      </c>
      <c r="GJ24" s="31"/>
      <c r="GK24" s="27" t="e">
        <f t="shared" si="109"/>
        <v>#VALUE!</v>
      </c>
      <c r="GL24" s="28">
        <f t="shared" si="110"/>
        <v>0</v>
      </c>
      <c r="GM24" s="27" t="e">
        <f t="shared" si="111"/>
        <v>#VALUE!</v>
      </c>
      <c r="GN24" s="28">
        <f t="shared" si="112"/>
        <v>0</v>
      </c>
      <c r="GO24" s="28">
        <f>IF(OR(T24="",T24=" ",T24="　"),0,IF(D24&gt;=840701,0,IF(FZ24=1,1,IF(MATCH(T24,Sheet2!$D$3:$D$12,1)&lt;=10,1,0))))</f>
        <v>0</v>
      </c>
      <c r="GP24" s="28">
        <f>IF(OR(X24="",X24=" ",X24="　"),0,IF(D24&gt;=840701,0,IF(GA24=1,1,IF(MATCH(X24,Sheet2!$D$3:$D$12,1)&lt;=10,1,0))))</f>
        <v>0</v>
      </c>
      <c r="GQ24" s="28">
        <f>IF(OR(AB24="",AB24=" ",AB24="　"),0,IF(D24&gt;=840701,0,IF(GB24=1,1,IF(MATCH(AB24,Sheet2!$D$3:$D$12,1)&lt;=10,1,0))))</f>
        <v>0</v>
      </c>
      <c r="GR24" s="28">
        <f>IF(OR(AF24="",AF24=" ",AF24="　"),0,IF(D24&gt;=840701,0,IF(GC24=1,1,IF(MATCH(AF24,Sheet2!$D$3:$D$12,1)&lt;=10,1,0))))</f>
        <v>0</v>
      </c>
      <c r="GS24" s="29">
        <f t="shared" si="113"/>
        <v>0</v>
      </c>
      <c r="GT24" s="29">
        <f t="shared" si="114"/>
        <v>0</v>
      </c>
      <c r="GU24" s="30">
        <f t="shared" si="115"/>
        <v>0</v>
      </c>
      <c r="GV24" s="30">
        <f t="shared" si="116"/>
        <v>0</v>
      </c>
      <c r="GW24" s="30">
        <f t="shared" si="117"/>
        <v>0</v>
      </c>
      <c r="GX24" s="30">
        <f t="shared" si="117"/>
        <v>0</v>
      </c>
      <c r="GY24" s="131"/>
      <c r="GZ24" s="39" t="str">
        <f t="shared" si="118"/>
        <v>1911/00/00</v>
      </c>
      <c r="HA24" s="131" t="e">
        <f t="shared" si="119"/>
        <v>#VALUE!</v>
      </c>
      <c r="HB24" s="131" t="str">
        <f t="shared" si="120"/>
        <v>1911/00/00</v>
      </c>
      <c r="HC24" s="131" t="e">
        <f t="shared" si="121"/>
        <v>#VALUE!</v>
      </c>
      <c r="HD24" s="131" t="str">
        <f t="shared" si="122"/>
        <v>1911/00/00</v>
      </c>
      <c r="HE24" s="131" t="e">
        <f t="shared" si="123"/>
        <v>#VALUE!</v>
      </c>
      <c r="HF24" s="131" t="str">
        <f t="shared" si="124"/>
        <v>2015/01/01</v>
      </c>
      <c r="HH24" s="131">
        <f>IF(OR(C24="",C24=" ",C24="　"),0,IF(D24&gt;780630,0,ROUND(VLOOKUP(F24,Sheet2!$A$1:$B$20,2,FALSE)*E24,0)))</f>
        <v>0</v>
      </c>
      <c r="HI24" s="131">
        <f t="shared" si="125"/>
        <v>0</v>
      </c>
      <c r="HJ24" s="131">
        <f t="shared" si="126"/>
        <v>0</v>
      </c>
      <c r="HL24" s="131" t="str">
        <f t="shared" si="127"/>
        <v/>
      </c>
      <c r="HM24" s="131" t="str">
        <f t="shared" si="128"/>
        <v/>
      </c>
      <c r="HN24" s="131" t="str">
        <f t="shared" si="129"/>
        <v/>
      </c>
      <c r="HO24" s="131" t="str">
        <f t="shared" si="130"/>
        <v/>
      </c>
      <c r="HP24" s="131" t="str">
        <f t="shared" si="131"/>
        <v/>
      </c>
      <c r="HQ24" s="131" t="str">
        <f t="shared" si="131"/>
        <v/>
      </c>
      <c r="HR24" s="131" t="str">
        <f t="shared" si="132"/>
        <v/>
      </c>
    </row>
    <row r="25" spans="1:226" ht="60" customHeight="1">
      <c r="A25" s="125">
        <v>20</v>
      </c>
      <c r="B25" s="32"/>
      <c r="C25" s="33"/>
      <c r="D25" s="34"/>
      <c r="E25" s="55"/>
      <c r="F25" s="46"/>
      <c r="G25" s="48">
        <f>IF(OR(C25="",C25=" ",C25="　"),0,IF(D25&gt;780630,0,ROUND(VLOOKUP(F25,Sheet2!$A$1:$B$20,2,FALSE),0)))</f>
        <v>0</v>
      </c>
      <c r="H25" s="49">
        <f t="shared" si="0"/>
        <v>0</v>
      </c>
      <c r="I25" s="24">
        <f t="shared" si="1"/>
        <v>0</v>
      </c>
      <c r="J25" s="25">
        <f t="shared" si="2"/>
        <v>0</v>
      </c>
      <c r="K25" s="35"/>
      <c r="L25" s="133" t="str">
        <f t="shared" si="133"/>
        <v/>
      </c>
      <c r="M25" s="51" t="str">
        <f t="shared" si="4"/>
        <v/>
      </c>
      <c r="N25" s="56">
        <v>15.5</v>
      </c>
      <c r="O25" s="38"/>
      <c r="P25" s="133" t="str">
        <f t="shared" si="134"/>
        <v/>
      </c>
      <c r="Q25" s="51" t="str">
        <f t="shared" si="6"/>
        <v/>
      </c>
      <c r="R25" s="56">
        <v>15.5</v>
      </c>
      <c r="S25" s="38"/>
      <c r="T25" s="34"/>
      <c r="U25" s="51" t="str">
        <f t="shared" si="7"/>
        <v/>
      </c>
      <c r="V25" s="56">
        <v>15.5</v>
      </c>
      <c r="W25" s="38"/>
      <c r="X25" s="34"/>
      <c r="Y25" s="51" t="str">
        <f t="shared" si="8"/>
        <v/>
      </c>
      <c r="Z25" s="56">
        <v>15.5</v>
      </c>
      <c r="AA25" s="35"/>
      <c r="AB25" s="34"/>
      <c r="AC25" s="51" t="str">
        <f t="shared" si="9"/>
        <v/>
      </c>
      <c r="AD25" s="56">
        <v>15.5</v>
      </c>
      <c r="AE25" s="38"/>
      <c r="AF25" s="34"/>
      <c r="AG25" s="51" t="str">
        <f t="shared" si="10"/>
        <v/>
      </c>
      <c r="AH25" s="56">
        <v>15.5</v>
      </c>
      <c r="AI25" s="37">
        <f t="shared" si="11"/>
        <v>0</v>
      </c>
      <c r="AJ25" s="47">
        <f t="shared" si="12"/>
        <v>0</v>
      </c>
      <c r="AK25" s="26">
        <f t="shared" si="13"/>
        <v>0</v>
      </c>
      <c r="AL25" s="53">
        <f t="shared" si="14"/>
        <v>0</v>
      </c>
      <c r="AM25" s="36"/>
      <c r="AN25" s="54"/>
      <c r="AO25" s="131" t="e">
        <f>VLOOKUP(LEFT(C25,1),Sheet2!$L$3:$M$28,2,FALSE)&amp;MID(C25,2,9)</f>
        <v>#N/A</v>
      </c>
      <c r="AP25" s="131" t="e">
        <f t="shared" si="15"/>
        <v>#N/A</v>
      </c>
      <c r="AQ25" s="131" t="e">
        <f t="shared" si="16"/>
        <v>#N/A</v>
      </c>
      <c r="AR25" s="27">
        <f t="shared" si="17"/>
        <v>0</v>
      </c>
      <c r="AS25" s="28">
        <f t="shared" si="18"/>
        <v>0</v>
      </c>
      <c r="AT25" s="27">
        <f t="shared" si="19"/>
        <v>0</v>
      </c>
      <c r="AU25" s="28">
        <f t="shared" si="20"/>
        <v>0</v>
      </c>
      <c r="AV25" s="28">
        <f t="shared" si="21"/>
        <v>0</v>
      </c>
      <c r="AW25" s="28">
        <f t="shared" si="22"/>
        <v>0</v>
      </c>
      <c r="AX25" s="28">
        <f t="shared" si="23"/>
        <v>0</v>
      </c>
      <c r="AY25" s="28">
        <f t="shared" si="24"/>
        <v>0</v>
      </c>
      <c r="AZ25" s="29" t="str">
        <f t="shared" si="25"/>
        <v/>
      </c>
      <c r="BA25" s="29"/>
      <c r="BB25" s="30">
        <f t="shared" si="26"/>
        <v>0</v>
      </c>
      <c r="BC25" s="30">
        <f t="shared" si="26"/>
        <v>0</v>
      </c>
      <c r="BD25" s="31">
        <f t="shared" si="27"/>
        <v>0</v>
      </c>
      <c r="BE25" s="131"/>
      <c r="BF25" s="27" t="e">
        <f t="shared" si="28"/>
        <v>#VALUE!</v>
      </c>
      <c r="BG25" s="28">
        <f t="shared" si="29"/>
        <v>0</v>
      </c>
      <c r="BH25" s="27" t="e">
        <f t="shared" si="30"/>
        <v>#VALUE!</v>
      </c>
      <c r="BI25" s="28">
        <f t="shared" si="31"/>
        <v>0</v>
      </c>
      <c r="BJ25" s="28">
        <f>IF(OR(T25="",T25=" ",T25="　"),0,IF(D25&gt;=800701,0,IF(MATCH(T25,Sheet2!$D$3:$D$12,1)&lt;=1,1,0)))</f>
        <v>0</v>
      </c>
      <c r="BK25" s="28">
        <f>IF(OR(X25="",X25=" ",X25="　"),0,IF(D25&gt;=800701,0,IF(MATCH(X25,Sheet2!$D$3:$D$12,1)&lt;=1,1,0)))</f>
        <v>0</v>
      </c>
      <c r="BL25" s="28">
        <f>IF(OR(AB25="",AB25=" ",AB25="　"),0,IF(D25&gt;=800701,0,IF(MATCH(AB25,Sheet2!$D$3:$D$12,1)&lt;=1,1,0)))</f>
        <v>0</v>
      </c>
      <c r="BM25" s="28">
        <f>IF(OR(AF25="",AF25=" ",AF25="　"),0,IF(D25&gt;=800701,0,IF(MATCH(AF25,Sheet2!$D$3:$D$12,1)&lt;=1,1,0)))</f>
        <v>0</v>
      </c>
      <c r="BN25" s="29">
        <f t="shared" si="32"/>
        <v>5</v>
      </c>
      <c r="BO25" s="29">
        <f t="shared" si="33"/>
        <v>3</v>
      </c>
      <c r="BP25" s="30">
        <f t="shared" si="34"/>
        <v>0</v>
      </c>
      <c r="BQ25" s="30">
        <f t="shared" si="35"/>
        <v>0</v>
      </c>
      <c r="BR25" s="30">
        <f t="shared" si="36"/>
        <v>0</v>
      </c>
      <c r="BS25" s="30">
        <f t="shared" si="36"/>
        <v>0</v>
      </c>
      <c r="BT25" s="30"/>
      <c r="BU25" s="27" t="e">
        <f t="shared" si="37"/>
        <v>#VALUE!</v>
      </c>
      <c r="BV25" s="28">
        <f t="shared" si="38"/>
        <v>0</v>
      </c>
      <c r="BW25" s="27" t="e">
        <f t="shared" si="39"/>
        <v>#VALUE!</v>
      </c>
      <c r="BX25" s="28">
        <f t="shared" si="40"/>
        <v>0</v>
      </c>
      <c r="BY25" s="28">
        <f>IF(OR(T25="",T25=" ",T25="　"),0,IF(D25&gt;=810101,0,IF(BJ25=1,1,IF(MATCH(T25,Sheet2!$D$3:$D$12,1)&lt;=2,1,0))))</f>
        <v>0</v>
      </c>
      <c r="BZ25" s="28">
        <f>IF(OR(X25="",X25=" ",X25="　"),0,IF(D25&gt;=810101,0,IF(BK25=1,1,IF(MATCH(X25,Sheet2!$D$3:$D$12,1)&lt;=2,1,0))))</f>
        <v>0</v>
      </c>
      <c r="CA25" s="28">
        <f>IF(OR(AB25="",AB25=" ",AB25="　"),0,IF(D25&gt;=810101,0,IF(BL25=1,1,IF(MATCH(AB25,Sheet2!$D$3:$D$12,1)&lt;=2,1,0))))</f>
        <v>0</v>
      </c>
      <c r="CB25" s="28">
        <f>IF(OR(AF25="",AF25=" ",AF25="　"),0,IF(D25&gt;=810101,0,IF(BM25=1,1,IF(MATCH(AF25,Sheet2!$D$3:$D$12,1)&lt;=2,1,0))))</f>
        <v>0</v>
      </c>
      <c r="CC25" s="29">
        <f t="shared" si="41"/>
        <v>4</v>
      </c>
      <c r="CD25" s="29">
        <f t="shared" si="42"/>
        <v>3</v>
      </c>
      <c r="CE25" s="30">
        <f t="shared" si="43"/>
        <v>0</v>
      </c>
      <c r="CF25" s="30">
        <f t="shared" si="44"/>
        <v>0</v>
      </c>
      <c r="CG25" s="30">
        <f t="shared" si="45"/>
        <v>0</v>
      </c>
      <c r="CH25" s="30">
        <f t="shared" si="45"/>
        <v>0</v>
      </c>
      <c r="CI25" s="30"/>
      <c r="CJ25" s="27" t="e">
        <f t="shared" si="46"/>
        <v>#VALUE!</v>
      </c>
      <c r="CK25" s="28">
        <f t="shared" si="47"/>
        <v>0</v>
      </c>
      <c r="CL25" s="27" t="e">
        <f t="shared" si="48"/>
        <v>#VALUE!</v>
      </c>
      <c r="CM25" s="28">
        <f t="shared" si="49"/>
        <v>0</v>
      </c>
      <c r="CN25" s="28">
        <f>IF(OR(T25="",T25=" ",T25="　"),0,IF(D25&gt;=810701,0,IF(BY25=1,1,IF(MATCH(T25,Sheet2!$D$3:$D$12,1)&lt;=3,1,0))))</f>
        <v>0</v>
      </c>
      <c r="CO25" s="28">
        <f>IF(OR(X25="",X25=" ",X25="　"),0,IF(D25&gt;=810701,0,IF(BZ25=1,1,IF(MATCH(X25,Sheet2!$D$3:$D$12,1)&lt;=3,1,0))))</f>
        <v>0</v>
      </c>
      <c r="CP25" s="28">
        <f>IF(OR(AB25="",AB25=" ",AB25="　"),0,IF(D25&gt;=810701,0,IF(CA25=1,1,IF(MATCH(AB25,Sheet2!$D$3:$D$12,1)&lt;=3,1,0))))</f>
        <v>0</v>
      </c>
      <c r="CQ25" s="28">
        <f>IF(OR(AF25="",AF25=" ",AF25="　"),0,IF(D25&gt;=810701,0,IF(CB25=1,1,IF(MATCH(AF25,Sheet2!$D$3:$D$12,1)&lt;=3,1,0))))</f>
        <v>0</v>
      </c>
      <c r="CR25" s="29">
        <f t="shared" si="50"/>
        <v>4</v>
      </c>
      <c r="CS25" s="29">
        <f t="shared" si="51"/>
        <v>3</v>
      </c>
      <c r="CT25" s="30">
        <f t="shared" si="52"/>
        <v>0</v>
      </c>
      <c r="CU25" s="30">
        <f t="shared" si="53"/>
        <v>0</v>
      </c>
      <c r="CV25" s="30">
        <f t="shared" si="54"/>
        <v>0</v>
      </c>
      <c r="CW25" s="30">
        <f t="shared" si="54"/>
        <v>0</v>
      </c>
      <c r="CX25" s="31"/>
      <c r="CY25" s="27" t="e">
        <f t="shared" si="55"/>
        <v>#VALUE!</v>
      </c>
      <c r="CZ25" s="28">
        <f t="shared" si="56"/>
        <v>0</v>
      </c>
      <c r="DA25" s="27" t="e">
        <f t="shared" si="57"/>
        <v>#VALUE!</v>
      </c>
      <c r="DB25" s="28">
        <f t="shared" si="58"/>
        <v>0</v>
      </c>
      <c r="DC25" s="28">
        <f>IF(OR(T25="",T25=" ",T25="　"),0,IF(D25&gt;=820101,0,IF(CN25=1,1,IF(MATCH(T25,Sheet2!$D$3:$D$12,1)&lt;=4,1,0))))</f>
        <v>0</v>
      </c>
      <c r="DD25" s="28">
        <f>IF(OR(X25="",X25=" ",X25="　"),0,IF(D25&gt;=820101,0,IF(CO25=1,1,IF(MATCH(X25,Sheet2!$D$3:$D$12,1)&lt;=4,1,0))))</f>
        <v>0</v>
      </c>
      <c r="DE25" s="28">
        <f>IF(OR(AB25="",AB25=" ",AB25="　"),0,IF(D25&gt;=820101,0,IF(CP25=1,1,IF(MATCH(AB25,Sheet2!$D$3:$D$12,1)&lt;=4,1,0))))</f>
        <v>0</v>
      </c>
      <c r="DF25" s="28">
        <f>IF(OR(AF25="",AF25=" ",AF25="　"),0,IF(D25&gt;=820101,0,IF(CQ25=1,1,IF(MATCH(AF25,Sheet2!$D$3:$D$12,1)&lt;=4,1,0))))</f>
        <v>0</v>
      </c>
      <c r="DG25" s="29">
        <f t="shared" si="59"/>
        <v>3</v>
      </c>
      <c r="DH25" s="29">
        <f t="shared" si="60"/>
        <v>3</v>
      </c>
      <c r="DI25" s="30">
        <f t="shared" si="61"/>
        <v>0</v>
      </c>
      <c r="DJ25" s="30">
        <f t="shared" si="62"/>
        <v>0</v>
      </c>
      <c r="DK25" s="30">
        <f t="shared" si="63"/>
        <v>0</v>
      </c>
      <c r="DL25" s="30">
        <f t="shared" si="63"/>
        <v>0</v>
      </c>
      <c r="DM25" s="31"/>
      <c r="DN25" s="27" t="e">
        <f t="shared" si="64"/>
        <v>#VALUE!</v>
      </c>
      <c r="DO25" s="28">
        <f t="shared" si="65"/>
        <v>0</v>
      </c>
      <c r="DP25" s="27" t="e">
        <f t="shared" si="66"/>
        <v>#VALUE!</v>
      </c>
      <c r="DQ25" s="28">
        <f t="shared" si="67"/>
        <v>0</v>
      </c>
      <c r="DR25" s="28">
        <f>IF(OR(T25="",T25=" ",T25="　"),0,IF(D25&gt;=820701,0,IF(DC25=1,1,IF(MATCH(T25,Sheet2!$D$3:$D$12,1)&lt;=5,1,0))))</f>
        <v>0</v>
      </c>
      <c r="DS25" s="28">
        <f>IF(OR(X25="",X25=" ",X25="　"),0,IF(D25&gt;=820701,0,IF(DD25=1,1,IF(MATCH(X25,Sheet2!$D$3:$D$12,1)&lt;=5,1,0))))</f>
        <v>0</v>
      </c>
      <c r="DT25" s="28">
        <f>IF(OR(AB25="",AB25=" ",AB25="　"),0,IF(D25&gt;=820701,0,IF(DE25=1,1,IF(MATCH(AB25,Sheet2!$D$3:$D$12,1)&lt;=5,1,0))))</f>
        <v>0</v>
      </c>
      <c r="DU25" s="28">
        <f>IF(OR(AF25="",AF25=" ",AF25="　"),0,IF(D25&gt;=820701,0,IF(DF25=1,1,IF(MATCH(AF25,Sheet2!$D$3:$D$12,1)&lt;=5,1,0))))</f>
        <v>0</v>
      </c>
      <c r="DV25" s="29">
        <f t="shared" si="68"/>
        <v>3</v>
      </c>
      <c r="DW25" s="29">
        <f t="shared" si="69"/>
        <v>3</v>
      </c>
      <c r="DX25" s="30">
        <f t="shared" si="70"/>
        <v>0</v>
      </c>
      <c r="DY25" s="30">
        <f t="shared" si="71"/>
        <v>0</v>
      </c>
      <c r="DZ25" s="30">
        <f t="shared" si="72"/>
        <v>0</v>
      </c>
      <c r="EA25" s="30">
        <f t="shared" si="72"/>
        <v>0</v>
      </c>
      <c r="EB25" s="31"/>
      <c r="EC25" s="27" t="e">
        <f t="shared" si="73"/>
        <v>#VALUE!</v>
      </c>
      <c r="ED25" s="28">
        <f t="shared" si="74"/>
        <v>0</v>
      </c>
      <c r="EE25" s="27" t="e">
        <f t="shared" si="75"/>
        <v>#VALUE!</v>
      </c>
      <c r="EF25" s="28">
        <f t="shared" si="76"/>
        <v>0</v>
      </c>
      <c r="EG25" s="28">
        <f>IF(OR(T25="",T25=" ",T25="　"),0,IF(D25&gt;=830101,0,IF(DR25=1,1,IF(MATCH(T25,Sheet2!$D$3:$D$12,1)&lt;=6,1,0))))</f>
        <v>0</v>
      </c>
      <c r="EH25" s="28">
        <f>IF(OR(X25="",X25=" ",X25="　"),0,IF(D25&gt;=830101,0,IF(DS25=1,1,IF(MATCH(X25,Sheet2!$D$3:$D$12,1)&lt;=6,1,0))))</f>
        <v>0</v>
      </c>
      <c r="EI25" s="28">
        <f>IF(OR(AB25="",AB25=" ",AB25="　"),0,IF(D25&gt;=830101,0,IF(DT25=1,1,IF(MATCH(AB25,Sheet2!$D$3:$D$12,1)&lt;=6,1,0))))</f>
        <v>0</v>
      </c>
      <c r="EJ25" s="28">
        <f>IF(OR(AF25="",AF25=" ",AF25="　"),0,IF(D25&gt;=830101,0,IF(DU25=1,1,IF(MATCH(AF25,Sheet2!$D$3:$D$12,1)&lt;=6,1,0))))</f>
        <v>0</v>
      </c>
      <c r="EK25" s="29">
        <f t="shared" si="77"/>
        <v>2</v>
      </c>
      <c r="EL25" s="29">
        <f t="shared" si="78"/>
        <v>2</v>
      </c>
      <c r="EM25" s="30">
        <f t="shared" si="79"/>
        <v>0</v>
      </c>
      <c r="EN25" s="30">
        <f t="shared" si="80"/>
        <v>0</v>
      </c>
      <c r="EO25" s="30">
        <f t="shared" si="81"/>
        <v>0</v>
      </c>
      <c r="EP25" s="30">
        <f t="shared" si="81"/>
        <v>0</v>
      </c>
      <c r="EQ25" s="31"/>
      <c r="ER25" s="27" t="e">
        <f t="shared" si="82"/>
        <v>#VALUE!</v>
      </c>
      <c r="ES25" s="28">
        <f t="shared" si="83"/>
        <v>0</v>
      </c>
      <c r="ET25" s="27" t="e">
        <f t="shared" si="84"/>
        <v>#VALUE!</v>
      </c>
      <c r="EU25" s="28">
        <f t="shared" si="85"/>
        <v>0</v>
      </c>
      <c r="EV25" s="28">
        <f>IF(OR(T25="",T25=" ",T25="　"),0,IF(D25&gt;=830701,0,IF(EG25=1,1,IF(MATCH(T25,Sheet2!$D$3:$D$12,1)&lt;=7,1,0))))</f>
        <v>0</v>
      </c>
      <c r="EW25" s="28">
        <f>IF(OR(X25="",X25=" ",X25="　"),0,IF(D25&gt;=830701,0,IF(EH25=1,1,IF(MATCH(X25,Sheet2!$D$3:$D$12,1)&lt;=7,1,0))))</f>
        <v>0</v>
      </c>
      <c r="EX25" s="28">
        <f>IF(OR(AB25="",AB25=" ",AB25="　"),0,IF(D25&gt;=830701,0,IF(EI25=1,1,IF(MATCH(AB25,Sheet2!$D$3:$D$12,1)&lt;=7,1,0))))</f>
        <v>0</v>
      </c>
      <c r="EY25" s="28">
        <f>IF(OR(AF25="",AF25=" ",AF25="　"),0,IF(D25&gt;=830701,0,IF(EJ25=1,1,IF(MATCH(AF25,Sheet2!$D$3:$D$12,1)&lt;=7,1,0))))</f>
        <v>0</v>
      </c>
      <c r="EZ25" s="29">
        <f t="shared" si="86"/>
        <v>2</v>
      </c>
      <c r="FA25" s="29">
        <f t="shared" si="87"/>
        <v>2</v>
      </c>
      <c r="FB25" s="30">
        <f t="shared" si="88"/>
        <v>0</v>
      </c>
      <c r="FC25" s="30">
        <f t="shared" si="89"/>
        <v>0</v>
      </c>
      <c r="FD25" s="30">
        <f t="shared" si="90"/>
        <v>0</v>
      </c>
      <c r="FE25" s="30">
        <f t="shared" si="90"/>
        <v>0</v>
      </c>
      <c r="FF25" s="31"/>
      <c r="FG25" s="27" t="e">
        <f t="shared" si="91"/>
        <v>#VALUE!</v>
      </c>
      <c r="FH25" s="28">
        <f t="shared" si="92"/>
        <v>0</v>
      </c>
      <c r="FI25" s="27" t="e">
        <f t="shared" si="93"/>
        <v>#VALUE!</v>
      </c>
      <c r="FJ25" s="28">
        <f t="shared" si="94"/>
        <v>0</v>
      </c>
      <c r="FK25" s="28">
        <f>IF(OR(T25="",T25=" ",T25="　"),0,IF(D25&gt;=840101,0,IF(EV25=1,1,IF(MATCH(T25,Sheet2!$D$3:$D$12,1)&lt;=8,1,0))))</f>
        <v>0</v>
      </c>
      <c r="FL25" s="28">
        <f>IF(OR(X25="",X25=" ",X25="　"),0,IF(D25&gt;=840101,0,IF(EW25=1,1,IF(MATCH(X25,Sheet2!$D$3:$D$12,1)&lt;=8,1,0))))</f>
        <v>0</v>
      </c>
      <c r="FM25" s="28">
        <f>IF(OR(AB25="",AB25=" ",AB25="　"),0,IF(D25&gt;=840101,0,IF(EX25=1,1,IF(MATCH(AB25,Sheet2!$D$3:$D$12,1)&lt;=8,1,0))))</f>
        <v>0</v>
      </c>
      <c r="FN25" s="28">
        <f>IF(OR(AF25="",AF25=" ",AF25="　"),0,IF(D25&gt;=840101,0,IF(EY25=1,1,IF(MATCH(AF25,Sheet2!$D$3:$D$12,1)&lt;=8,1,0))))</f>
        <v>0</v>
      </c>
      <c r="FO25" s="29">
        <f t="shared" si="95"/>
        <v>1</v>
      </c>
      <c r="FP25" s="29">
        <f t="shared" si="96"/>
        <v>1</v>
      </c>
      <c r="FQ25" s="30">
        <f t="shared" si="97"/>
        <v>0</v>
      </c>
      <c r="FR25" s="30">
        <f t="shared" si="98"/>
        <v>0</v>
      </c>
      <c r="FS25" s="30">
        <f t="shared" si="99"/>
        <v>0</v>
      </c>
      <c r="FT25" s="30">
        <f t="shared" si="99"/>
        <v>0</v>
      </c>
      <c r="FU25" s="31"/>
      <c r="FV25" s="27" t="e">
        <f t="shared" si="100"/>
        <v>#VALUE!</v>
      </c>
      <c r="FW25" s="28">
        <f t="shared" si="101"/>
        <v>0</v>
      </c>
      <c r="FX25" s="27" t="e">
        <f t="shared" si="102"/>
        <v>#VALUE!</v>
      </c>
      <c r="FY25" s="28">
        <f t="shared" si="103"/>
        <v>0</v>
      </c>
      <c r="FZ25" s="28">
        <f>IF(OR(T25="",T25=" ",T25="　"),0,IF(D25&gt;=840701,0,IF(FK25=1,1,IF(MATCH(T25,Sheet2!$D$3:$D$12,1)&lt;=9,1,0))))</f>
        <v>0</v>
      </c>
      <c r="GA25" s="28">
        <f>IF(OR(X25="",X25=" ",X25="　"),0,IF(D25&gt;=840701,0,IF(FL25=1,1,IF(MATCH(X25,Sheet2!$D$3:$D$12,1)&lt;=9,1,0))))</f>
        <v>0</v>
      </c>
      <c r="GB25" s="28">
        <f>IF(OR(AB25="",AB25=" ",AB25="　"),0,IF(D25&gt;=840701,0,IF(FM25=1,1,IF(MATCH(AB25,Sheet2!$D$3:$D$12,1)&lt;=9,1,0))))</f>
        <v>0</v>
      </c>
      <c r="GC25" s="28">
        <f>IF(OR(AF25="",AF25=" ",AF25="　"),0,IF(D25&gt;=840701,0,IF(FN25=1,1,IF(MATCH(AF25,Sheet2!$D$3:$D$12,1)&lt;=9,1,0))))</f>
        <v>0</v>
      </c>
      <c r="GD25" s="29">
        <f t="shared" si="104"/>
        <v>1</v>
      </c>
      <c r="GE25" s="29">
        <f t="shared" si="105"/>
        <v>1</v>
      </c>
      <c r="GF25" s="30">
        <f t="shared" si="106"/>
        <v>0</v>
      </c>
      <c r="GG25" s="30">
        <f t="shared" si="107"/>
        <v>0</v>
      </c>
      <c r="GH25" s="30">
        <f t="shared" si="108"/>
        <v>0</v>
      </c>
      <c r="GI25" s="30">
        <f t="shared" si="108"/>
        <v>0</v>
      </c>
      <c r="GJ25" s="31"/>
      <c r="GK25" s="27" t="e">
        <f t="shared" si="109"/>
        <v>#VALUE!</v>
      </c>
      <c r="GL25" s="28">
        <f t="shared" si="110"/>
        <v>0</v>
      </c>
      <c r="GM25" s="27" t="e">
        <f t="shared" si="111"/>
        <v>#VALUE!</v>
      </c>
      <c r="GN25" s="28">
        <f t="shared" si="112"/>
        <v>0</v>
      </c>
      <c r="GO25" s="28">
        <f>IF(OR(T25="",T25=" ",T25="　"),0,IF(D25&gt;=840701,0,IF(FZ25=1,1,IF(MATCH(T25,Sheet2!$D$3:$D$12,1)&lt;=10,1,0))))</f>
        <v>0</v>
      </c>
      <c r="GP25" s="28">
        <f>IF(OR(X25="",X25=" ",X25="　"),0,IF(D25&gt;=840701,0,IF(GA25=1,1,IF(MATCH(X25,Sheet2!$D$3:$D$12,1)&lt;=10,1,0))))</f>
        <v>0</v>
      </c>
      <c r="GQ25" s="28">
        <f>IF(OR(AB25="",AB25=" ",AB25="　"),0,IF(D25&gt;=840701,0,IF(GB25=1,1,IF(MATCH(AB25,Sheet2!$D$3:$D$12,1)&lt;=10,1,0))))</f>
        <v>0</v>
      </c>
      <c r="GR25" s="28">
        <f>IF(OR(AF25="",AF25=" ",AF25="　"),0,IF(D25&gt;=840701,0,IF(GC25=1,1,IF(MATCH(AF25,Sheet2!$D$3:$D$12,1)&lt;=10,1,0))))</f>
        <v>0</v>
      </c>
      <c r="GS25" s="29">
        <f t="shared" si="113"/>
        <v>0</v>
      </c>
      <c r="GT25" s="29">
        <f t="shared" si="114"/>
        <v>0</v>
      </c>
      <c r="GU25" s="30">
        <f t="shared" si="115"/>
        <v>0</v>
      </c>
      <c r="GV25" s="30">
        <f t="shared" si="116"/>
        <v>0</v>
      </c>
      <c r="GW25" s="30">
        <f t="shared" si="117"/>
        <v>0</v>
      </c>
      <c r="GX25" s="30">
        <f t="shared" si="117"/>
        <v>0</v>
      </c>
      <c r="GY25" s="131"/>
      <c r="GZ25" s="39" t="str">
        <f t="shared" si="118"/>
        <v>1911/00/00</v>
      </c>
      <c r="HA25" s="131" t="e">
        <f t="shared" si="119"/>
        <v>#VALUE!</v>
      </c>
      <c r="HB25" s="131" t="str">
        <f t="shared" si="120"/>
        <v>1911/00/00</v>
      </c>
      <c r="HC25" s="131" t="e">
        <f t="shared" si="121"/>
        <v>#VALUE!</v>
      </c>
      <c r="HD25" s="131" t="str">
        <f t="shared" si="122"/>
        <v>1911/00/00</v>
      </c>
      <c r="HE25" s="131" t="e">
        <f t="shared" si="123"/>
        <v>#VALUE!</v>
      </c>
      <c r="HF25" s="131" t="str">
        <f t="shared" si="124"/>
        <v>2015/01/01</v>
      </c>
      <c r="HH25" s="131">
        <f>IF(OR(C25="",C25=" ",C25="　"),0,IF(D25&gt;780630,0,ROUND(VLOOKUP(F25,Sheet2!$A$1:$B$20,2,FALSE)*E25,0)))</f>
        <v>0</v>
      </c>
      <c r="HI25" s="131">
        <f t="shared" si="125"/>
        <v>0</v>
      </c>
      <c r="HJ25" s="131">
        <f t="shared" si="126"/>
        <v>0</v>
      </c>
      <c r="HL25" s="131" t="str">
        <f t="shared" si="127"/>
        <v/>
      </c>
      <c r="HM25" s="131" t="str">
        <f t="shared" si="128"/>
        <v/>
      </c>
      <c r="HN25" s="131" t="str">
        <f t="shared" si="129"/>
        <v/>
      </c>
      <c r="HO25" s="131" t="str">
        <f t="shared" si="130"/>
        <v/>
      </c>
      <c r="HP25" s="131" t="str">
        <f t="shared" si="131"/>
        <v/>
      </c>
      <c r="HQ25" s="131" t="str">
        <f t="shared" si="131"/>
        <v/>
      </c>
      <c r="HR25" s="131" t="str">
        <f t="shared" si="132"/>
        <v/>
      </c>
    </row>
    <row r="26" spans="1:226" ht="60" customHeight="1">
      <c r="A26" s="125">
        <v>21</v>
      </c>
      <c r="B26" s="32"/>
      <c r="C26" s="33"/>
      <c r="D26" s="34"/>
      <c r="E26" s="55"/>
      <c r="F26" s="46"/>
      <c r="G26" s="48">
        <f>IF(OR(C26="",C26=" ",C26="　"),0,IF(D26&gt;780630,0,ROUND(VLOOKUP(F26,Sheet2!$A$1:$B$20,2,FALSE),0)))</f>
        <v>0</v>
      </c>
      <c r="H26" s="49">
        <f t="shared" si="0"/>
        <v>0</v>
      </c>
      <c r="I26" s="24">
        <f t="shared" si="1"/>
        <v>0</v>
      </c>
      <c r="J26" s="25">
        <f t="shared" si="2"/>
        <v>0</v>
      </c>
      <c r="K26" s="35"/>
      <c r="L26" s="133" t="str">
        <f t="shared" si="133"/>
        <v/>
      </c>
      <c r="M26" s="51" t="str">
        <f t="shared" si="4"/>
        <v/>
      </c>
      <c r="N26" s="56">
        <v>15.5</v>
      </c>
      <c r="O26" s="38"/>
      <c r="P26" s="133" t="str">
        <f t="shared" si="134"/>
        <v/>
      </c>
      <c r="Q26" s="51" t="str">
        <f t="shared" si="6"/>
        <v/>
      </c>
      <c r="R26" s="56">
        <v>15.5</v>
      </c>
      <c r="S26" s="38"/>
      <c r="T26" s="34"/>
      <c r="U26" s="51" t="str">
        <f t="shared" si="7"/>
        <v/>
      </c>
      <c r="V26" s="56">
        <v>15.5</v>
      </c>
      <c r="W26" s="38"/>
      <c r="X26" s="34"/>
      <c r="Y26" s="51" t="str">
        <f t="shared" si="8"/>
        <v/>
      </c>
      <c r="Z26" s="56">
        <v>15.5</v>
      </c>
      <c r="AA26" s="35"/>
      <c r="AB26" s="34"/>
      <c r="AC26" s="51" t="str">
        <f t="shared" si="9"/>
        <v/>
      </c>
      <c r="AD26" s="56">
        <v>15.5</v>
      </c>
      <c r="AE26" s="38"/>
      <c r="AF26" s="34"/>
      <c r="AG26" s="51" t="str">
        <f t="shared" si="10"/>
        <v/>
      </c>
      <c r="AH26" s="56">
        <v>15.5</v>
      </c>
      <c r="AI26" s="37">
        <f t="shared" si="11"/>
        <v>0</v>
      </c>
      <c r="AJ26" s="47">
        <f t="shared" si="12"/>
        <v>0</v>
      </c>
      <c r="AK26" s="26">
        <f t="shared" si="13"/>
        <v>0</v>
      </c>
      <c r="AL26" s="53">
        <f t="shared" si="14"/>
        <v>0</v>
      </c>
      <c r="AM26" s="36"/>
      <c r="AN26" s="54"/>
      <c r="AO26" s="131" t="e">
        <f>VLOOKUP(LEFT(C26,1),Sheet2!$L$3:$M$28,2,FALSE)&amp;MID(C26,2,9)</f>
        <v>#N/A</v>
      </c>
      <c r="AP26" s="131" t="e">
        <f t="shared" si="15"/>
        <v>#N/A</v>
      </c>
      <c r="AQ26" s="131" t="e">
        <f t="shared" si="16"/>
        <v>#N/A</v>
      </c>
      <c r="AR26" s="27">
        <f t="shared" si="17"/>
        <v>0</v>
      </c>
      <c r="AS26" s="28">
        <f t="shared" si="18"/>
        <v>0</v>
      </c>
      <c r="AT26" s="27">
        <f t="shared" si="19"/>
        <v>0</v>
      </c>
      <c r="AU26" s="28">
        <f t="shared" si="20"/>
        <v>0</v>
      </c>
      <c r="AV26" s="28">
        <f t="shared" si="21"/>
        <v>0</v>
      </c>
      <c r="AW26" s="28">
        <f t="shared" si="22"/>
        <v>0</v>
      </c>
      <c r="AX26" s="28">
        <f t="shared" si="23"/>
        <v>0</v>
      </c>
      <c r="AY26" s="28">
        <f t="shared" si="24"/>
        <v>0</v>
      </c>
      <c r="AZ26" s="29" t="str">
        <f t="shared" si="25"/>
        <v/>
      </c>
      <c r="BA26" s="29"/>
      <c r="BB26" s="30">
        <f t="shared" si="26"/>
        <v>0</v>
      </c>
      <c r="BC26" s="30">
        <f t="shared" si="26"/>
        <v>0</v>
      </c>
      <c r="BD26" s="31">
        <f t="shared" si="27"/>
        <v>0</v>
      </c>
      <c r="BE26" s="131"/>
      <c r="BF26" s="27" t="e">
        <f t="shared" si="28"/>
        <v>#VALUE!</v>
      </c>
      <c r="BG26" s="28">
        <f t="shared" si="29"/>
        <v>0</v>
      </c>
      <c r="BH26" s="27" t="e">
        <f t="shared" si="30"/>
        <v>#VALUE!</v>
      </c>
      <c r="BI26" s="28">
        <f t="shared" si="31"/>
        <v>0</v>
      </c>
      <c r="BJ26" s="28">
        <f>IF(OR(T26="",T26=" ",T26="　"),0,IF(D26&gt;=800701,0,IF(MATCH(T26,Sheet2!$D$3:$D$12,1)&lt;=1,1,0)))</f>
        <v>0</v>
      </c>
      <c r="BK26" s="28">
        <f>IF(OR(X26="",X26=" ",X26="　"),0,IF(D26&gt;=800701,0,IF(MATCH(X26,Sheet2!$D$3:$D$12,1)&lt;=1,1,0)))</f>
        <v>0</v>
      </c>
      <c r="BL26" s="28">
        <f>IF(OR(AB26="",AB26=" ",AB26="　"),0,IF(D26&gt;=800701,0,IF(MATCH(AB26,Sheet2!$D$3:$D$12,1)&lt;=1,1,0)))</f>
        <v>0</v>
      </c>
      <c r="BM26" s="28">
        <f>IF(OR(AF26="",AF26=" ",AF26="　"),0,IF(D26&gt;=800701,0,IF(MATCH(AF26,Sheet2!$D$3:$D$12,1)&lt;=1,1,0)))</f>
        <v>0</v>
      </c>
      <c r="BN26" s="29">
        <f t="shared" si="32"/>
        <v>5</v>
      </c>
      <c r="BO26" s="29">
        <f t="shared" si="33"/>
        <v>3</v>
      </c>
      <c r="BP26" s="30">
        <f t="shared" si="34"/>
        <v>0</v>
      </c>
      <c r="BQ26" s="30">
        <f t="shared" si="35"/>
        <v>0</v>
      </c>
      <c r="BR26" s="30">
        <f t="shared" si="36"/>
        <v>0</v>
      </c>
      <c r="BS26" s="30">
        <f t="shared" si="36"/>
        <v>0</v>
      </c>
      <c r="BT26" s="30"/>
      <c r="BU26" s="27" t="e">
        <f t="shared" si="37"/>
        <v>#VALUE!</v>
      </c>
      <c r="BV26" s="28">
        <f t="shared" si="38"/>
        <v>0</v>
      </c>
      <c r="BW26" s="27" t="e">
        <f t="shared" si="39"/>
        <v>#VALUE!</v>
      </c>
      <c r="BX26" s="28">
        <f t="shared" si="40"/>
        <v>0</v>
      </c>
      <c r="BY26" s="28">
        <f>IF(OR(T26="",T26=" ",T26="　"),0,IF(D26&gt;=810101,0,IF(BJ26=1,1,IF(MATCH(T26,Sheet2!$D$3:$D$12,1)&lt;=2,1,0))))</f>
        <v>0</v>
      </c>
      <c r="BZ26" s="28">
        <f>IF(OR(X26="",X26=" ",X26="　"),0,IF(D26&gt;=810101,0,IF(BK26=1,1,IF(MATCH(X26,Sheet2!$D$3:$D$12,1)&lt;=2,1,0))))</f>
        <v>0</v>
      </c>
      <c r="CA26" s="28">
        <f>IF(OR(AB26="",AB26=" ",AB26="　"),0,IF(D26&gt;=810101,0,IF(BL26=1,1,IF(MATCH(AB26,Sheet2!$D$3:$D$12,1)&lt;=2,1,0))))</f>
        <v>0</v>
      </c>
      <c r="CB26" s="28">
        <f>IF(OR(AF26="",AF26=" ",AF26="　"),0,IF(D26&gt;=810101,0,IF(BM26=1,1,IF(MATCH(AF26,Sheet2!$D$3:$D$12,1)&lt;=2,1,0))))</f>
        <v>0</v>
      </c>
      <c r="CC26" s="29">
        <f t="shared" si="41"/>
        <v>4</v>
      </c>
      <c r="CD26" s="29">
        <f t="shared" si="42"/>
        <v>3</v>
      </c>
      <c r="CE26" s="30">
        <f t="shared" si="43"/>
        <v>0</v>
      </c>
      <c r="CF26" s="30">
        <f t="shared" si="44"/>
        <v>0</v>
      </c>
      <c r="CG26" s="30">
        <f t="shared" si="45"/>
        <v>0</v>
      </c>
      <c r="CH26" s="30">
        <f t="shared" si="45"/>
        <v>0</v>
      </c>
      <c r="CI26" s="30"/>
      <c r="CJ26" s="27" t="e">
        <f t="shared" si="46"/>
        <v>#VALUE!</v>
      </c>
      <c r="CK26" s="28">
        <f t="shared" si="47"/>
        <v>0</v>
      </c>
      <c r="CL26" s="27" t="e">
        <f t="shared" si="48"/>
        <v>#VALUE!</v>
      </c>
      <c r="CM26" s="28">
        <f t="shared" si="49"/>
        <v>0</v>
      </c>
      <c r="CN26" s="28">
        <f>IF(OR(T26="",T26=" ",T26="　"),0,IF(D26&gt;=810701,0,IF(BY26=1,1,IF(MATCH(T26,Sheet2!$D$3:$D$12,1)&lt;=3,1,0))))</f>
        <v>0</v>
      </c>
      <c r="CO26" s="28">
        <f>IF(OR(X26="",X26=" ",X26="　"),0,IF(D26&gt;=810701,0,IF(BZ26=1,1,IF(MATCH(X26,Sheet2!$D$3:$D$12,1)&lt;=3,1,0))))</f>
        <v>0</v>
      </c>
      <c r="CP26" s="28">
        <f>IF(OR(AB26="",AB26=" ",AB26="　"),0,IF(D26&gt;=810701,0,IF(CA26=1,1,IF(MATCH(AB26,Sheet2!$D$3:$D$12,1)&lt;=3,1,0))))</f>
        <v>0</v>
      </c>
      <c r="CQ26" s="28">
        <f>IF(OR(AF26="",AF26=" ",AF26="　"),0,IF(D26&gt;=810701,0,IF(CB26=1,1,IF(MATCH(AF26,Sheet2!$D$3:$D$12,1)&lt;=3,1,0))))</f>
        <v>0</v>
      </c>
      <c r="CR26" s="29">
        <f t="shared" si="50"/>
        <v>4</v>
      </c>
      <c r="CS26" s="29">
        <f t="shared" si="51"/>
        <v>3</v>
      </c>
      <c r="CT26" s="30">
        <f t="shared" si="52"/>
        <v>0</v>
      </c>
      <c r="CU26" s="30">
        <f t="shared" si="53"/>
        <v>0</v>
      </c>
      <c r="CV26" s="30">
        <f t="shared" si="54"/>
        <v>0</v>
      </c>
      <c r="CW26" s="30">
        <f t="shared" si="54"/>
        <v>0</v>
      </c>
      <c r="CX26" s="31"/>
      <c r="CY26" s="27" t="e">
        <f t="shared" si="55"/>
        <v>#VALUE!</v>
      </c>
      <c r="CZ26" s="28">
        <f t="shared" si="56"/>
        <v>0</v>
      </c>
      <c r="DA26" s="27" t="e">
        <f t="shared" si="57"/>
        <v>#VALUE!</v>
      </c>
      <c r="DB26" s="28">
        <f t="shared" si="58"/>
        <v>0</v>
      </c>
      <c r="DC26" s="28">
        <f>IF(OR(T26="",T26=" ",T26="　"),0,IF(D26&gt;=820101,0,IF(CN26=1,1,IF(MATCH(T26,Sheet2!$D$3:$D$12,1)&lt;=4,1,0))))</f>
        <v>0</v>
      </c>
      <c r="DD26" s="28">
        <f>IF(OR(X26="",X26=" ",X26="　"),0,IF(D26&gt;=820101,0,IF(CO26=1,1,IF(MATCH(X26,Sheet2!$D$3:$D$12,1)&lt;=4,1,0))))</f>
        <v>0</v>
      </c>
      <c r="DE26" s="28">
        <f>IF(OR(AB26="",AB26=" ",AB26="　"),0,IF(D26&gt;=820101,0,IF(CP26=1,1,IF(MATCH(AB26,Sheet2!$D$3:$D$12,1)&lt;=4,1,0))))</f>
        <v>0</v>
      </c>
      <c r="DF26" s="28">
        <f>IF(OR(AF26="",AF26=" ",AF26="　"),0,IF(D26&gt;=820101,0,IF(CQ26=1,1,IF(MATCH(AF26,Sheet2!$D$3:$D$12,1)&lt;=4,1,0))))</f>
        <v>0</v>
      </c>
      <c r="DG26" s="29">
        <f t="shared" si="59"/>
        <v>3</v>
      </c>
      <c r="DH26" s="29">
        <f t="shared" si="60"/>
        <v>3</v>
      </c>
      <c r="DI26" s="30">
        <f t="shared" si="61"/>
        <v>0</v>
      </c>
      <c r="DJ26" s="30">
        <f t="shared" si="62"/>
        <v>0</v>
      </c>
      <c r="DK26" s="30">
        <f t="shared" si="63"/>
        <v>0</v>
      </c>
      <c r="DL26" s="30">
        <f t="shared" si="63"/>
        <v>0</v>
      </c>
      <c r="DM26" s="31"/>
      <c r="DN26" s="27" t="e">
        <f t="shared" si="64"/>
        <v>#VALUE!</v>
      </c>
      <c r="DO26" s="28">
        <f t="shared" si="65"/>
        <v>0</v>
      </c>
      <c r="DP26" s="27" t="e">
        <f t="shared" si="66"/>
        <v>#VALUE!</v>
      </c>
      <c r="DQ26" s="28">
        <f t="shared" si="67"/>
        <v>0</v>
      </c>
      <c r="DR26" s="28">
        <f>IF(OR(T26="",T26=" ",T26="　"),0,IF(D26&gt;=820701,0,IF(DC26=1,1,IF(MATCH(T26,Sheet2!$D$3:$D$12,1)&lt;=5,1,0))))</f>
        <v>0</v>
      </c>
      <c r="DS26" s="28">
        <f>IF(OR(X26="",X26=" ",X26="　"),0,IF(D26&gt;=820701,0,IF(DD26=1,1,IF(MATCH(X26,Sheet2!$D$3:$D$12,1)&lt;=5,1,0))))</f>
        <v>0</v>
      </c>
      <c r="DT26" s="28">
        <f>IF(OR(AB26="",AB26=" ",AB26="　"),0,IF(D26&gt;=820701,0,IF(DE26=1,1,IF(MATCH(AB26,Sheet2!$D$3:$D$12,1)&lt;=5,1,0))))</f>
        <v>0</v>
      </c>
      <c r="DU26" s="28">
        <f>IF(OR(AF26="",AF26=" ",AF26="　"),0,IF(D26&gt;=820701,0,IF(DF26=1,1,IF(MATCH(AF26,Sheet2!$D$3:$D$12,1)&lt;=5,1,0))))</f>
        <v>0</v>
      </c>
      <c r="DV26" s="29">
        <f t="shared" si="68"/>
        <v>3</v>
      </c>
      <c r="DW26" s="29">
        <f t="shared" si="69"/>
        <v>3</v>
      </c>
      <c r="DX26" s="30">
        <f t="shared" si="70"/>
        <v>0</v>
      </c>
      <c r="DY26" s="30">
        <f t="shared" si="71"/>
        <v>0</v>
      </c>
      <c r="DZ26" s="30">
        <f t="shared" si="72"/>
        <v>0</v>
      </c>
      <c r="EA26" s="30">
        <f t="shared" si="72"/>
        <v>0</v>
      </c>
      <c r="EB26" s="31"/>
      <c r="EC26" s="27" t="e">
        <f t="shared" si="73"/>
        <v>#VALUE!</v>
      </c>
      <c r="ED26" s="28">
        <f t="shared" si="74"/>
        <v>0</v>
      </c>
      <c r="EE26" s="27" t="e">
        <f t="shared" si="75"/>
        <v>#VALUE!</v>
      </c>
      <c r="EF26" s="28">
        <f t="shared" si="76"/>
        <v>0</v>
      </c>
      <c r="EG26" s="28">
        <f>IF(OR(T26="",T26=" ",T26="　"),0,IF(D26&gt;=830101,0,IF(DR26=1,1,IF(MATCH(T26,Sheet2!$D$3:$D$12,1)&lt;=6,1,0))))</f>
        <v>0</v>
      </c>
      <c r="EH26" s="28">
        <f>IF(OR(X26="",X26=" ",X26="　"),0,IF(D26&gt;=830101,0,IF(DS26=1,1,IF(MATCH(X26,Sheet2!$D$3:$D$12,1)&lt;=6,1,0))))</f>
        <v>0</v>
      </c>
      <c r="EI26" s="28">
        <f>IF(OR(AB26="",AB26=" ",AB26="　"),0,IF(D26&gt;=830101,0,IF(DT26=1,1,IF(MATCH(AB26,Sheet2!$D$3:$D$12,1)&lt;=6,1,0))))</f>
        <v>0</v>
      </c>
      <c r="EJ26" s="28">
        <f>IF(OR(AF26="",AF26=" ",AF26="　"),0,IF(D26&gt;=830101,0,IF(DU26=1,1,IF(MATCH(AF26,Sheet2!$D$3:$D$12,1)&lt;=6,1,0))))</f>
        <v>0</v>
      </c>
      <c r="EK26" s="29">
        <f t="shared" si="77"/>
        <v>2</v>
      </c>
      <c r="EL26" s="29">
        <f t="shared" si="78"/>
        <v>2</v>
      </c>
      <c r="EM26" s="30">
        <f t="shared" si="79"/>
        <v>0</v>
      </c>
      <c r="EN26" s="30">
        <f t="shared" si="80"/>
        <v>0</v>
      </c>
      <c r="EO26" s="30">
        <f t="shared" si="81"/>
        <v>0</v>
      </c>
      <c r="EP26" s="30">
        <f t="shared" si="81"/>
        <v>0</v>
      </c>
      <c r="EQ26" s="31"/>
      <c r="ER26" s="27" t="e">
        <f t="shared" si="82"/>
        <v>#VALUE!</v>
      </c>
      <c r="ES26" s="28">
        <f t="shared" si="83"/>
        <v>0</v>
      </c>
      <c r="ET26" s="27" t="e">
        <f t="shared" si="84"/>
        <v>#VALUE!</v>
      </c>
      <c r="EU26" s="28">
        <f t="shared" si="85"/>
        <v>0</v>
      </c>
      <c r="EV26" s="28">
        <f>IF(OR(T26="",T26=" ",T26="　"),0,IF(D26&gt;=830701,0,IF(EG26=1,1,IF(MATCH(T26,Sheet2!$D$3:$D$12,1)&lt;=7,1,0))))</f>
        <v>0</v>
      </c>
      <c r="EW26" s="28">
        <f>IF(OR(X26="",X26=" ",X26="　"),0,IF(D26&gt;=830701,0,IF(EH26=1,1,IF(MATCH(X26,Sheet2!$D$3:$D$12,1)&lt;=7,1,0))))</f>
        <v>0</v>
      </c>
      <c r="EX26" s="28">
        <f>IF(OR(AB26="",AB26=" ",AB26="　"),0,IF(D26&gt;=830701,0,IF(EI26=1,1,IF(MATCH(AB26,Sheet2!$D$3:$D$12,1)&lt;=7,1,0))))</f>
        <v>0</v>
      </c>
      <c r="EY26" s="28">
        <f>IF(OR(AF26="",AF26=" ",AF26="　"),0,IF(D26&gt;=830701,0,IF(EJ26=1,1,IF(MATCH(AF26,Sheet2!$D$3:$D$12,1)&lt;=7,1,0))))</f>
        <v>0</v>
      </c>
      <c r="EZ26" s="29">
        <f t="shared" si="86"/>
        <v>2</v>
      </c>
      <c r="FA26" s="29">
        <f t="shared" si="87"/>
        <v>2</v>
      </c>
      <c r="FB26" s="30">
        <f t="shared" si="88"/>
        <v>0</v>
      </c>
      <c r="FC26" s="30">
        <f t="shared" si="89"/>
        <v>0</v>
      </c>
      <c r="FD26" s="30">
        <f t="shared" si="90"/>
        <v>0</v>
      </c>
      <c r="FE26" s="30">
        <f t="shared" si="90"/>
        <v>0</v>
      </c>
      <c r="FF26" s="31"/>
      <c r="FG26" s="27" t="e">
        <f t="shared" si="91"/>
        <v>#VALUE!</v>
      </c>
      <c r="FH26" s="28">
        <f t="shared" si="92"/>
        <v>0</v>
      </c>
      <c r="FI26" s="27" t="e">
        <f t="shared" si="93"/>
        <v>#VALUE!</v>
      </c>
      <c r="FJ26" s="28">
        <f t="shared" si="94"/>
        <v>0</v>
      </c>
      <c r="FK26" s="28">
        <f>IF(OR(T26="",T26=" ",T26="　"),0,IF(D26&gt;=840101,0,IF(EV26=1,1,IF(MATCH(T26,Sheet2!$D$3:$D$12,1)&lt;=8,1,0))))</f>
        <v>0</v>
      </c>
      <c r="FL26" s="28">
        <f>IF(OR(X26="",X26=" ",X26="　"),0,IF(D26&gt;=840101,0,IF(EW26=1,1,IF(MATCH(X26,Sheet2!$D$3:$D$12,1)&lt;=8,1,0))))</f>
        <v>0</v>
      </c>
      <c r="FM26" s="28">
        <f>IF(OR(AB26="",AB26=" ",AB26="　"),0,IF(D26&gt;=840101,0,IF(EX26=1,1,IF(MATCH(AB26,Sheet2!$D$3:$D$12,1)&lt;=8,1,0))))</f>
        <v>0</v>
      </c>
      <c r="FN26" s="28">
        <f>IF(OR(AF26="",AF26=" ",AF26="　"),0,IF(D26&gt;=840101,0,IF(EY26=1,1,IF(MATCH(AF26,Sheet2!$D$3:$D$12,1)&lt;=8,1,0))))</f>
        <v>0</v>
      </c>
      <c r="FO26" s="29">
        <f t="shared" si="95"/>
        <v>1</v>
      </c>
      <c r="FP26" s="29">
        <f t="shared" si="96"/>
        <v>1</v>
      </c>
      <c r="FQ26" s="30">
        <f t="shared" si="97"/>
        <v>0</v>
      </c>
      <c r="FR26" s="30">
        <f t="shared" si="98"/>
        <v>0</v>
      </c>
      <c r="FS26" s="30">
        <f t="shared" si="99"/>
        <v>0</v>
      </c>
      <c r="FT26" s="30">
        <f t="shared" si="99"/>
        <v>0</v>
      </c>
      <c r="FU26" s="31"/>
      <c r="FV26" s="27" t="e">
        <f t="shared" si="100"/>
        <v>#VALUE!</v>
      </c>
      <c r="FW26" s="28">
        <f t="shared" si="101"/>
        <v>0</v>
      </c>
      <c r="FX26" s="27" t="e">
        <f t="shared" si="102"/>
        <v>#VALUE!</v>
      </c>
      <c r="FY26" s="28">
        <f t="shared" si="103"/>
        <v>0</v>
      </c>
      <c r="FZ26" s="28">
        <f>IF(OR(T26="",T26=" ",T26="　"),0,IF(D26&gt;=840701,0,IF(FK26=1,1,IF(MATCH(T26,Sheet2!$D$3:$D$12,1)&lt;=9,1,0))))</f>
        <v>0</v>
      </c>
      <c r="GA26" s="28">
        <f>IF(OR(X26="",X26=" ",X26="　"),0,IF(D26&gt;=840701,0,IF(FL26=1,1,IF(MATCH(X26,Sheet2!$D$3:$D$12,1)&lt;=9,1,0))))</f>
        <v>0</v>
      </c>
      <c r="GB26" s="28">
        <f>IF(OR(AB26="",AB26=" ",AB26="　"),0,IF(D26&gt;=840701,0,IF(FM26=1,1,IF(MATCH(AB26,Sheet2!$D$3:$D$12,1)&lt;=9,1,0))))</f>
        <v>0</v>
      </c>
      <c r="GC26" s="28">
        <f>IF(OR(AF26="",AF26=" ",AF26="　"),0,IF(D26&gt;=840701,0,IF(FN26=1,1,IF(MATCH(AF26,Sheet2!$D$3:$D$12,1)&lt;=9,1,0))))</f>
        <v>0</v>
      </c>
      <c r="GD26" s="29">
        <f t="shared" si="104"/>
        <v>1</v>
      </c>
      <c r="GE26" s="29">
        <f t="shared" si="105"/>
        <v>1</v>
      </c>
      <c r="GF26" s="30">
        <f t="shared" si="106"/>
        <v>0</v>
      </c>
      <c r="GG26" s="30">
        <f t="shared" si="107"/>
        <v>0</v>
      </c>
      <c r="GH26" s="30">
        <f t="shared" si="108"/>
        <v>0</v>
      </c>
      <c r="GI26" s="30">
        <f t="shared" si="108"/>
        <v>0</v>
      </c>
      <c r="GJ26" s="31"/>
      <c r="GK26" s="27" t="e">
        <f t="shared" si="109"/>
        <v>#VALUE!</v>
      </c>
      <c r="GL26" s="28">
        <f t="shared" si="110"/>
        <v>0</v>
      </c>
      <c r="GM26" s="27" t="e">
        <f t="shared" si="111"/>
        <v>#VALUE!</v>
      </c>
      <c r="GN26" s="28">
        <f t="shared" si="112"/>
        <v>0</v>
      </c>
      <c r="GO26" s="28">
        <f>IF(OR(T26="",T26=" ",T26="　"),0,IF(D26&gt;=840701,0,IF(FZ26=1,1,IF(MATCH(T26,Sheet2!$D$3:$D$12,1)&lt;=10,1,0))))</f>
        <v>0</v>
      </c>
      <c r="GP26" s="28">
        <f>IF(OR(X26="",X26=" ",X26="　"),0,IF(D26&gt;=840701,0,IF(GA26=1,1,IF(MATCH(X26,Sheet2!$D$3:$D$12,1)&lt;=10,1,0))))</f>
        <v>0</v>
      </c>
      <c r="GQ26" s="28">
        <f>IF(OR(AB26="",AB26=" ",AB26="　"),0,IF(D26&gt;=840701,0,IF(GB26=1,1,IF(MATCH(AB26,Sheet2!$D$3:$D$12,1)&lt;=10,1,0))))</f>
        <v>0</v>
      </c>
      <c r="GR26" s="28">
        <f>IF(OR(AF26="",AF26=" ",AF26="　"),0,IF(D26&gt;=840701,0,IF(GC26=1,1,IF(MATCH(AF26,Sheet2!$D$3:$D$12,1)&lt;=10,1,0))))</f>
        <v>0</v>
      </c>
      <c r="GS26" s="29">
        <f t="shared" si="113"/>
        <v>0</v>
      </c>
      <c r="GT26" s="29">
        <f t="shared" si="114"/>
        <v>0</v>
      </c>
      <c r="GU26" s="30">
        <f t="shared" si="115"/>
        <v>0</v>
      </c>
      <c r="GV26" s="30">
        <f t="shared" si="116"/>
        <v>0</v>
      </c>
      <c r="GW26" s="30">
        <f t="shared" si="117"/>
        <v>0</v>
      </c>
      <c r="GX26" s="30">
        <f t="shared" si="117"/>
        <v>0</v>
      </c>
      <c r="GY26" s="131"/>
      <c r="GZ26" s="39" t="str">
        <f t="shared" si="118"/>
        <v>1911/00/00</v>
      </c>
      <c r="HA26" s="131" t="e">
        <f t="shared" si="119"/>
        <v>#VALUE!</v>
      </c>
      <c r="HB26" s="131" t="str">
        <f t="shared" si="120"/>
        <v>1911/00/00</v>
      </c>
      <c r="HC26" s="131" t="e">
        <f t="shared" si="121"/>
        <v>#VALUE!</v>
      </c>
      <c r="HD26" s="131" t="str">
        <f t="shared" si="122"/>
        <v>1911/00/00</v>
      </c>
      <c r="HE26" s="131" t="e">
        <f t="shared" si="123"/>
        <v>#VALUE!</v>
      </c>
      <c r="HF26" s="131" t="str">
        <f t="shared" si="124"/>
        <v>2015/01/01</v>
      </c>
      <c r="HH26" s="131">
        <f>IF(OR(C26="",C26=" ",C26="　"),0,IF(D26&gt;780630,0,ROUND(VLOOKUP(F26,Sheet2!$A$1:$B$20,2,FALSE)*E26,0)))</f>
        <v>0</v>
      </c>
      <c r="HI26" s="131">
        <f t="shared" si="125"/>
        <v>0</v>
      </c>
      <c r="HJ26" s="131">
        <f t="shared" si="126"/>
        <v>0</v>
      </c>
      <c r="HL26" s="131" t="str">
        <f t="shared" si="127"/>
        <v/>
      </c>
      <c r="HM26" s="131" t="str">
        <f t="shared" si="128"/>
        <v/>
      </c>
      <c r="HN26" s="131" t="str">
        <f t="shared" si="129"/>
        <v/>
      </c>
      <c r="HO26" s="131" t="str">
        <f t="shared" si="130"/>
        <v/>
      </c>
      <c r="HP26" s="131" t="str">
        <f t="shared" si="131"/>
        <v/>
      </c>
      <c r="HQ26" s="131" t="str">
        <f t="shared" si="131"/>
        <v/>
      </c>
      <c r="HR26" s="131" t="str">
        <f t="shared" si="132"/>
        <v/>
      </c>
    </row>
    <row r="27" spans="1:226" ht="60" customHeight="1">
      <c r="A27" s="125">
        <v>22</v>
      </c>
      <c r="B27" s="32"/>
      <c r="C27" s="33"/>
      <c r="D27" s="34"/>
      <c r="E27" s="55"/>
      <c r="F27" s="46"/>
      <c r="G27" s="48">
        <f>IF(OR(C27="",C27=" ",C27="　"),0,IF(D27&gt;780630,0,ROUND(VLOOKUP(F27,Sheet2!$A$1:$B$20,2,FALSE),0)))</f>
        <v>0</v>
      </c>
      <c r="H27" s="49">
        <f t="shared" si="0"/>
        <v>0</v>
      </c>
      <c r="I27" s="24">
        <f t="shared" si="1"/>
        <v>0</v>
      </c>
      <c r="J27" s="25">
        <f t="shared" si="2"/>
        <v>0</v>
      </c>
      <c r="K27" s="35"/>
      <c r="L27" s="133" t="str">
        <f t="shared" si="133"/>
        <v/>
      </c>
      <c r="M27" s="51" t="str">
        <f t="shared" si="4"/>
        <v/>
      </c>
      <c r="N27" s="56">
        <v>15.5</v>
      </c>
      <c r="O27" s="38"/>
      <c r="P27" s="133" t="str">
        <f t="shared" si="134"/>
        <v/>
      </c>
      <c r="Q27" s="51" t="str">
        <f t="shared" si="6"/>
        <v/>
      </c>
      <c r="R27" s="56">
        <v>15.5</v>
      </c>
      <c r="S27" s="38"/>
      <c r="T27" s="34"/>
      <c r="U27" s="51" t="str">
        <f t="shared" si="7"/>
        <v/>
      </c>
      <c r="V27" s="56">
        <v>15.5</v>
      </c>
      <c r="W27" s="38"/>
      <c r="X27" s="34"/>
      <c r="Y27" s="51" t="str">
        <f t="shared" si="8"/>
        <v/>
      </c>
      <c r="Z27" s="56">
        <v>15.5</v>
      </c>
      <c r="AA27" s="35"/>
      <c r="AB27" s="34"/>
      <c r="AC27" s="51" t="str">
        <f t="shared" si="9"/>
        <v/>
      </c>
      <c r="AD27" s="56">
        <v>15.5</v>
      </c>
      <c r="AE27" s="38"/>
      <c r="AF27" s="34"/>
      <c r="AG27" s="51" t="str">
        <f t="shared" si="10"/>
        <v/>
      </c>
      <c r="AH27" s="56">
        <v>15.5</v>
      </c>
      <c r="AI27" s="37">
        <f t="shared" si="11"/>
        <v>0</v>
      </c>
      <c r="AJ27" s="47">
        <f t="shared" si="12"/>
        <v>0</v>
      </c>
      <c r="AK27" s="26">
        <f t="shared" si="13"/>
        <v>0</v>
      </c>
      <c r="AL27" s="53">
        <f t="shared" si="14"/>
        <v>0</v>
      </c>
      <c r="AM27" s="36"/>
      <c r="AN27" s="54"/>
      <c r="AO27" s="131" t="e">
        <f>VLOOKUP(LEFT(C27,1),Sheet2!$L$3:$M$28,2,FALSE)&amp;MID(C27,2,9)</f>
        <v>#N/A</v>
      </c>
      <c r="AP27" s="131" t="e">
        <f t="shared" si="15"/>
        <v>#N/A</v>
      </c>
      <c r="AQ27" s="131" t="e">
        <f t="shared" si="16"/>
        <v>#N/A</v>
      </c>
      <c r="AR27" s="27">
        <f t="shared" si="17"/>
        <v>0</v>
      </c>
      <c r="AS27" s="28">
        <f t="shared" si="18"/>
        <v>0</v>
      </c>
      <c r="AT27" s="27">
        <f t="shared" si="19"/>
        <v>0</v>
      </c>
      <c r="AU27" s="28">
        <f t="shared" si="20"/>
        <v>0</v>
      </c>
      <c r="AV27" s="28">
        <f t="shared" si="21"/>
        <v>0</v>
      </c>
      <c r="AW27" s="28">
        <f t="shared" si="22"/>
        <v>0</v>
      </c>
      <c r="AX27" s="28">
        <f t="shared" si="23"/>
        <v>0</v>
      </c>
      <c r="AY27" s="28">
        <f t="shared" si="24"/>
        <v>0</v>
      </c>
      <c r="AZ27" s="29" t="str">
        <f t="shared" si="25"/>
        <v/>
      </c>
      <c r="BA27" s="29"/>
      <c r="BB27" s="30">
        <f t="shared" si="26"/>
        <v>0</v>
      </c>
      <c r="BC27" s="30">
        <f t="shared" si="26"/>
        <v>0</v>
      </c>
      <c r="BD27" s="31">
        <f t="shared" si="27"/>
        <v>0</v>
      </c>
      <c r="BE27" s="131"/>
      <c r="BF27" s="27" t="e">
        <f t="shared" si="28"/>
        <v>#VALUE!</v>
      </c>
      <c r="BG27" s="28">
        <f t="shared" si="29"/>
        <v>0</v>
      </c>
      <c r="BH27" s="27" t="e">
        <f t="shared" si="30"/>
        <v>#VALUE!</v>
      </c>
      <c r="BI27" s="28">
        <f t="shared" si="31"/>
        <v>0</v>
      </c>
      <c r="BJ27" s="28">
        <f>IF(OR(T27="",T27=" ",T27="　"),0,IF(D27&gt;=800701,0,IF(MATCH(T27,Sheet2!$D$3:$D$12,1)&lt;=1,1,0)))</f>
        <v>0</v>
      </c>
      <c r="BK27" s="28">
        <f>IF(OR(X27="",X27=" ",X27="　"),0,IF(D27&gt;=800701,0,IF(MATCH(X27,Sheet2!$D$3:$D$12,1)&lt;=1,1,0)))</f>
        <v>0</v>
      </c>
      <c r="BL27" s="28">
        <f>IF(OR(AB27="",AB27=" ",AB27="　"),0,IF(D27&gt;=800701,0,IF(MATCH(AB27,Sheet2!$D$3:$D$12,1)&lt;=1,1,0)))</f>
        <v>0</v>
      </c>
      <c r="BM27" s="28">
        <f>IF(OR(AF27="",AF27=" ",AF27="　"),0,IF(D27&gt;=800701,0,IF(MATCH(AF27,Sheet2!$D$3:$D$12,1)&lt;=1,1,0)))</f>
        <v>0</v>
      </c>
      <c r="BN27" s="29">
        <f t="shared" si="32"/>
        <v>5</v>
      </c>
      <c r="BO27" s="29">
        <f t="shared" si="33"/>
        <v>3</v>
      </c>
      <c r="BP27" s="30">
        <f t="shared" si="34"/>
        <v>0</v>
      </c>
      <c r="BQ27" s="30">
        <f t="shared" si="35"/>
        <v>0</v>
      </c>
      <c r="BR27" s="30">
        <f t="shared" si="36"/>
        <v>0</v>
      </c>
      <c r="BS27" s="30">
        <f t="shared" si="36"/>
        <v>0</v>
      </c>
      <c r="BT27" s="30"/>
      <c r="BU27" s="27" t="e">
        <f t="shared" si="37"/>
        <v>#VALUE!</v>
      </c>
      <c r="BV27" s="28">
        <f t="shared" si="38"/>
        <v>0</v>
      </c>
      <c r="BW27" s="27" t="e">
        <f t="shared" si="39"/>
        <v>#VALUE!</v>
      </c>
      <c r="BX27" s="28">
        <f t="shared" si="40"/>
        <v>0</v>
      </c>
      <c r="BY27" s="28">
        <f>IF(OR(T27="",T27=" ",T27="　"),0,IF(D27&gt;=810101,0,IF(BJ27=1,1,IF(MATCH(T27,Sheet2!$D$3:$D$12,1)&lt;=2,1,0))))</f>
        <v>0</v>
      </c>
      <c r="BZ27" s="28">
        <f>IF(OR(X27="",X27=" ",X27="　"),0,IF(D27&gt;=810101,0,IF(BK27=1,1,IF(MATCH(X27,Sheet2!$D$3:$D$12,1)&lt;=2,1,0))))</f>
        <v>0</v>
      </c>
      <c r="CA27" s="28">
        <f>IF(OR(AB27="",AB27=" ",AB27="　"),0,IF(D27&gt;=810101,0,IF(BL27=1,1,IF(MATCH(AB27,Sheet2!$D$3:$D$12,1)&lt;=2,1,0))))</f>
        <v>0</v>
      </c>
      <c r="CB27" s="28">
        <f>IF(OR(AF27="",AF27=" ",AF27="　"),0,IF(D27&gt;=810101,0,IF(BM27=1,1,IF(MATCH(AF27,Sheet2!$D$3:$D$12,1)&lt;=2,1,0))))</f>
        <v>0</v>
      </c>
      <c r="CC27" s="29">
        <f t="shared" si="41"/>
        <v>4</v>
      </c>
      <c r="CD27" s="29">
        <f t="shared" si="42"/>
        <v>3</v>
      </c>
      <c r="CE27" s="30">
        <f t="shared" si="43"/>
        <v>0</v>
      </c>
      <c r="CF27" s="30">
        <f t="shared" si="44"/>
        <v>0</v>
      </c>
      <c r="CG27" s="30">
        <f t="shared" si="45"/>
        <v>0</v>
      </c>
      <c r="CH27" s="30">
        <f t="shared" si="45"/>
        <v>0</v>
      </c>
      <c r="CI27" s="30"/>
      <c r="CJ27" s="27" t="e">
        <f t="shared" si="46"/>
        <v>#VALUE!</v>
      </c>
      <c r="CK27" s="28">
        <f t="shared" si="47"/>
        <v>0</v>
      </c>
      <c r="CL27" s="27" t="e">
        <f t="shared" si="48"/>
        <v>#VALUE!</v>
      </c>
      <c r="CM27" s="28">
        <f t="shared" si="49"/>
        <v>0</v>
      </c>
      <c r="CN27" s="28">
        <f>IF(OR(T27="",T27=" ",T27="　"),0,IF(D27&gt;=810701,0,IF(BY27=1,1,IF(MATCH(T27,Sheet2!$D$3:$D$12,1)&lt;=3,1,0))))</f>
        <v>0</v>
      </c>
      <c r="CO27" s="28">
        <f>IF(OR(X27="",X27=" ",X27="　"),0,IF(D27&gt;=810701,0,IF(BZ27=1,1,IF(MATCH(X27,Sheet2!$D$3:$D$12,1)&lt;=3,1,0))))</f>
        <v>0</v>
      </c>
      <c r="CP27" s="28">
        <f>IF(OR(AB27="",AB27=" ",AB27="　"),0,IF(D27&gt;=810701,0,IF(CA27=1,1,IF(MATCH(AB27,Sheet2!$D$3:$D$12,1)&lt;=3,1,0))))</f>
        <v>0</v>
      </c>
      <c r="CQ27" s="28">
        <f>IF(OR(AF27="",AF27=" ",AF27="　"),0,IF(D27&gt;=810701,0,IF(CB27=1,1,IF(MATCH(AF27,Sheet2!$D$3:$D$12,1)&lt;=3,1,0))))</f>
        <v>0</v>
      </c>
      <c r="CR27" s="29">
        <f t="shared" si="50"/>
        <v>4</v>
      </c>
      <c r="CS27" s="29">
        <f t="shared" si="51"/>
        <v>3</v>
      </c>
      <c r="CT27" s="30">
        <f t="shared" si="52"/>
        <v>0</v>
      </c>
      <c r="CU27" s="30">
        <f t="shared" si="53"/>
        <v>0</v>
      </c>
      <c r="CV27" s="30">
        <f t="shared" si="54"/>
        <v>0</v>
      </c>
      <c r="CW27" s="30">
        <f t="shared" si="54"/>
        <v>0</v>
      </c>
      <c r="CX27" s="31"/>
      <c r="CY27" s="27" t="e">
        <f t="shared" si="55"/>
        <v>#VALUE!</v>
      </c>
      <c r="CZ27" s="28">
        <f t="shared" si="56"/>
        <v>0</v>
      </c>
      <c r="DA27" s="27" t="e">
        <f t="shared" si="57"/>
        <v>#VALUE!</v>
      </c>
      <c r="DB27" s="28">
        <f t="shared" si="58"/>
        <v>0</v>
      </c>
      <c r="DC27" s="28">
        <f>IF(OR(T27="",T27=" ",T27="　"),0,IF(D27&gt;=820101,0,IF(CN27=1,1,IF(MATCH(T27,Sheet2!$D$3:$D$12,1)&lt;=4,1,0))))</f>
        <v>0</v>
      </c>
      <c r="DD27" s="28">
        <f>IF(OR(X27="",X27=" ",X27="　"),0,IF(D27&gt;=820101,0,IF(CO27=1,1,IF(MATCH(X27,Sheet2!$D$3:$D$12,1)&lt;=4,1,0))))</f>
        <v>0</v>
      </c>
      <c r="DE27" s="28">
        <f>IF(OR(AB27="",AB27=" ",AB27="　"),0,IF(D27&gt;=820101,0,IF(CP27=1,1,IF(MATCH(AB27,Sheet2!$D$3:$D$12,1)&lt;=4,1,0))))</f>
        <v>0</v>
      </c>
      <c r="DF27" s="28">
        <f>IF(OR(AF27="",AF27=" ",AF27="　"),0,IF(D27&gt;=820101,0,IF(CQ27=1,1,IF(MATCH(AF27,Sheet2!$D$3:$D$12,1)&lt;=4,1,0))))</f>
        <v>0</v>
      </c>
      <c r="DG27" s="29">
        <f t="shared" si="59"/>
        <v>3</v>
      </c>
      <c r="DH27" s="29">
        <f t="shared" si="60"/>
        <v>3</v>
      </c>
      <c r="DI27" s="30">
        <f t="shared" si="61"/>
        <v>0</v>
      </c>
      <c r="DJ27" s="30">
        <f t="shared" si="62"/>
        <v>0</v>
      </c>
      <c r="DK27" s="30">
        <f t="shared" si="63"/>
        <v>0</v>
      </c>
      <c r="DL27" s="30">
        <f t="shared" si="63"/>
        <v>0</v>
      </c>
      <c r="DM27" s="31"/>
      <c r="DN27" s="27" t="e">
        <f t="shared" si="64"/>
        <v>#VALUE!</v>
      </c>
      <c r="DO27" s="28">
        <f t="shared" si="65"/>
        <v>0</v>
      </c>
      <c r="DP27" s="27" t="e">
        <f t="shared" si="66"/>
        <v>#VALUE!</v>
      </c>
      <c r="DQ27" s="28">
        <f t="shared" si="67"/>
        <v>0</v>
      </c>
      <c r="DR27" s="28">
        <f>IF(OR(T27="",T27=" ",T27="　"),0,IF(D27&gt;=820701,0,IF(DC27=1,1,IF(MATCH(T27,Sheet2!$D$3:$D$12,1)&lt;=5,1,0))))</f>
        <v>0</v>
      </c>
      <c r="DS27" s="28">
        <f>IF(OR(X27="",X27=" ",X27="　"),0,IF(D27&gt;=820701,0,IF(DD27=1,1,IF(MATCH(X27,Sheet2!$D$3:$D$12,1)&lt;=5,1,0))))</f>
        <v>0</v>
      </c>
      <c r="DT27" s="28">
        <f>IF(OR(AB27="",AB27=" ",AB27="　"),0,IF(D27&gt;=820701,0,IF(DE27=1,1,IF(MATCH(AB27,Sheet2!$D$3:$D$12,1)&lt;=5,1,0))))</f>
        <v>0</v>
      </c>
      <c r="DU27" s="28">
        <f>IF(OR(AF27="",AF27=" ",AF27="　"),0,IF(D27&gt;=820701,0,IF(DF27=1,1,IF(MATCH(AF27,Sheet2!$D$3:$D$12,1)&lt;=5,1,0))))</f>
        <v>0</v>
      </c>
      <c r="DV27" s="29">
        <f t="shared" si="68"/>
        <v>3</v>
      </c>
      <c r="DW27" s="29">
        <f t="shared" si="69"/>
        <v>3</v>
      </c>
      <c r="DX27" s="30">
        <f t="shared" si="70"/>
        <v>0</v>
      </c>
      <c r="DY27" s="30">
        <f t="shared" si="71"/>
        <v>0</v>
      </c>
      <c r="DZ27" s="30">
        <f t="shared" si="72"/>
        <v>0</v>
      </c>
      <c r="EA27" s="30">
        <f t="shared" si="72"/>
        <v>0</v>
      </c>
      <c r="EB27" s="31"/>
      <c r="EC27" s="27" t="e">
        <f t="shared" si="73"/>
        <v>#VALUE!</v>
      </c>
      <c r="ED27" s="28">
        <f t="shared" si="74"/>
        <v>0</v>
      </c>
      <c r="EE27" s="27" t="e">
        <f t="shared" si="75"/>
        <v>#VALUE!</v>
      </c>
      <c r="EF27" s="28">
        <f t="shared" si="76"/>
        <v>0</v>
      </c>
      <c r="EG27" s="28">
        <f>IF(OR(T27="",T27=" ",T27="　"),0,IF(D27&gt;=830101,0,IF(DR27=1,1,IF(MATCH(T27,Sheet2!$D$3:$D$12,1)&lt;=6,1,0))))</f>
        <v>0</v>
      </c>
      <c r="EH27" s="28">
        <f>IF(OR(X27="",X27=" ",X27="　"),0,IF(D27&gt;=830101,0,IF(DS27=1,1,IF(MATCH(X27,Sheet2!$D$3:$D$12,1)&lt;=6,1,0))))</f>
        <v>0</v>
      </c>
      <c r="EI27" s="28">
        <f>IF(OR(AB27="",AB27=" ",AB27="　"),0,IF(D27&gt;=830101,0,IF(DT27=1,1,IF(MATCH(AB27,Sheet2!$D$3:$D$12,1)&lt;=6,1,0))))</f>
        <v>0</v>
      </c>
      <c r="EJ27" s="28">
        <f>IF(OR(AF27="",AF27=" ",AF27="　"),0,IF(D27&gt;=830101,0,IF(DU27=1,1,IF(MATCH(AF27,Sheet2!$D$3:$D$12,1)&lt;=6,1,0))))</f>
        <v>0</v>
      </c>
      <c r="EK27" s="29">
        <f t="shared" si="77"/>
        <v>2</v>
      </c>
      <c r="EL27" s="29">
        <f t="shared" si="78"/>
        <v>2</v>
      </c>
      <c r="EM27" s="30">
        <f t="shared" si="79"/>
        <v>0</v>
      </c>
      <c r="EN27" s="30">
        <f t="shared" si="80"/>
        <v>0</v>
      </c>
      <c r="EO27" s="30">
        <f t="shared" si="81"/>
        <v>0</v>
      </c>
      <c r="EP27" s="30">
        <f t="shared" si="81"/>
        <v>0</v>
      </c>
      <c r="EQ27" s="31"/>
      <c r="ER27" s="27" t="e">
        <f t="shared" si="82"/>
        <v>#VALUE!</v>
      </c>
      <c r="ES27" s="28">
        <f t="shared" si="83"/>
        <v>0</v>
      </c>
      <c r="ET27" s="27" t="e">
        <f t="shared" si="84"/>
        <v>#VALUE!</v>
      </c>
      <c r="EU27" s="28">
        <f t="shared" si="85"/>
        <v>0</v>
      </c>
      <c r="EV27" s="28">
        <f>IF(OR(T27="",T27=" ",T27="　"),0,IF(D27&gt;=830701,0,IF(EG27=1,1,IF(MATCH(T27,Sheet2!$D$3:$D$12,1)&lt;=7,1,0))))</f>
        <v>0</v>
      </c>
      <c r="EW27" s="28">
        <f>IF(OR(X27="",X27=" ",X27="　"),0,IF(D27&gt;=830701,0,IF(EH27=1,1,IF(MATCH(X27,Sheet2!$D$3:$D$12,1)&lt;=7,1,0))))</f>
        <v>0</v>
      </c>
      <c r="EX27" s="28">
        <f>IF(OR(AB27="",AB27=" ",AB27="　"),0,IF(D27&gt;=830701,0,IF(EI27=1,1,IF(MATCH(AB27,Sheet2!$D$3:$D$12,1)&lt;=7,1,0))))</f>
        <v>0</v>
      </c>
      <c r="EY27" s="28">
        <f>IF(OR(AF27="",AF27=" ",AF27="　"),0,IF(D27&gt;=830701,0,IF(EJ27=1,1,IF(MATCH(AF27,Sheet2!$D$3:$D$12,1)&lt;=7,1,0))))</f>
        <v>0</v>
      </c>
      <c r="EZ27" s="29">
        <f t="shared" si="86"/>
        <v>2</v>
      </c>
      <c r="FA27" s="29">
        <f t="shared" si="87"/>
        <v>2</v>
      </c>
      <c r="FB27" s="30">
        <f t="shared" si="88"/>
        <v>0</v>
      </c>
      <c r="FC27" s="30">
        <f t="shared" si="89"/>
        <v>0</v>
      </c>
      <c r="FD27" s="30">
        <f t="shared" si="90"/>
        <v>0</v>
      </c>
      <c r="FE27" s="30">
        <f t="shared" si="90"/>
        <v>0</v>
      </c>
      <c r="FF27" s="31"/>
      <c r="FG27" s="27" t="e">
        <f t="shared" si="91"/>
        <v>#VALUE!</v>
      </c>
      <c r="FH27" s="28">
        <f t="shared" si="92"/>
        <v>0</v>
      </c>
      <c r="FI27" s="27" t="e">
        <f t="shared" si="93"/>
        <v>#VALUE!</v>
      </c>
      <c r="FJ27" s="28">
        <f t="shared" si="94"/>
        <v>0</v>
      </c>
      <c r="FK27" s="28">
        <f>IF(OR(T27="",T27=" ",T27="　"),0,IF(D27&gt;=840101,0,IF(EV27=1,1,IF(MATCH(T27,Sheet2!$D$3:$D$12,1)&lt;=8,1,0))))</f>
        <v>0</v>
      </c>
      <c r="FL27" s="28">
        <f>IF(OR(X27="",X27=" ",X27="　"),0,IF(D27&gt;=840101,0,IF(EW27=1,1,IF(MATCH(X27,Sheet2!$D$3:$D$12,1)&lt;=8,1,0))))</f>
        <v>0</v>
      </c>
      <c r="FM27" s="28">
        <f>IF(OR(AB27="",AB27=" ",AB27="　"),0,IF(D27&gt;=840101,0,IF(EX27=1,1,IF(MATCH(AB27,Sheet2!$D$3:$D$12,1)&lt;=8,1,0))))</f>
        <v>0</v>
      </c>
      <c r="FN27" s="28">
        <f>IF(OR(AF27="",AF27=" ",AF27="　"),0,IF(D27&gt;=840101,0,IF(EY27=1,1,IF(MATCH(AF27,Sheet2!$D$3:$D$12,1)&lt;=8,1,0))))</f>
        <v>0</v>
      </c>
      <c r="FO27" s="29">
        <f t="shared" si="95"/>
        <v>1</v>
      </c>
      <c r="FP27" s="29">
        <f t="shared" si="96"/>
        <v>1</v>
      </c>
      <c r="FQ27" s="30">
        <f t="shared" si="97"/>
        <v>0</v>
      </c>
      <c r="FR27" s="30">
        <f t="shared" si="98"/>
        <v>0</v>
      </c>
      <c r="FS27" s="30">
        <f t="shared" si="99"/>
        <v>0</v>
      </c>
      <c r="FT27" s="30">
        <f t="shared" si="99"/>
        <v>0</v>
      </c>
      <c r="FU27" s="31"/>
      <c r="FV27" s="27" t="e">
        <f t="shared" si="100"/>
        <v>#VALUE!</v>
      </c>
      <c r="FW27" s="28">
        <f t="shared" si="101"/>
        <v>0</v>
      </c>
      <c r="FX27" s="27" t="e">
        <f t="shared" si="102"/>
        <v>#VALUE!</v>
      </c>
      <c r="FY27" s="28">
        <f t="shared" si="103"/>
        <v>0</v>
      </c>
      <c r="FZ27" s="28">
        <f>IF(OR(T27="",T27=" ",T27="　"),0,IF(D27&gt;=840701,0,IF(FK27=1,1,IF(MATCH(T27,Sheet2!$D$3:$D$12,1)&lt;=9,1,0))))</f>
        <v>0</v>
      </c>
      <c r="GA27" s="28">
        <f>IF(OR(X27="",X27=" ",X27="　"),0,IF(D27&gt;=840701,0,IF(FL27=1,1,IF(MATCH(X27,Sheet2!$D$3:$D$12,1)&lt;=9,1,0))))</f>
        <v>0</v>
      </c>
      <c r="GB27" s="28">
        <f>IF(OR(AB27="",AB27=" ",AB27="　"),0,IF(D27&gt;=840701,0,IF(FM27=1,1,IF(MATCH(AB27,Sheet2!$D$3:$D$12,1)&lt;=9,1,0))))</f>
        <v>0</v>
      </c>
      <c r="GC27" s="28">
        <f>IF(OR(AF27="",AF27=" ",AF27="　"),0,IF(D27&gt;=840701,0,IF(FN27=1,1,IF(MATCH(AF27,Sheet2!$D$3:$D$12,1)&lt;=9,1,0))))</f>
        <v>0</v>
      </c>
      <c r="GD27" s="29">
        <f t="shared" si="104"/>
        <v>1</v>
      </c>
      <c r="GE27" s="29">
        <f t="shared" si="105"/>
        <v>1</v>
      </c>
      <c r="GF27" s="30">
        <f t="shared" si="106"/>
        <v>0</v>
      </c>
      <c r="GG27" s="30">
        <f t="shared" si="107"/>
        <v>0</v>
      </c>
      <c r="GH27" s="30">
        <f t="shared" si="108"/>
        <v>0</v>
      </c>
      <c r="GI27" s="30">
        <f t="shared" si="108"/>
        <v>0</v>
      </c>
      <c r="GJ27" s="31"/>
      <c r="GK27" s="27" t="e">
        <f t="shared" si="109"/>
        <v>#VALUE!</v>
      </c>
      <c r="GL27" s="28">
        <f t="shared" si="110"/>
        <v>0</v>
      </c>
      <c r="GM27" s="27" t="e">
        <f t="shared" si="111"/>
        <v>#VALUE!</v>
      </c>
      <c r="GN27" s="28">
        <f t="shared" si="112"/>
        <v>0</v>
      </c>
      <c r="GO27" s="28">
        <f>IF(OR(T27="",T27=" ",T27="　"),0,IF(D27&gt;=840701,0,IF(FZ27=1,1,IF(MATCH(T27,Sheet2!$D$3:$D$12,1)&lt;=10,1,0))))</f>
        <v>0</v>
      </c>
      <c r="GP27" s="28">
        <f>IF(OR(X27="",X27=" ",X27="　"),0,IF(D27&gt;=840701,0,IF(GA27=1,1,IF(MATCH(X27,Sheet2!$D$3:$D$12,1)&lt;=10,1,0))))</f>
        <v>0</v>
      </c>
      <c r="GQ27" s="28">
        <f>IF(OR(AB27="",AB27=" ",AB27="　"),0,IF(D27&gt;=840701,0,IF(GB27=1,1,IF(MATCH(AB27,Sheet2!$D$3:$D$12,1)&lt;=10,1,0))))</f>
        <v>0</v>
      </c>
      <c r="GR27" s="28">
        <f>IF(OR(AF27="",AF27=" ",AF27="　"),0,IF(D27&gt;=840701,0,IF(GC27=1,1,IF(MATCH(AF27,Sheet2!$D$3:$D$12,1)&lt;=10,1,0))))</f>
        <v>0</v>
      </c>
      <c r="GS27" s="29">
        <f t="shared" si="113"/>
        <v>0</v>
      </c>
      <c r="GT27" s="29">
        <f t="shared" si="114"/>
        <v>0</v>
      </c>
      <c r="GU27" s="30">
        <f t="shared" si="115"/>
        <v>0</v>
      </c>
      <c r="GV27" s="30">
        <f t="shared" si="116"/>
        <v>0</v>
      </c>
      <c r="GW27" s="30">
        <f t="shared" si="117"/>
        <v>0</v>
      </c>
      <c r="GX27" s="30">
        <f t="shared" si="117"/>
        <v>0</v>
      </c>
      <c r="GY27" s="131"/>
      <c r="GZ27" s="39" t="str">
        <f t="shared" si="118"/>
        <v>1911/00/00</v>
      </c>
      <c r="HA27" s="131" t="e">
        <f t="shared" si="119"/>
        <v>#VALUE!</v>
      </c>
      <c r="HB27" s="131" t="str">
        <f t="shared" si="120"/>
        <v>1911/00/00</v>
      </c>
      <c r="HC27" s="131" t="e">
        <f t="shared" si="121"/>
        <v>#VALUE!</v>
      </c>
      <c r="HD27" s="131" t="str">
        <f t="shared" si="122"/>
        <v>1911/00/00</v>
      </c>
      <c r="HE27" s="131" t="e">
        <f t="shared" si="123"/>
        <v>#VALUE!</v>
      </c>
      <c r="HF27" s="131" t="str">
        <f t="shared" si="124"/>
        <v>2015/01/01</v>
      </c>
      <c r="HH27" s="131">
        <f>IF(OR(C27="",C27=" ",C27="　"),0,IF(D27&gt;780630,0,ROUND(VLOOKUP(F27,Sheet2!$A$1:$B$20,2,FALSE)*E27,0)))</f>
        <v>0</v>
      </c>
      <c r="HI27" s="131">
        <f t="shared" si="125"/>
        <v>0</v>
      </c>
      <c r="HJ27" s="131">
        <f t="shared" si="126"/>
        <v>0</v>
      </c>
      <c r="HL27" s="131" t="str">
        <f t="shared" si="127"/>
        <v/>
      </c>
      <c r="HM27" s="131" t="str">
        <f t="shared" si="128"/>
        <v/>
      </c>
      <c r="HN27" s="131" t="str">
        <f t="shared" si="129"/>
        <v/>
      </c>
      <c r="HO27" s="131" t="str">
        <f t="shared" si="130"/>
        <v/>
      </c>
      <c r="HP27" s="131" t="str">
        <f t="shared" si="131"/>
        <v/>
      </c>
      <c r="HQ27" s="131" t="str">
        <f t="shared" si="131"/>
        <v/>
      </c>
      <c r="HR27" s="131" t="str">
        <f t="shared" si="132"/>
        <v/>
      </c>
    </row>
    <row r="28" spans="1:226" ht="60" customHeight="1">
      <c r="A28" s="125">
        <v>23</v>
      </c>
      <c r="B28" s="32"/>
      <c r="C28" s="33"/>
      <c r="D28" s="34"/>
      <c r="E28" s="55"/>
      <c r="F28" s="46"/>
      <c r="G28" s="48">
        <f>IF(OR(C28="",C28=" ",C28="　"),0,IF(D28&gt;780630,0,ROUND(VLOOKUP(F28,Sheet2!$A$1:$B$20,2,FALSE),0)))</f>
        <v>0</v>
      </c>
      <c r="H28" s="49">
        <f t="shared" si="0"/>
        <v>0</v>
      </c>
      <c r="I28" s="24">
        <f t="shared" si="1"/>
        <v>0</v>
      </c>
      <c r="J28" s="25">
        <f t="shared" si="2"/>
        <v>0</v>
      </c>
      <c r="K28" s="35"/>
      <c r="L28" s="133" t="str">
        <f t="shared" si="133"/>
        <v/>
      </c>
      <c r="M28" s="51" t="str">
        <f t="shared" si="4"/>
        <v/>
      </c>
      <c r="N28" s="56">
        <v>15.5</v>
      </c>
      <c r="O28" s="38"/>
      <c r="P28" s="133" t="str">
        <f t="shared" si="134"/>
        <v/>
      </c>
      <c r="Q28" s="51" t="str">
        <f t="shared" si="6"/>
        <v/>
      </c>
      <c r="R28" s="56">
        <v>15.5</v>
      </c>
      <c r="S28" s="38"/>
      <c r="T28" s="34"/>
      <c r="U28" s="51" t="str">
        <f t="shared" si="7"/>
        <v/>
      </c>
      <c r="V28" s="56">
        <v>15.5</v>
      </c>
      <c r="W28" s="38"/>
      <c r="X28" s="34"/>
      <c r="Y28" s="51" t="str">
        <f t="shared" si="8"/>
        <v/>
      </c>
      <c r="Z28" s="56">
        <v>15.5</v>
      </c>
      <c r="AA28" s="35"/>
      <c r="AB28" s="34"/>
      <c r="AC28" s="51" t="str">
        <f t="shared" si="9"/>
        <v/>
      </c>
      <c r="AD28" s="56">
        <v>15.5</v>
      </c>
      <c r="AE28" s="38"/>
      <c r="AF28" s="34"/>
      <c r="AG28" s="51" t="str">
        <f t="shared" si="10"/>
        <v/>
      </c>
      <c r="AH28" s="56">
        <v>15.5</v>
      </c>
      <c r="AI28" s="37">
        <f t="shared" si="11"/>
        <v>0</v>
      </c>
      <c r="AJ28" s="47">
        <f t="shared" si="12"/>
        <v>0</v>
      </c>
      <c r="AK28" s="26">
        <f t="shared" si="13"/>
        <v>0</v>
      </c>
      <c r="AL28" s="53">
        <f t="shared" si="14"/>
        <v>0</v>
      </c>
      <c r="AM28" s="36"/>
      <c r="AN28" s="54"/>
      <c r="AO28" s="131" t="e">
        <f>VLOOKUP(LEFT(C28,1),Sheet2!$L$3:$M$28,2,FALSE)&amp;MID(C28,2,9)</f>
        <v>#N/A</v>
      </c>
      <c r="AP28" s="131" t="e">
        <f t="shared" si="15"/>
        <v>#N/A</v>
      </c>
      <c r="AQ28" s="131" t="e">
        <f t="shared" si="16"/>
        <v>#N/A</v>
      </c>
      <c r="AR28" s="27">
        <f t="shared" si="17"/>
        <v>0</v>
      </c>
      <c r="AS28" s="28">
        <f t="shared" si="18"/>
        <v>0</v>
      </c>
      <c r="AT28" s="27">
        <f t="shared" si="19"/>
        <v>0</v>
      </c>
      <c r="AU28" s="28">
        <f t="shared" si="20"/>
        <v>0</v>
      </c>
      <c r="AV28" s="28">
        <f t="shared" si="21"/>
        <v>0</v>
      </c>
      <c r="AW28" s="28">
        <f t="shared" si="22"/>
        <v>0</v>
      </c>
      <c r="AX28" s="28">
        <f t="shared" si="23"/>
        <v>0</v>
      </c>
      <c r="AY28" s="28">
        <f t="shared" si="24"/>
        <v>0</v>
      </c>
      <c r="AZ28" s="29" t="str">
        <f t="shared" si="25"/>
        <v/>
      </c>
      <c r="BA28" s="29"/>
      <c r="BB28" s="30">
        <f t="shared" si="26"/>
        <v>0</v>
      </c>
      <c r="BC28" s="30">
        <f t="shared" si="26"/>
        <v>0</v>
      </c>
      <c r="BD28" s="31">
        <f t="shared" si="27"/>
        <v>0</v>
      </c>
      <c r="BE28" s="131"/>
      <c r="BF28" s="27" t="e">
        <f t="shared" si="28"/>
        <v>#VALUE!</v>
      </c>
      <c r="BG28" s="28">
        <f t="shared" si="29"/>
        <v>0</v>
      </c>
      <c r="BH28" s="27" t="e">
        <f t="shared" si="30"/>
        <v>#VALUE!</v>
      </c>
      <c r="BI28" s="28">
        <f t="shared" si="31"/>
        <v>0</v>
      </c>
      <c r="BJ28" s="28">
        <f>IF(OR(T28="",T28=" ",T28="　"),0,IF(D28&gt;=800701,0,IF(MATCH(T28,Sheet2!$D$3:$D$12,1)&lt;=1,1,0)))</f>
        <v>0</v>
      </c>
      <c r="BK28" s="28">
        <f>IF(OR(X28="",X28=" ",X28="　"),0,IF(D28&gt;=800701,0,IF(MATCH(X28,Sheet2!$D$3:$D$12,1)&lt;=1,1,0)))</f>
        <v>0</v>
      </c>
      <c r="BL28" s="28">
        <f>IF(OR(AB28="",AB28=" ",AB28="　"),0,IF(D28&gt;=800701,0,IF(MATCH(AB28,Sheet2!$D$3:$D$12,1)&lt;=1,1,0)))</f>
        <v>0</v>
      </c>
      <c r="BM28" s="28">
        <f>IF(OR(AF28="",AF28=" ",AF28="　"),0,IF(D28&gt;=800701,0,IF(MATCH(AF28,Sheet2!$D$3:$D$12,1)&lt;=1,1,0)))</f>
        <v>0</v>
      </c>
      <c r="BN28" s="29">
        <f t="shared" si="32"/>
        <v>5</v>
      </c>
      <c r="BO28" s="29">
        <f t="shared" si="33"/>
        <v>3</v>
      </c>
      <c r="BP28" s="30">
        <f t="shared" si="34"/>
        <v>0</v>
      </c>
      <c r="BQ28" s="30">
        <f t="shared" si="35"/>
        <v>0</v>
      </c>
      <c r="BR28" s="30">
        <f t="shared" si="36"/>
        <v>0</v>
      </c>
      <c r="BS28" s="30">
        <f t="shared" si="36"/>
        <v>0</v>
      </c>
      <c r="BT28" s="30"/>
      <c r="BU28" s="27" t="e">
        <f t="shared" si="37"/>
        <v>#VALUE!</v>
      </c>
      <c r="BV28" s="28">
        <f t="shared" si="38"/>
        <v>0</v>
      </c>
      <c r="BW28" s="27" t="e">
        <f t="shared" si="39"/>
        <v>#VALUE!</v>
      </c>
      <c r="BX28" s="28">
        <f t="shared" si="40"/>
        <v>0</v>
      </c>
      <c r="BY28" s="28">
        <f>IF(OR(T28="",T28=" ",T28="　"),0,IF(D28&gt;=810101,0,IF(BJ28=1,1,IF(MATCH(T28,Sheet2!$D$3:$D$12,1)&lt;=2,1,0))))</f>
        <v>0</v>
      </c>
      <c r="BZ28" s="28">
        <f>IF(OR(X28="",X28=" ",X28="　"),0,IF(D28&gt;=810101,0,IF(BK28=1,1,IF(MATCH(X28,Sheet2!$D$3:$D$12,1)&lt;=2,1,0))))</f>
        <v>0</v>
      </c>
      <c r="CA28" s="28">
        <f>IF(OR(AB28="",AB28=" ",AB28="　"),0,IF(D28&gt;=810101,0,IF(BL28=1,1,IF(MATCH(AB28,Sheet2!$D$3:$D$12,1)&lt;=2,1,0))))</f>
        <v>0</v>
      </c>
      <c r="CB28" s="28">
        <f>IF(OR(AF28="",AF28=" ",AF28="　"),0,IF(D28&gt;=810101,0,IF(BM28=1,1,IF(MATCH(AF28,Sheet2!$D$3:$D$12,1)&lt;=2,1,0))))</f>
        <v>0</v>
      </c>
      <c r="CC28" s="29">
        <f t="shared" si="41"/>
        <v>4</v>
      </c>
      <c r="CD28" s="29">
        <f t="shared" si="42"/>
        <v>3</v>
      </c>
      <c r="CE28" s="30">
        <f t="shared" si="43"/>
        <v>0</v>
      </c>
      <c r="CF28" s="30">
        <f t="shared" si="44"/>
        <v>0</v>
      </c>
      <c r="CG28" s="30">
        <f t="shared" si="45"/>
        <v>0</v>
      </c>
      <c r="CH28" s="30">
        <f t="shared" si="45"/>
        <v>0</v>
      </c>
      <c r="CI28" s="30"/>
      <c r="CJ28" s="27" t="e">
        <f t="shared" si="46"/>
        <v>#VALUE!</v>
      </c>
      <c r="CK28" s="28">
        <f t="shared" si="47"/>
        <v>0</v>
      </c>
      <c r="CL28" s="27" t="e">
        <f t="shared" si="48"/>
        <v>#VALUE!</v>
      </c>
      <c r="CM28" s="28">
        <f t="shared" si="49"/>
        <v>0</v>
      </c>
      <c r="CN28" s="28">
        <f>IF(OR(T28="",T28=" ",T28="　"),0,IF(D28&gt;=810701,0,IF(BY28=1,1,IF(MATCH(T28,Sheet2!$D$3:$D$12,1)&lt;=3,1,0))))</f>
        <v>0</v>
      </c>
      <c r="CO28" s="28">
        <f>IF(OR(X28="",X28=" ",X28="　"),0,IF(D28&gt;=810701,0,IF(BZ28=1,1,IF(MATCH(X28,Sheet2!$D$3:$D$12,1)&lt;=3,1,0))))</f>
        <v>0</v>
      </c>
      <c r="CP28" s="28">
        <f>IF(OR(AB28="",AB28=" ",AB28="　"),0,IF(D28&gt;=810701,0,IF(CA28=1,1,IF(MATCH(AB28,Sheet2!$D$3:$D$12,1)&lt;=3,1,0))))</f>
        <v>0</v>
      </c>
      <c r="CQ28" s="28">
        <f>IF(OR(AF28="",AF28=" ",AF28="　"),0,IF(D28&gt;=810701,0,IF(CB28=1,1,IF(MATCH(AF28,Sheet2!$D$3:$D$12,1)&lt;=3,1,0))))</f>
        <v>0</v>
      </c>
      <c r="CR28" s="29">
        <f t="shared" si="50"/>
        <v>4</v>
      </c>
      <c r="CS28" s="29">
        <f t="shared" si="51"/>
        <v>3</v>
      </c>
      <c r="CT28" s="30">
        <f t="shared" si="52"/>
        <v>0</v>
      </c>
      <c r="CU28" s="30">
        <f t="shared" si="53"/>
        <v>0</v>
      </c>
      <c r="CV28" s="30">
        <f t="shared" si="54"/>
        <v>0</v>
      </c>
      <c r="CW28" s="30">
        <f t="shared" si="54"/>
        <v>0</v>
      </c>
      <c r="CX28" s="31"/>
      <c r="CY28" s="27" t="e">
        <f t="shared" si="55"/>
        <v>#VALUE!</v>
      </c>
      <c r="CZ28" s="28">
        <f t="shared" si="56"/>
        <v>0</v>
      </c>
      <c r="DA28" s="27" t="e">
        <f t="shared" si="57"/>
        <v>#VALUE!</v>
      </c>
      <c r="DB28" s="28">
        <f t="shared" si="58"/>
        <v>0</v>
      </c>
      <c r="DC28" s="28">
        <f>IF(OR(T28="",T28=" ",T28="　"),0,IF(D28&gt;=820101,0,IF(CN28=1,1,IF(MATCH(T28,Sheet2!$D$3:$D$12,1)&lt;=4,1,0))))</f>
        <v>0</v>
      </c>
      <c r="DD28" s="28">
        <f>IF(OR(X28="",X28=" ",X28="　"),0,IF(D28&gt;=820101,0,IF(CO28=1,1,IF(MATCH(X28,Sheet2!$D$3:$D$12,1)&lt;=4,1,0))))</f>
        <v>0</v>
      </c>
      <c r="DE28" s="28">
        <f>IF(OR(AB28="",AB28=" ",AB28="　"),0,IF(D28&gt;=820101,0,IF(CP28=1,1,IF(MATCH(AB28,Sheet2!$D$3:$D$12,1)&lt;=4,1,0))))</f>
        <v>0</v>
      </c>
      <c r="DF28" s="28">
        <f>IF(OR(AF28="",AF28=" ",AF28="　"),0,IF(D28&gt;=820101,0,IF(CQ28=1,1,IF(MATCH(AF28,Sheet2!$D$3:$D$12,1)&lt;=4,1,0))))</f>
        <v>0</v>
      </c>
      <c r="DG28" s="29">
        <f t="shared" si="59"/>
        <v>3</v>
      </c>
      <c r="DH28" s="29">
        <f t="shared" si="60"/>
        <v>3</v>
      </c>
      <c r="DI28" s="30">
        <f t="shared" si="61"/>
        <v>0</v>
      </c>
      <c r="DJ28" s="30">
        <f t="shared" si="62"/>
        <v>0</v>
      </c>
      <c r="DK28" s="30">
        <f t="shared" si="63"/>
        <v>0</v>
      </c>
      <c r="DL28" s="30">
        <f t="shared" si="63"/>
        <v>0</v>
      </c>
      <c r="DM28" s="31"/>
      <c r="DN28" s="27" t="e">
        <f t="shared" si="64"/>
        <v>#VALUE!</v>
      </c>
      <c r="DO28" s="28">
        <f t="shared" si="65"/>
        <v>0</v>
      </c>
      <c r="DP28" s="27" t="e">
        <f t="shared" si="66"/>
        <v>#VALUE!</v>
      </c>
      <c r="DQ28" s="28">
        <f t="shared" si="67"/>
        <v>0</v>
      </c>
      <c r="DR28" s="28">
        <f>IF(OR(T28="",T28=" ",T28="　"),0,IF(D28&gt;=820701,0,IF(DC28=1,1,IF(MATCH(T28,Sheet2!$D$3:$D$12,1)&lt;=5,1,0))))</f>
        <v>0</v>
      </c>
      <c r="DS28" s="28">
        <f>IF(OR(X28="",X28=" ",X28="　"),0,IF(D28&gt;=820701,0,IF(DD28=1,1,IF(MATCH(X28,Sheet2!$D$3:$D$12,1)&lt;=5,1,0))))</f>
        <v>0</v>
      </c>
      <c r="DT28" s="28">
        <f>IF(OR(AB28="",AB28=" ",AB28="　"),0,IF(D28&gt;=820701,0,IF(DE28=1,1,IF(MATCH(AB28,Sheet2!$D$3:$D$12,1)&lt;=5,1,0))))</f>
        <v>0</v>
      </c>
      <c r="DU28" s="28">
        <f>IF(OR(AF28="",AF28=" ",AF28="　"),0,IF(D28&gt;=820701,0,IF(DF28=1,1,IF(MATCH(AF28,Sheet2!$D$3:$D$12,1)&lt;=5,1,0))))</f>
        <v>0</v>
      </c>
      <c r="DV28" s="29">
        <f t="shared" si="68"/>
        <v>3</v>
      </c>
      <c r="DW28" s="29">
        <f t="shared" si="69"/>
        <v>3</v>
      </c>
      <c r="DX28" s="30">
        <f t="shared" si="70"/>
        <v>0</v>
      </c>
      <c r="DY28" s="30">
        <f t="shared" si="71"/>
        <v>0</v>
      </c>
      <c r="DZ28" s="30">
        <f t="shared" si="72"/>
        <v>0</v>
      </c>
      <c r="EA28" s="30">
        <f t="shared" si="72"/>
        <v>0</v>
      </c>
      <c r="EB28" s="31"/>
      <c r="EC28" s="27" t="e">
        <f t="shared" si="73"/>
        <v>#VALUE!</v>
      </c>
      <c r="ED28" s="28">
        <f t="shared" si="74"/>
        <v>0</v>
      </c>
      <c r="EE28" s="27" t="e">
        <f t="shared" si="75"/>
        <v>#VALUE!</v>
      </c>
      <c r="EF28" s="28">
        <f t="shared" si="76"/>
        <v>0</v>
      </c>
      <c r="EG28" s="28">
        <f>IF(OR(T28="",T28=" ",T28="　"),0,IF(D28&gt;=830101,0,IF(DR28=1,1,IF(MATCH(T28,Sheet2!$D$3:$D$12,1)&lt;=6,1,0))))</f>
        <v>0</v>
      </c>
      <c r="EH28" s="28">
        <f>IF(OR(X28="",X28=" ",X28="　"),0,IF(D28&gt;=830101,0,IF(DS28=1,1,IF(MATCH(X28,Sheet2!$D$3:$D$12,1)&lt;=6,1,0))))</f>
        <v>0</v>
      </c>
      <c r="EI28" s="28">
        <f>IF(OR(AB28="",AB28=" ",AB28="　"),0,IF(D28&gt;=830101,0,IF(DT28=1,1,IF(MATCH(AB28,Sheet2!$D$3:$D$12,1)&lt;=6,1,0))))</f>
        <v>0</v>
      </c>
      <c r="EJ28" s="28">
        <f>IF(OR(AF28="",AF28=" ",AF28="　"),0,IF(D28&gt;=830101,0,IF(DU28=1,1,IF(MATCH(AF28,Sheet2!$D$3:$D$12,1)&lt;=6,1,0))))</f>
        <v>0</v>
      </c>
      <c r="EK28" s="29">
        <f t="shared" si="77"/>
        <v>2</v>
      </c>
      <c r="EL28" s="29">
        <f t="shared" si="78"/>
        <v>2</v>
      </c>
      <c r="EM28" s="30">
        <f t="shared" si="79"/>
        <v>0</v>
      </c>
      <c r="EN28" s="30">
        <f t="shared" si="80"/>
        <v>0</v>
      </c>
      <c r="EO28" s="30">
        <f t="shared" si="81"/>
        <v>0</v>
      </c>
      <c r="EP28" s="30">
        <f t="shared" si="81"/>
        <v>0</v>
      </c>
      <c r="EQ28" s="31"/>
      <c r="ER28" s="27" t="e">
        <f t="shared" si="82"/>
        <v>#VALUE!</v>
      </c>
      <c r="ES28" s="28">
        <f t="shared" si="83"/>
        <v>0</v>
      </c>
      <c r="ET28" s="27" t="e">
        <f t="shared" si="84"/>
        <v>#VALUE!</v>
      </c>
      <c r="EU28" s="28">
        <f t="shared" si="85"/>
        <v>0</v>
      </c>
      <c r="EV28" s="28">
        <f>IF(OR(T28="",T28=" ",T28="　"),0,IF(D28&gt;=830701,0,IF(EG28=1,1,IF(MATCH(T28,Sheet2!$D$3:$D$12,1)&lt;=7,1,0))))</f>
        <v>0</v>
      </c>
      <c r="EW28" s="28">
        <f>IF(OR(X28="",X28=" ",X28="　"),0,IF(D28&gt;=830701,0,IF(EH28=1,1,IF(MATCH(X28,Sheet2!$D$3:$D$12,1)&lt;=7,1,0))))</f>
        <v>0</v>
      </c>
      <c r="EX28" s="28">
        <f>IF(OR(AB28="",AB28=" ",AB28="　"),0,IF(D28&gt;=830701,0,IF(EI28=1,1,IF(MATCH(AB28,Sheet2!$D$3:$D$12,1)&lt;=7,1,0))))</f>
        <v>0</v>
      </c>
      <c r="EY28" s="28">
        <f>IF(OR(AF28="",AF28=" ",AF28="　"),0,IF(D28&gt;=830701,0,IF(EJ28=1,1,IF(MATCH(AF28,Sheet2!$D$3:$D$12,1)&lt;=7,1,0))))</f>
        <v>0</v>
      </c>
      <c r="EZ28" s="29">
        <f t="shared" si="86"/>
        <v>2</v>
      </c>
      <c r="FA28" s="29">
        <f t="shared" si="87"/>
        <v>2</v>
      </c>
      <c r="FB28" s="30">
        <f t="shared" si="88"/>
        <v>0</v>
      </c>
      <c r="FC28" s="30">
        <f t="shared" si="89"/>
        <v>0</v>
      </c>
      <c r="FD28" s="30">
        <f t="shared" si="90"/>
        <v>0</v>
      </c>
      <c r="FE28" s="30">
        <f t="shared" si="90"/>
        <v>0</v>
      </c>
      <c r="FF28" s="31"/>
      <c r="FG28" s="27" t="e">
        <f t="shared" si="91"/>
        <v>#VALUE!</v>
      </c>
      <c r="FH28" s="28">
        <f t="shared" si="92"/>
        <v>0</v>
      </c>
      <c r="FI28" s="27" t="e">
        <f t="shared" si="93"/>
        <v>#VALUE!</v>
      </c>
      <c r="FJ28" s="28">
        <f t="shared" si="94"/>
        <v>0</v>
      </c>
      <c r="FK28" s="28">
        <f>IF(OR(T28="",T28=" ",T28="　"),0,IF(D28&gt;=840101,0,IF(EV28=1,1,IF(MATCH(T28,Sheet2!$D$3:$D$12,1)&lt;=8,1,0))))</f>
        <v>0</v>
      </c>
      <c r="FL28" s="28">
        <f>IF(OR(X28="",X28=" ",X28="　"),0,IF(D28&gt;=840101,0,IF(EW28=1,1,IF(MATCH(X28,Sheet2!$D$3:$D$12,1)&lt;=8,1,0))))</f>
        <v>0</v>
      </c>
      <c r="FM28" s="28">
        <f>IF(OR(AB28="",AB28=" ",AB28="　"),0,IF(D28&gt;=840101,0,IF(EX28=1,1,IF(MATCH(AB28,Sheet2!$D$3:$D$12,1)&lt;=8,1,0))))</f>
        <v>0</v>
      </c>
      <c r="FN28" s="28">
        <f>IF(OR(AF28="",AF28=" ",AF28="　"),0,IF(D28&gt;=840101,0,IF(EY28=1,1,IF(MATCH(AF28,Sheet2!$D$3:$D$12,1)&lt;=8,1,0))))</f>
        <v>0</v>
      </c>
      <c r="FO28" s="29">
        <f t="shared" si="95"/>
        <v>1</v>
      </c>
      <c r="FP28" s="29">
        <f t="shared" si="96"/>
        <v>1</v>
      </c>
      <c r="FQ28" s="30">
        <f t="shared" si="97"/>
        <v>0</v>
      </c>
      <c r="FR28" s="30">
        <f t="shared" si="98"/>
        <v>0</v>
      </c>
      <c r="FS28" s="30">
        <f t="shared" si="99"/>
        <v>0</v>
      </c>
      <c r="FT28" s="30">
        <f t="shared" si="99"/>
        <v>0</v>
      </c>
      <c r="FU28" s="31"/>
      <c r="FV28" s="27" t="e">
        <f t="shared" si="100"/>
        <v>#VALUE!</v>
      </c>
      <c r="FW28" s="28">
        <f t="shared" si="101"/>
        <v>0</v>
      </c>
      <c r="FX28" s="27" t="e">
        <f t="shared" si="102"/>
        <v>#VALUE!</v>
      </c>
      <c r="FY28" s="28">
        <f t="shared" si="103"/>
        <v>0</v>
      </c>
      <c r="FZ28" s="28">
        <f>IF(OR(T28="",T28=" ",T28="　"),0,IF(D28&gt;=840701,0,IF(FK28=1,1,IF(MATCH(T28,Sheet2!$D$3:$D$12,1)&lt;=9,1,0))))</f>
        <v>0</v>
      </c>
      <c r="GA28" s="28">
        <f>IF(OR(X28="",X28=" ",X28="　"),0,IF(D28&gt;=840701,0,IF(FL28=1,1,IF(MATCH(X28,Sheet2!$D$3:$D$12,1)&lt;=9,1,0))))</f>
        <v>0</v>
      </c>
      <c r="GB28" s="28">
        <f>IF(OR(AB28="",AB28=" ",AB28="　"),0,IF(D28&gt;=840701,0,IF(FM28=1,1,IF(MATCH(AB28,Sheet2!$D$3:$D$12,1)&lt;=9,1,0))))</f>
        <v>0</v>
      </c>
      <c r="GC28" s="28">
        <f>IF(OR(AF28="",AF28=" ",AF28="　"),0,IF(D28&gt;=840701,0,IF(FN28=1,1,IF(MATCH(AF28,Sheet2!$D$3:$D$12,1)&lt;=9,1,0))))</f>
        <v>0</v>
      </c>
      <c r="GD28" s="29">
        <f t="shared" si="104"/>
        <v>1</v>
      </c>
      <c r="GE28" s="29">
        <f t="shared" si="105"/>
        <v>1</v>
      </c>
      <c r="GF28" s="30">
        <f t="shared" si="106"/>
        <v>0</v>
      </c>
      <c r="GG28" s="30">
        <f t="shared" si="107"/>
        <v>0</v>
      </c>
      <c r="GH28" s="30">
        <f t="shared" si="108"/>
        <v>0</v>
      </c>
      <c r="GI28" s="30">
        <f t="shared" si="108"/>
        <v>0</v>
      </c>
      <c r="GJ28" s="31"/>
      <c r="GK28" s="27" t="e">
        <f t="shared" si="109"/>
        <v>#VALUE!</v>
      </c>
      <c r="GL28" s="28">
        <f t="shared" si="110"/>
        <v>0</v>
      </c>
      <c r="GM28" s="27" t="e">
        <f t="shared" si="111"/>
        <v>#VALUE!</v>
      </c>
      <c r="GN28" s="28">
        <f t="shared" si="112"/>
        <v>0</v>
      </c>
      <c r="GO28" s="28">
        <f>IF(OR(T28="",T28=" ",T28="　"),0,IF(D28&gt;=840701,0,IF(FZ28=1,1,IF(MATCH(T28,Sheet2!$D$3:$D$12,1)&lt;=10,1,0))))</f>
        <v>0</v>
      </c>
      <c r="GP28" s="28">
        <f>IF(OR(X28="",X28=" ",X28="　"),0,IF(D28&gt;=840701,0,IF(GA28=1,1,IF(MATCH(X28,Sheet2!$D$3:$D$12,1)&lt;=10,1,0))))</f>
        <v>0</v>
      </c>
      <c r="GQ28" s="28">
        <f>IF(OR(AB28="",AB28=" ",AB28="　"),0,IF(D28&gt;=840701,0,IF(GB28=1,1,IF(MATCH(AB28,Sheet2!$D$3:$D$12,1)&lt;=10,1,0))))</f>
        <v>0</v>
      </c>
      <c r="GR28" s="28">
        <f>IF(OR(AF28="",AF28=" ",AF28="　"),0,IF(D28&gt;=840701,0,IF(GC28=1,1,IF(MATCH(AF28,Sheet2!$D$3:$D$12,1)&lt;=10,1,0))))</f>
        <v>0</v>
      </c>
      <c r="GS28" s="29">
        <f t="shared" si="113"/>
        <v>0</v>
      </c>
      <c r="GT28" s="29">
        <f t="shared" si="114"/>
        <v>0</v>
      </c>
      <c r="GU28" s="30">
        <f t="shared" si="115"/>
        <v>0</v>
      </c>
      <c r="GV28" s="30">
        <f t="shared" si="116"/>
        <v>0</v>
      </c>
      <c r="GW28" s="30">
        <f t="shared" si="117"/>
        <v>0</v>
      </c>
      <c r="GX28" s="30">
        <f t="shared" si="117"/>
        <v>0</v>
      </c>
      <c r="GY28" s="131"/>
      <c r="GZ28" s="39" t="str">
        <f t="shared" si="118"/>
        <v>1911/00/00</v>
      </c>
      <c r="HA28" s="131" t="e">
        <f t="shared" si="119"/>
        <v>#VALUE!</v>
      </c>
      <c r="HB28" s="131" t="str">
        <f t="shared" si="120"/>
        <v>1911/00/00</v>
      </c>
      <c r="HC28" s="131" t="e">
        <f t="shared" si="121"/>
        <v>#VALUE!</v>
      </c>
      <c r="HD28" s="131" t="str">
        <f t="shared" si="122"/>
        <v>1911/00/00</v>
      </c>
      <c r="HE28" s="131" t="e">
        <f t="shared" si="123"/>
        <v>#VALUE!</v>
      </c>
      <c r="HF28" s="131" t="str">
        <f t="shared" si="124"/>
        <v>2015/01/01</v>
      </c>
      <c r="HH28" s="131">
        <f>IF(OR(C28="",C28=" ",C28="　"),0,IF(D28&gt;780630,0,ROUND(VLOOKUP(F28,Sheet2!$A$1:$B$20,2,FALSE)*E28,0)))</f>
        <v>0</v>
      </c>
      <c r="HI28" s="131">
        <f t="shared" si="125"/>
        <v>0</v>
      </c>
      <c r="HJ28" s="131">
        <f t="shared" si="126"/>
        <v>0</v>
      </c>
      <c r="HL28" s="131" t="str">
        <f t="shared" si="127"/>
        <v/>
      </c>
      <c r="HM28" s="131" t="str">
        <f t="shared" si="128"/>
        <v/>
      </c>
      <c r="HN28" s="131" t="str">
        <f t="shared" si="129"/>
        <v/>
      </c>
      <c r="HO28" s="131" t="str">
        <f t="shared" si="130"/>
        <v/>
      </c>
      <c r="HP28" s="131" t="str">
        <f t="shared" si="131"/>
        <v/>
      </c>
      <c r="HQ28" s="131" t="str">
        <f t="shared" si="131"/>
        <v/>
      </c>
      <c r="HR28" s="131" t="str">
        <f t="shared" si="132"/>
        <v/>
      </c>
    </row>
    <row r="29" spans="1:226" ht="60" customHeight="1">
      <c r="A29" s="125">
        <v>24</v>
      </c>
      <c r="B29" s="32"/>
      <c r="C29" s="33"/>
      <c r="D29" s="34"/>
      <c r="E29" s="55"/>
      <c r="F29" s="46"/>
      <c r="G29" s="48">
        <f>IF(OR(C29="",C29=" ",C29="　"),0,IF(D29&gt;780630,0,ROUND(VLOOKUP(F29,Sheet2!$A$1:$B$20,2,FALSE),0)))</f>
        <v>0</v>
      </c>
      <c r="H29" s="49">
        <f t="shared" si="0"/>
        <v>0</v>
      </c>
      <c r="I29" s="24">
        <f t="shared" si="1"/>
        <v>0</v>
      </c>
      <c r="J29" s="25">
        <f t="shared" si="2"/>
        <v>0</v>
      </c>
      <c r="K29" s="35"/>
      <c r="L29" s="133" t="str">
        <f t="shared" si="133"/>
        <v/>
      </c>
      <c r="M29" s="51" t="str">
        <f t="shared" si="4"/>
        <v/>
      </c>
      <c r="N29" s="56">
        <v>15.5</v>
      </c>
      <c r="O29" s="38"/>
      <c r="P29" s="133" t="str">
        <f t="shared" si="134"/>
        <v/>
      </c>
      <c r="Q29" s="51" t="str">
        <f t="shared" si="6"/>
        <v/>
      </c>
      <c r="R29" s="56">
        <v>15.5</v>
      </c>
      <c r="S29" s="38"/>
      <c r="T29" s="34"/>
      <c r="U29" s="51" t="str">
        <f t="shared" si="7"/>
        <v/>
      </c>
      <c r="V29" s="56">
        <v>15.5</v>
      </c>
      <c r="W29" s="38"/>
      <c r="X29" s="34"/>
      <c r="Y29" s="51" t="str">
        <f t="shared" si="8"/>
        <v/>
      </c>
      <c r="Z29" s="56">
        <v>15.5</v>
      </c>
      <c r="AA29" s="35"/>
      <c r="AB29" s="34"/>
      <c r="AC29" s="51" t="str">
        <f t="shared" si="9"/>
        <v/>
      </c>
      <c r="AD29" s="56">
        <v>15.5</v>
      </c>
      <c r="AE29" s="38"/>
      <c r="AF29" s="34"/>
      <c r="AG29" s="51" t="str">
        <f t="shared" si="10"/>
        <v/>
      </c>
      <c r="AH29" s="56">
        <v>15.5</v>
      </c>
      <c r="AI29" s="37">
        <f t="shared" si="11"/>
        <v>0</v>
      </c>
      <c r="AJ29" s="47">
        <f t="shared" si="12"/>
        <v>0</v>
      </c>
      <c r="AK29" s="26">
        <f t="shared" si="13"/>
        <v>0</v>
      </c>
      <c r="AL29" s="53">
        <f t="shared" si="14"/>
        <v>0</v>
      </c>
      <c r="AM29" s="36"/>
      <c r="AN29" s="54"/>
      <c r="AO29" s="131" t="e">
        <f>VLOOKUP(LEFT(C29,1),Sheet2!$L$3:$M$28,2,FALSE)&amp;MID(C29,2,9)</f>
        <v>#N/A</v>
      </c>
      <c r="AP29" s="131" t="e">
        <f t="shared" si="15"/>
        <v>#N/A</v>
      </c>
      <c r="AQ29" s="131" t="e">
        <f t="shared" si="16"/>
        <v>#N/A</v>
      </c>
      <c r="AR29" s="27">
        <f t="shared" si="17"/>
        <v>0</v>
      </c>
      <c r="AS29" s="28">
        <f t="shared" si="18"/>
        <v>0</v>
      </c>
      <c r="AT29" s="27">
        <f t="shared" si="19"/>
        <v>0</v>
      </c>
      <c r="AU29" s="28">
        <f t="shared" si="20"/>
        <v>0</v>
      </c>
      <c r="AV29" s="28">
        <f t="shared" si="21"/>
        <v>0</v>
      </c>
      <c r="AW29" s="28">
        <f t="shared" si="22"/>
        <v>0</v>
      </c>
      <c r="AX29" s="28">
        <f t="shared" si="23"/>
        <v>0</v>
      </c>
      <c r="AY29" s="28">
        <f t="shared" si="24"/>
        <v>0</v>
      </c>
      <c r="AZ29" s="29" t="str">
        <f t="shared" si="25"/>
        <v/>
      </c>
      <c r="BA29" s="29"/>
      <c r="BB29" s="30">
        <f t="shared" si="26"/>
        <v>0</v>
      </c>
      <c r="BC29" s="30">
        <f t="shared" si="26"/>
        <v>0</v>
      </c>
      <c r="BD29" s="31">
        <f t="shared" si="27"/>
        <v>0</v>
      </c>
      <c r="BE29" s="131"/>
      <c r="BF29" s="27" t="e">
        <f t="shared" si="28"/>
        <v>#VALUE!</v>
      </c>
      <c r="BG29" s="28">
        <f t="shared" si="29"/>
        <v>0</v>
      </c>
      <c r="BH29" s="27" t="e">
        <f t="shared" si="30"/>
        <v>#VALUE!</v>
      </c>
      <c r="BI29" s="28">
        <f t="shared" si="31"/>
        <v>0</v>
      </c>
      <c r="BJ29" s="28">
        <f>IF(OR(T29="",T29=" ",T29="　"),0,IF(D29&gt;=800701,0,IF(MATCH(T29,Sheet2!$D$3:$D$12,1)&lt;=1,1,0)))</f>
        <v>0</v>
      </c>
      <c r="BK29" s="28">
        <f>IF(OR(X29="",X29=" ",X29="　"),0,IF(D29&gt;=800701,0,IF(MATCH(X29,Sheet2!$D$3:$D$12,1)&lt;=1,1,0)))</f>
        <v>0</v>
      </c>
      <c r="BL29" s="28">
        <f>IF(OR(AB29="",AB29=" ",AB29="　"),0,IF(D29&gt;=800701,0,IF(MATCH(AB29,Sheet2!$D$3:$D$12,1)&lt;=1,1,0)))</f>
        <v>0</v>
      </c>
      <c r="BM29" s="28">
        <f>IF(OR(AF29="",AF29=" ",AF29="　"),0,IF(D29&gt;=800701,0,IF(MATCH(AF29,Sheet2!$D$3:$D$12,1)&lt;=1,1,0)))</f>
        <v>0</v>
      </c>
      <c r="BN29" s="29">
        <f t="shared" si="32"/>
        <v>5</v>
      </c>
      <c r="BO29" s="29">
        <f t="shared" si="33"/>
        <v>3</v>
      </c>
      <c r="BP29" s="30">
        <f t="shared" si="34"/>
        <v>0</v>
      </c>
      <c r="BQ29" s="30">
        <f t="shared" si="35"/>
        <v>0</v>
      </c>
      <c r="BR29" s="30">
        <f t="shared" si="36"/>
        <v>0</v>
      </c>
      <c r="BS29" s="30">
        <f t="shared" si="36"/>
        <v>0</v>
      </c>
      <c r="BT29" s="30"/>
      <c r="BU29" s="27" t="e">
        <f t="shared" si="37"/>
        <v>#VALUE!</v>
      </c>
      <c r="BV29" s="28">
        <f t="shared" si="38"/>
        <v>0</v>
      </c>
      <c r="BW29" s="27" t="e">
        <f t="shared" si="39"/>
        <v>#VALUE!</v>
      </c>
      <c r="BX29" s="28">
        <f t="shared" si="40"/>
        <v>0</v>
      </c>
      <c r="BY29" s="28">
        <f>IF(OR(T29="",T29=" ",T29="　"),0,IF(D29&gt;=810101,0,IF(BJ29=1,1,IF(MATCH(T29,Sheet2!$D$3:$D$12,1)&lt;=2,1,0))))</f>
        <v>0</v>
      </c>
      <c r="BZ29" s="28">
        <f>IF(OR(X29="",X29=" ",X29="　"),0,IF(D29&gt;=810101,0,IF(BK29=1,1,IF(MATCH(X29,Sheet2!$D$3:$D$12,1)&lt;=2,1,0))))</f>
        <v>0</v>
      </c>
      <c r="CA29" s="28">
        <f>IF(OR(AB29="",AB29=" ",AB29="　"),0,IF(D29&gt;=810101,0,IF(BL29=1,1,IF(MATCH(AB29,Sheet2!$D$3:$D$12,1)&lt;=2,1,0))))</f>
        <v>0</v>
      </c>
      <c r="CB29" s="28">
        <f>IF(OR(AF29="",AF29=" ",AF29="　"),0,IF(D29&gt;=810101,0,IF(BM29=1,1,IF(MATCH(AF29,Sheet2!$D$3:$D$12,1)&lt;=2,1,0))))</f>
        <v>0</v>
      </c>
      <c r="CC29" s="29">
        <f t="shared" si="41"/>
        <v>4</v>
      </c>
      <c r="CD29" s="29">
        <f t="shared" si="42"/>
        <v>3</v>
      </c>
      <c r="CE29" s="30">
        <f t="shared" si="43"/>
        <v>0</v>
      </c>
      <c r="CF29" s="30">
        <f t="shared" si="44"/>
        <v>0</v>
      </c>
      <c r="CG29" s="30">
        <f t="shared" si="45"/>
        <v>0</v>
      </c>
      <c r="CH29" s="30">
        <f t="shared" si="45"/>
        <v>0</v>
      </c>
      <c r="CI29" s="30"/>
      <c r="CJ29" s="27" t="e">
        <f t="shared" si="46"/>
        <v>#VALUE!</v>
      </c>
      <c r="CK29" s="28">
        <f t="shared" si="47"/>
        <v>0</v>
      </c>
      <c r="CL29" s="27" t="e">
        <f t="shared" si="48"/>
        <v>#VALUE!</v>
      </c>
      <c r="CM29" s="28">
        <f t="shared" si="49"/>
        <v>0</v>
      </c>
      <c r="CN29" s="28">
        <f>IF(OR(T29="",T29=" ",T29="　"),0,IF(D29&gt;=810701,0,IF(BY29=1,1,IF(MATCH(T29,Sheet2!$D$3:$D$12,1)&lt;=3,1,0))))</f>
        <v>0</v>
      </c>
      <c r="CO29" s="28">
        <f>IF(OR(X29="",X29=" ",X29="　"),0,IF(D29&gt;=810701,0,IF(BZ29=1,1,IF(MATCH(X29,Sheet2!$D$3:$D$12,1)&lt;=3,1,0))))</f>
        <v>0</v>
      </c>
      <c r="CP29" s="28">
        <f>IF(OR(AB29="",AB29=" ",AB29="　"),0,IF(D29&gt;=810701,0,IF(CA29=1,1,IF(MATCH(AB29,Sheet2!$D$3:$D$12,1)&lt;=3,1,0))))</f>
        <v>0</v>
      </c>
      <c r="CQ29" s="28">
        <f>IF(OR(AF29="",AF29=" ",AF29="　"),0,IF(D29&gt;=810701,0,IF(CB29=1,1,IF(MATCH(AF29,Sheet2!$D$3:$D$12,1)&lt;=3,1,0))))</f>
        <v>0</v>
      </c>
      <c r="CR29" s="29">
        <f t="shared" si="50"/>
        <v>4</v>
      </c>
      <c r="CS29" s="29">
        <f t="shared" si="51"/>
        <v>3</v>
      </c>
      <c r="CT29" s="30">
        <f t="shared" si="52"/>
        <v>0</v>
      </c>
      <c r="CU29" s="30">
        <f t="shared" si="53"/>
        <v>0</v>
      </c>
      <c r="CV29" s="30">
        <f t="shared" si="54"/>
        <v>0</v>
      </c>
      <c r="CW29" s="30">
        <f t="shared" si="54"/>
        <v>0</v>
      </c>
      <c r="CX29" s="31"/>
      <c r="CY29" s="27" t="e">
        <f t="shared" si="55"/>
        <v>#VALUE!</v>
      </c>
      <c r="CZ29" s="28">
        <f t="shared" si="56"/>
        <v>0</v>
      </c>
      <c r="DA29" s="27" t="e">
        <f t="shared" si="57"/>
        <v>#VALUE!</v>
      </c>
      <c r="DB29" s="28">
        <f t="shared" si="58"/>
        <v>0</v>
      </c>
      <c r="DC29" s="28">
        <f>IF(OR(T29="",T29=" ",T29="　"),0,IF(D29&gt;=820101,0,IF(CN29=1,1,IF(MATCH(T29,Sheet2!$D$3:$D$12,1)&lt;=4,1,0))))</f>
        <v>0</v>
      </c>
      <c r="DD29" s="28">
        <f>IF(OR(X29="",X29=" ",X29="　"),0,IF(D29&gt;=820101,0,IF(CO29=1,1,IF(MATCH(X29,Sheet2!$D$3:$D$12,1)&lt;=4,1,0))))</f>
        <v>0</v>
      </c>
      <c r="DE29" s="28">
        <f>IF(OR(AB29="",AB29=" ",AB29="　"),0,IF(D29&gt;=820101,0,IF(CP29=1,1,IF(MATCH(AB29,Sheet2!$D$3:$D$12,1)&lt;=4,1,0))))</f>
        <v>0</v>
      </c>
      <c r="DF29" s="28">
        <f>IF(OR(AF29="",AF29=" ",AF29="　"),0,IF(D29&gt;=820101,0,IF(CQ29=1,1,IF(MATCH(AF29,Sheet2!$D$3:$D$12,1)&lt;=4,1,0))))</f>
        <v>0</v>
      </c>
      <c r="DG29" s="29">
        <f t="shared" si="59"/>
        <v>3</v>
      </c>
      <c r="DH29" s="29">
        <f t="shared" si="60"/>
        <v>3</v>
      </c>
      <c r="DI29" s="30">
        <f t="shared" si="61"/>
        <v>0</v>
      </c>
      <c r="DJ29" s="30">
        <f t="shared" si="62"/>
        <v>0</v>
      </c>
      <c r="DK29" s="30">
        <f t="shared" si="63"/>
        <v>0</v>
      </c>
      <c r="DL29" s="30">
        <f t="shared" si="63"/>
        <v>0</v>
      </c>
      <c r="DM29" s="31"/>
      <c r="DN29" s="27" t="e">
        <f t="shared" si="64"/>
        <v>#VALUE!</v>
      </c>
      <c r="DO29" s="28">
        <f t="shared" si="65"/>
        <v>0</v>
      </c>
      <c r="DP29" s="27" t="e">
        <f t="shared" si="66"/>
        <v>#VALUE!</v>
      </c>
      <c r="DQ29" s="28">
        <f t="shared" si="67"/>
        <v>0</v>
      </c>
      <c r="DR29" s="28">
        <f>IF(OR(T29="",T29=" ",T29="　"),0,IF(D29&gt;=820701,0,IF(DC29=1,1,IF(MATCH(T29,Sheet2!$D$3:$D$12,1)&lt;=5,1,0))))</f>
        <v>0</v>
      </c>
      <c r="DS29" s="28">
        <f>IF(OR(X29="",X29=" ",X29="　"),0,IF(D29&gt;=820701,0,IF(DD29=1,1,IF(MATCH(X29,Sheet2!$D$3:$D$12,1)&lt;=5,1,0))))</f>
        <v>0</v>
      </c>
      <c r="DT29" s="28">
        <f>IF(OR(AB29="",AB29=" ",AB29="　"),0,IF(D29&gt;=820701,0,IF(DE29=1,1,IF(MATCH(AB29,Sheet2!$D$3:$D$12,1)&lt;=5,1,0))))</f>
        <v>0</v>
      </c>
      <c r="DU29" s="28">
        <f>IF(OR(AF29="",AF29=" ",AF29="　"),0,IF(D29&gt;=820701,0,IF(DF29=1,1,IF(MATCH(AF29,Sheet2!$D$3:$D$12,1)&lt;=5,1,0))))</f>
        <v>0</v>
      </c>
      <c r="DV29" s="29">
        <f t="shared" si="68"/>
        <v>3</v>
      </c>
      <c r="DW29" s="29">
        <f t="shared" si="69"/>
        <v>3</v>
      </c>
      <c r="DX29" s="30">
        <f t="shared" si="70"/>
        <v>0</v>
      </c>
      <c r="DY29" s="30">
        <f t="shared" si="71"/>
        <v>0</v>
      </c>
      <c r="DZ29" s="30">
        <f t="shared" si="72"/>
        <v>0</v>
      </c>
      <c r="EA29" s="30">
        <f t="shared" si="72"/>
        <v>0</v>
      </c>
      <c r="EB29" s="31"/>
      <c r="EC29" s="27" t="e">
        <f t="shared" si="73"/>
        <v>#VALUE!</v>
      </c>
      <c r="ED29" s="28">
        <f t="shared" si="74"/>
        <v>0</v>
      </c>
      <c r="EE29" s="27" t="e">
        <f t="shared" si="75"/>
        <v>#VALUE!</v>
      </c>
      <c r="EF29" s="28">
        <f t="shared" si="76"/>
        <v>0</v>
      </c>
      <c r="EG29" s="28">
        <f>IF(OR(T29="",T29=" ",T29="　"),0,IF(D29&gt;=830101,0,IF(DR29=1,1,IF(MATCH(T29,Sheet2!$D$3:$D$12,1)&lt;=6,1,0))))</f>
        <v>0</v>
      </c>
      <c r="EH29" s="28">
        <f>IF(OR(X29="",X29=" ",X29="　"),0,IF(D29&gt;=830101,0,IF(DS29=1,1,IF(MATCH(X29,Sheet2!$D$3:$D$12,1)&lt;=6,1,0))))</f>
        <v>0</v>
      </c>
      <c r="EI29" s="28">
        <f>IF(OR(AB29="",AB29=" ",AB29="　"),0,IF(D29&gt;=830101,0,IF(DT29=1,1,IF(MATCH(AB29,Sheet2!$D$3:$D$12,1)&lt;=6,1,0))))</f>
        <v>0</v>
      </c>
      <c r="EJ29" s="28">
        <f>IF(OR(AF29="",AF29=" ",AF29="　"),0,IF(D29&gt;=830101,0,IF(DU29=1,1,IF(MATCH(AF29,Sheet2!$D$3:$D$12,1)&lt;=6,1,0))))</f>
        <v>0</v>
      </c>
      <c r="EK29" s="29">
        <f t="shared" si="77"/>
        <v>2</v>
      </c>
      <c r="EL29" s="29">
        <f t="shared" si="78"/>
        <v>2</v>
      </c>
      <c r="EM29" s="30">
        <f t="shared" si="79"/>
        <v>0</v>
      </c>
      <c r="EN29" s="30">
        <f t="shared" si="80"/>
        <v>0</v>
      </c>
      <c r="EO29" s="30">
        <f t="shared" si="81"/>
        <v>0</v>
      </c>
      <c r="EP29" s="30">
        <f t="shared" si="81"/>
        <v>0</v>
      </c>
      <c r="EQ29" s="31"/>
      <c r="ER29" s="27" t="e">
        <f t="shared" si="82"/>
        <v>#VALUE!</v>
      </c>
      <c r="ES29" s="28">
        <f t="shared" si="83"/>
        <v>0</v>
      </c>
      <c r="ET29" s="27" t="e">
        <f t="shared" si="84"/>
        <v>#VALUE!</v>
      </c>
      <c r="EU29" s="28">
        <f t="shared" si="85"/>
        <v>0</v>
      </c>
      <c r="EV29" s="28">
        <f>IF(OR(T29="",T29=" ",T29="　"),0,IF(D29&gt;=830701,0,IF(EG29=1,1,IF(MATCH(T29,Sheet2!$D$3:$D$12,1)&lt;=7,1,0))))</f>
        <v>0</v>
      </c>
      <c r="EW29" s="28">
        <f>IF(OR(X29="",X29=" ",X29="　"),0,IF(D29&gt;=830701,0,IF(EH29=1,1,IF(MATCH(X29,Sheet2!$D$3:$D$12,1)&lt;=7,1,0))))</f>
        <v>0</v>
      </c>
      <c r="EX29" s="28">
        <f>IF(OR(AB29="",AB29=" ",AB29="　"),0,IF(D29&gt;=830701,0,IF(EI29=1,1,IF(MATCH(AB29,Sheet2!$D$3:$D$12,1)&lt;=7,1,0))))</f>
        <v>0</v>
      </c>
      <c r="EY29" s="28">
        <f>IF(OR(AF29="",AF29=" ",AF29="　"),0,IF(D29&gt;=830701,0,IF(EJ29=1,1,IF(MATCH(AF29,Sheet2!$D$3:$D$12,1)&lt;=7,1,0))))</f>
        <v>0</v>
      </c>
      <c r="EZ29" s="29">
        <f t="shared" si="86"/>
        <v>2</v>
      </c>
      <c r="FA29" s="29">
        <f t="shared" si="87"/>
        <v>2</v>
      </c>
      <c r="FB29" s="30">
        <f t="shared" si="88"/>
        <v>0</v>
      </c>
      <c r="FC29" s="30">
        <f t="shared" si="89"/>
        <v>0</v>
      </c>
      <c r="FD29" s="30">
        <f t="shared" si="90"/>
        <v>0</v>
      </c>
      <c r="FE29" s="30">
        <f t="shared" si="90"/>
        <v>0</v>
      </c>
      <c r="FF29" s="31"/>
      <c r="FG29" s="27" t="e">
        <f t="shared" si="91"/>
        <v>#VALUE!</v>
      </c>
      <c r="FH29" s="28">
        <f t="shared" si="92"/>
        <v>0</v>
      </c>
      <c r="FI29" s="27" t="e">
        <f t="shared" si="93"/>
        <v>#VALUE!</v>
      </c>
      <c r="FJ29" s="28">
        <f t="shared" si="94"/>
        <v>0</v>
      </c>
      <c r="FK29" s="28">
        <f>IF(OR(T29="",T29=" ",T29="　"),0,IF(D29&gt;=840101,0,IF(EV29=1,1,IF(MATCH(T29,Sheet2!$D$3:$D$12,1)&lt;=8,1,0))))</f>
        <v>0</v>
      </c>
      <c r="FL29" s="28">
        <f>IF(OR(X29="",X29=" ",X29="　"),0,IF(D29&gt;=840101,0,IF(EW29=1,1,IF(MATCH(X29,Sheet2!$D$3:$D$12,1)&lt;=8,1,0))))</f>
        <v>0</v>
      </c>
      <c r="FM29" s="28">
        <f>IF(OR(AB29="",AB29=" ",AB29="　"),0,IF(D29&gt;=840101,0,IF(EX29=1,1,IF(MATCH(AB29,Sheet2!$D$3:$D$12,1)&lt;=8,1,0))))</f>
        <v>0</v>
      </c>
      <c r="FN29" s="28">
        <f>IF(OR(AF29="",AF29=" ",AF29="　"),0,IF(D29&gt;=840101,0,IF(EY29=1,1,IF(MATCH(AF29,Sheet2!$D$3:$D$12,1)&lt;=8,1,0))))</f>
        <v>0</v>
      </c>
      <c r="FO29" s="29">
        <f t="shared" si="95"/>
        <v>1</v>
      </c>
      <c r="FP29" s="29">
        <f t="shared" si="96"/>
        <v>1</v>
      </c>
      <c r="FQ29" s="30">
        <f t="shared" si="97"/>
        <v>0</v>
      </c>
      <c r="FR29" s="30">
        <f t="shared" si="98"/>
        <v>0</v>
      </c>
      <c r="FS29" s="30">
        <f t="shared" si="99"/>
        <v>0</v>
      </c>
      <c r="FT29" s="30">
        <f t="shared" si="99"/>
        <v>0</v>
      </c>
      <c r="FU29" s="31"/>
      <c r="FV29" s="27" t="e">
        <f t="shared" si="100"/>
        <v>#VALUE!</v>
      </c>
      <c r="FW29" s="28">
        <f t="shared" si="101"/>
        <v>0</v>
      </c>
      <c r="FX29" s="27" t="e">
        <f t="shared" si="102"/>
        <v>#VALUE!</v>
      </c>
      <c r="FY29" s="28">
        <f t="shared" si="103"/>
        <v>0</v>
      </c>
      <c r="FZ29" s="28">
        <f>IF(OR(T29="",T29=" ",T29="　"),0,IF(D29&gt;=840701,0,IF(FK29=1,1,IF(MATCH(T29,Sheet2!$D$3:$D$12,1)&lt;=9,1,0))))</f>
        <v>0</v>
      </c>
      <c r="GA29" s="28">
        <f>IF(OR(X29="",X29=" ",X29="　"),0,IF(D29&gt;=840701,0,IF(FL29=1,1,IF(MATCH(X29,Sheet2!$D$3:$D$12,1)&lt;=9,1,0))))</f>
        <v>0</v>
      </c>
      <c r="GB29" s="28">
        <f>IF(OR(AB29="",AB29=" ",AB29="　"),0,IF(D29&gt;=840701,0,IF(FM29=1,1,IF(MATCH(AB29,Sheet2!$D$3:$D$12,1)&lt;=9,1,0))))</f>
        <v>0</v>
      </c>
      <c r="GC29" s="28">
        <f>IF(OR(AF29="",AF29=" ",AF29="　"),0,IF(D29&gt;=840701,0,IF(FN29=1,1,IF(MATCH(AF29,Sheet2!$D$3:$D$12,1)&lt;=9,1,0))))</f>
        <v>0</v>
      </c>
      <c r="GD29" s="29">
        <f t="shared" si="104"/>
        <v>1</v>
      </c>
      <c r="GE29" s="29">
        <f t="shared" si="105"/>
        <v>1</v>
      </c>
      <c r="GF29" s="30">
        <f t="shared" si="106"/>
        <v>0</v>
      </c>
      <c r="GG29" s="30">
        <f t="shared" si="107"/>
        <v>0</v>
      </c>
      <c r="GH29" s="30">
        <f t="shared" si="108"/>
        <v>0</v>
      </c>
      <c r="GI29" s="30">
        <f t="shared" si="108"/>
        <v>0</v>
      </c>
      <c r="GJ29" s="31"/>
      <c r="GK29" s="27" t="e">
        <f t="shared" si="109"/>
        <v>#VALUE!</v>
      </c>
      <c r="GL29" s="28">
        <f t="shared" si="110"/>
        <v>0</v>
      </c>
      <c r="GM29" s="27" t="e">
        <f t="shared" si="111"/>
        <v>#VALUE!</v>
      </c>
      <c r="GN29" s="28">
        <f t="shared" si="112"/>
        <v>0</v>
      </c>
      <c r="GO29" s="28">
        <f>IF(OR(T29="",T29=" ",T29="　"),0,IF(D29&gt;=840701,0,IF(FZ29=1,1,IF(MATCH(T29,Sheet2!$D$3:$D$12,1)&lt;=10,1,0))))</f>
        <v>0</v>
      </c>
      <c r="GP29" s="28">
        <f>IF(OR(X29="",X29=" ",X29="　"),0,IF(D29&gt;=840701,0,IF(GA29=1,1,IF(MATCH(X29,Sheet2!$D$3:$D$12,1)&lt;=10,1,0))))</f>
        <v>0</v>
      </c>
      <c r="GQ29" s="28">
        <f>IF(OR(AB29="",AB29=" ",AB29="　"),0,IF(D29&gt;=840701,0,IF(GB29=1,1,IF(MATCH(AB29,Sheet2!$D$3:$D$12,1)&lt;=10,1,0))))</f>
        <v>0</v>
      </c>
      <c r="GR29" s="28">
        <f>IF(OR(AF29="",AF29=" ",AF29="　"),0,IF(D29&gt;=840701,0,IF(GC29=1,1,IF(MATCH(AF29,Sheet2!$D$3:$D$12,1)&lt;=10,1,0))))</f>
        <v>0</v>
      </c>
      <c r="GS29" s="29">
        <f t="shared" si="113"/>
        <v>0</v>
      </c>
      <c r="GT29" s="29">
        <f t="shared" si="114"/>
        <v>0</v>
      </c>
      <c r="GU29" s="30">
        <f t="shared" si="115"/>
        <v>0</v>
      </c>
      <c r="GV29" s="30">
        <f t="shared" si="116"/>
        <v>0</v>
      </c>
      <c r="GW29" s="30">
        <f t="shared" si="117"/>
        <v>0</v>
      </c>
      <c r="GX29" s="30">
        <f t="shared" si="117"/>
        <v>0</v>
      </c>
      <c r="GY29" s="131"/>
      <c r="GZ29" s="39" t="str">
        <f t="shared" si="118"/>
        <v>1911/00/00</v>
      </c>
      <c r="HA29" s="131" t="e">
        <f t="shared" si="119"/>
        <v>#VALUE!</v>
      </c>
      <c r="HB29" s="131" t="str">
        <f t="shared" si="120"/>
        <v>1911/00/00</v>
      </c>
      <c r="HC29" s="131" t="e">
        <f t="shared" si="121"/>
        <v>#VALUE!</v>
      </c>
      <c r="HD29" s="131" t="str">
        <f t="shared" si="122"/>
        <v>1911/00/00</v>
      </c>
      <c r="HE29" s="131" t="e">
        <f t="shared" si="123"/>
        <v>#VALUE!</v>
      </c>
      <c r="HF29" s="131" t="str">
        <f t="shared" si="124"/>
        <v>2015/01/01</v>
      </c>
      <c r="HH29" s="131">
        <f>IF(OR(C29="",C29=" ",C29="　"),0,IF(D29&gt;780630,0,ROUND(VLOOKUP(F29,Sheet2!$A$1:$B$20,2,FALSE)*E29,0)))</f>
        <v>0</v>
      </c>
      <c r="HI29" s="131">
        <f t="shared" si="125"/>
        <v>0</v>
      </c>
      <c r="HJ29" s="131">
        <f t="shared" si="126"/>
        <v>0</v>
      </c>
      <c r="HL29" s="131" t="str">
        <f t="shared" si="127"/>
        <v/>
      </c>
      <c r="HM29" s="131" t="str">
        <f t="shared" si="128"/>
        <v/>
      </c>
      <c r="HN29" s="131" t="str">
        <f t="shared" si="129"/>
        <v/>
      </c>
      <c r="HO29" s="131" t="str">
        <f t="shared" si="130"/>
        <v/>
      </c>
      <c r="HP29" s="131" t="str">
        <f t="shared" si="131"/>
        <v/>
      </c>
      <c r="HQ29" s="131" t="str">
        <f t="shared" si="131"/>
        <v/>
      </c>
      <c r="HR29" s="131" t="str">
        <f t="shared" si="132"/>
        <v/>
      </c>
    </row>
    <row r="30" spans="1:226" ht="60" customHeight="1">
      <c r="A30" s="125">
        <v>25</v>
      </c>
      <c r="B30" s="32"/>
      <c r="C30" s="33"/>
      <c r="D30" s="34"/>
      <c r="E30" s="55"/>
      <c r="F30" s="46"/>
      <c r="G30" s="48">
        <f>IF(OR(C30="",C30=" ",C30="　"),0,IF(D30&gt;780630,0,ROUND(VLOOKUP(F30,Sheet2!$A$1:$B$20,2,FALSE),0)))</f>
        <v>0</v>
      </c>
      <c r="H30" s="49">
        <f t="shared" si="0"/>
        <v>0</v>
      </c>
      <c r="I30" s="24">
        <f t="shared" si="1"/>
        <v>0</v>
      </c>
      <c r="J30" s="25">
        <f t="shared" si="2"/>
        <v>0</v>
      </c>
      <c r="K30" s="35"/>
      <c r="L30" s="133" t="str">
        <f t="shared" si="133"/>
        <v/>
      </c>
      <c r="M30" s="51" t="str">
        <f t="shared" si="4"/>
        <v/>
      </c>
      <c r="N30" s="56">
        <v>15.5</v>
      </c>
      <c r="O30" s="38"/>
      <c r="P30" s="133" t="str">
        <f t="shared" si="134"/>
        <v/>
      </c>
      <c r="Q30" s="51" t="str">
        <f t="shared" si="6"/>
        <v/>
      </c>
      <c r="R30" s="56">
        <v>15.5</v>
      </c>
      <c r="S30" s="38"/>
      <c r="T30" s="34"/>
      <c r="U30" s="51" t="str">
        <f t="shared" si="7"/>
        <v/>
      </c>
      <c r="V30" s="56">
        <v>15.5</v>
      </c>
      <c r="W30" s="38"/>
      <c r="X30" s="34"/>
      <c r="Y30" s="51" t="str">
        <f t="shared" si="8"/>
        <v/>
      </c>
      <c r="Z30" s="56">
        <v>15.5</v>
      </c>
      <c r="AA30" s="35"/>
      <c r="AB30" s="34"/>
      <c r="AC30" s="51" t="str">
        <f t="shared" si="9"/>
        <v/>
      </c>
      <c r="AD30" s="56">
        <v>15.5</v>
      </c>
      <c r="AE30" s="38"/>
      <c r="AF30" s="34"/>
      <c r="AG30" s="51" t="str">
        <f t="shared" si="10"/>
        <v/>
      </c>
      <c r="AH30" s="56">
        <v>15.5</v>
      </c>
      <c r="AI30" s="37">
        <f t="shared" si="11"/>
        <v>0</v>
      </c>
      <c r="AJ30" s="47">
        <f t="shared" si="12"/>
        <v>0</v>
      </c>
      <c r="AK30" s="26">
        <f t="shared" si="13"/>
        <v>0</v>
      </c>
      <c r="AL30" s="53">
        <f t="shared" si="14"/>
        <v>0</v>
      </c>
      <c r="AM30" s="36"/>
      <c r="AN30" s="54"/>
      <c r="AO30" s="131" t="e">
        <f>VLOOKUP(LEFT(C30,1),Sheet2!$L$3:$M$28,2,FALSE)&amp;MID(C30,2,9)</f>
        <v>#N/A</v>
      </c>
      <c r="AP30" s="131" t="e">
        <f t="shared" si="15"/>
        <v>#N/A</v>
      </c>
      <c r="AQ30" s="131" t="e">
        <f t="shared" si="16"/>
        <v>#N/A</v>
      </c>
      <c r="AR30" s="27">
        <f t="shared" si="17"/>
        <v>0</v>
      </c>
      <c r="AS30" s="28">
        <f t="shared" si="18"/>
        <v>0</v>
      </c>
      <c r="AT30" s="27">
        <f t="shared" si="19"/>
        <v>0</v>
      </c>
      <c r="AU30" s="28">
        <f t="shared" si="20"/>
        <v>0</v>
      </c>
      <c r="AV30" s="28">
        <f t="shared" si="21"/>
        <v>0</v>
      </c>
      <c r="AW30" s="28">
        <f t="shared" si="22"/>
        <v>0</v>
      </c>
      <c r="AX30" s="28">
        <f t="shared" si="23"/>
        <v>0</v>
      </c>
      <c r="AY30" s="28">
        <f t="shared" si="24"/>
        <v>0</v>
      </c>
      <c r="AZ30" s="29" t="str">
        <f t="shared" si="25"/>
        <v/>
      </c>
      <c r="BA30" s="29"/>
      <c r="BB30" s="30">
        <f t="shared" si="26"/>
        <v>0</v>
      </c>
      <c r="BC30" s="30">
        <f t="shared" si="26"/>
        <v>0</v>
      </c>
      <c r="BD30" s="31">
        <f t="shared" si="27"/>
        <v>0</v>
      </c>
      <c r="BE30" s="131"/>
      <c r="BF30" s="27" t="e">
        <f t="shared" si="28"/>
        <v>#VALUE!</v>
      </c>
      <c r="BG30" s="28">
        <f t="shared" si="29"/>
        <v>0</v>
      </c>
      <c r="BH30" s="27" t="e">
        <f t="shared" si="30"/>
        <v>#VALUE!</v>
      </c>
      <c r="BI30" s="28">
        <f t="shared" si="31"/>
        <v>0</v>
      </c>
      <c r="BJ30" s="28">
        <f>IF(OR(T30="",T30=" ",T30="　"),0,IF(D30&gt;=800701,0,IF(MATCH(T30,Sheet2!$D$3:$D$12,1)&lt;=1,1,0)))</f>
        <v>0</v>
      </c>
      <c r="BK30" s="28">
        <f>IF(OR(X30="",X30=" ",X30="　"),0,IF(D30&gt;=800701,0,IF(MATCH(X30,Sheet2!$D$3:$D$12,1)&lt;=1,1,0)))</f>
        <v>0</v>
      </c>
      <c r="BL30" s="28">
        <f>IF(OR(AB30="",AB30=" ",AB30="　"),0,IF(D30&gt;=800701,0,IF(MATCH(AB30,Sheet2!$D$3:$D$12,1)&lt;=1,1,0)))</f>
        <v>0</v>
      </c>
      <c r="BM30" s="28">
        <f>IF(OR(AF30="",AF30=" ",AF30="　"),0,IF(D30&gt;=800701,0,IF(MATCH(AF30,Sheet2!$D$3:$D$12,1)&lt;=1,1,0)))</f>
        <v>0</v>
      </c>
      <c r="BN30" s="29">
        <f t="shared" si="32"/>
        <v>5</v>
      </c>
      <c r="BO30" s="29">
        <f t="shared" si="33"/>
        <v>3</v>
      </c>
      <c r="BP30" s="30">
        <f t="shared" si="34"/>
        <v>0</v>
      </c>
      <c r="BQ30" s="30">
        <f t="shared" si="35"/>
        <v>0</v>
      </c>
      <c r="BR30" s="30">
        <f t="shared" si="36"/>
        <v>0</v>
      </c>
      <c r="BS30" s="30">
        <f t="shared" si="36"/>
        <v>0</v>
      </c>
      <c r="BT30" s="30"/>
      <c r="BU30" s="27" t="e">
        <f t="shared" si="37"/>
        <v>#VALUE!</v>
      </c>
      <c r="BV30" s="28">
        <f t="shared" si="38"/>
        <v>0</v>
      </c>
      <c r="BW30" s="27" t="e">
        <f t="shared" si="39"/>
        <v>#VALUE!</v>
      </c>
      <c r="BX30" s="28">
        <f t="shared" si="40"/>
        <v>0</v>
      </c>
      <c r="BY30" s="28">
        <f>IF(OR(T30="",T30=" ",T30="　"),0,IF(D30&gt;=810101,0,IF(BJ30=1,1,IF(MATCH(T30,Sheet2!$D$3:$D$12,1)&lt;=2,1,0))))</f>
        <v>0</v>
      </c>
      <c r="BZ30" s="28">
        <f>IF(OR(X30="",X30=" ",X30="　"),0,IF(D30&gt;=810101,0,IF(BK30=1,1,IF(MATCH(X30,Sheet2!$D$3:$D$12,1)&lt;=2,1,0))))</f>
        <v>0</v>
      </c>
      <c r="CA30" s="28">
        <f>IF(OR(AB30="",AB30=" ",AB30="　"),0,IF(D30&gt;=810101,0,IF(BL30=1,1,IF(MATCH(AB30,Sheet2!$D$3:$D$12,1)&lt;=2,1,0))))</f>
        <v>0</v>
      </c>
      <c r="CB30" s="28">
        <f>IF(OR(AF30="",AF30=" ",AF30="　"),0,IF(D30&gt;=810101,0,IF(BM30=1,1,IF(MATCH(AF30,Sheet2!$D$3:$D$12,1)&lt;=2,1,0))))</f>
        <v>0</v>
      </c>
      <c r="CC30" s="29">
        <f t="shared" si="41"/>
        <v>4</v>
      </c>
      <c r="CD30" s="29">
        <f t="shared" si="42"/>
        <v>3</v>
      </c>
      <c r="CE30" s="30">
        <f t="shared" si="43"/>
        <v>0</v>
      </c>
      <c r="CF30" s="30">
        <f t="shared" si="44"/>
        <v>0</v>
      </c>
      <c r="CG30" s="30">
        <f t="shared" si="45"/>
        <v>0</v>
      </c>
      <c r="CH30" s="30">
        <f t="shared" si="45"/>
        <v>0</v>
      </c>
      <c r="CI30" s="30"/>
      <c r="CJ30" s="27" t="e">
        <f t="shared" si="46"/>
        <v>#VALUE!</v>
      </c>
      <c r="CK30" s="28">
        <f t="shared" si="47"/>
        <v>0</v>
      </c>
      <c r="CL30" s="27" t="e">
        <f t="shared" si="48"/>
        <v>#VALUE!</v>
      </c>
      <c r="CM30" s="28">
        <f t="shared" si="49"/>
        <v>0</v>
      </c>
      <c r="CN30" s="28">
        <f>IF(OR(T30="",T30=" ",T30="　"),0,IF(D30&gt;=810701,0,IF(BY30=1,1,IF(MATCH(T30,Sheet2!$D$3:$D$12,1)&lt;=3,1,0))))</f>
        <v>0</v>
      </c>
      <c r="CO30" s="28">
        <f>IF(OR(X30="",X30=" ",X30="　"),0,IF(D30&gt;=810701,0,IF(BZ30=1,1,IF(MATCH(X30,Sheet2!$D$3:$D$12,1)&lt;=3,1,0))))</f>
        <v>0</v>
      </c>
      <c r="CP30" s="28">
        <f>IF(OR(AB30="",AB30=" ",AB30="　"),0,IF(D30&gt;=810701,0,IF(CA30=1,1,IF(MATCH(AB30,Sheet2!$D$3:$D$12,1)&lt;=3,1,0))))</f>
        <v>0</v>
      </c>
      <c r="CQ30" s="28">
        <f>IF(OR(AF30="",AF30=" ",AF30="　"),0,IF(D30&gt;=810701,0,IF(CB30=1,1,IF(MATCH(AF30,Sheet2!$D$3:$D$12,1)&lt;=3,1,0))))</f>
        <v>0</v>
      </c>
      <c r="CR30" s="29">
        <f t="shared" si="50"/>
        <v>4</v>
      </c>
      <c r="CS30" s="29">
        <f t="shared" si="51"/>
        <v>3</v>
      </c>
      <c r="CT30" s="30">
        <f t="shared" si="52"/>
        <v>0</v>
      </c>
      <c r="CU30" s="30">
        <f t="shared" si="53"/>
        <v>0</v>
      </c>
      <c r="CV30" s="30">
        <f t="shared" si="54"/>
        <v>0</v>
      </c>
      <c r="CW30" s="30">
        <f t="shared" si="54"/>
        <v>0</v>
      </c>
      <c r="CX30" s="31"/>
      <c r="CY30" s="27" t="e">
        <f t="shared" si="55"/>
        <v>#VALUE!</v>
      </c>
      <c r="CZ30" s="28">
        <f t="shared" si="56"/>
        <v>0</v>
      </c>
      <c r="DA30" s="27" t="e">
        <f t="shared" si="57"/>
        <v>#VALUE!</v>
      </c>
      <c r="DB30" s="28">
        <f t="shared" si="58"/>
        <v>0</v>
      </c>
      <c r="DC30" s="28">
        <f>IF(OR(T30="",T30=" ",T30="　"),0,IF(D30&gt;=820101,0,IF(CN30=1,1,IF(MATCH(T30,Sheet2!$D$3:$D$12,1)&lt;=4,1,0))))</f>
        <v>0</v>
      </c>
      <c r="DD30" s="28">
        <f>IF(OR(X30="",X30=" ",X30="　"),0,IF(D30&gt;=820101,0,IF(CO30=1,1,IF(MATCH(X30,Sheet2!$D$3:$D$12,1)&lt;=4,1,0))))</f>
        <v>0</v>
      </c>
      <c r="DE30" s="28">
        <f>IF(OR(AB30="",AB30=" ",AB30="　"),0,IF(D30&gt;=820101,0,IF(CP30=1,1,IF(MATCH(AB30,Sheet2!$D$3:$D$12,1)&lt;=4,1,0))))</f>
        <v>0</v>
      </c>
      <c r="DF30" s="28">
        <f>IF(OR(AF30="",AF30=" ",AF30="　"),0,IF(D30&gt;=820101,0,IF(CQ30=1,1,IF(MATCH(AF30,Sheet2!$D$3:$D$12,1)&lt;=4,1,0))))</f>
        <v>0</v>
      </c>
      <c r="DG30" s="29">
        <f t="shared" si="59"/>
        <v>3</v>
      </c>
      <c r="DH30" s="29">
        <f t="shared" si="60"/>
        <v>3</v>
      </c>
      <c r="DI30" s="30">
        <f t="shared" si="61"/>
        <v>0</v>
      </c>
      <c r="DJ30" s="30">
        <f t="shared" si="62"/>
        <v>0</v>
      </c>
      <c r="DK30" s="30">
        <f t="shared" si="63"/>
        <v>0</v>
      </c>
      <c r="DL30" s="30">
        <f t="shared" si="63"/>
        <v>0</v>
      </c>
      <c r="DM30" s="31"/>
      <c r="DN30" s="27" t="e">
        <f t="shared" si="64"/>
        <v>#VALUE!</v>
      </c>
      <c r="DO30" s="28">
        <f t="shared" si="65"/>
        <v>0</v>
      </c>
      <c r="DP30" s="27" t="e">
        <f t="shared" si="66"/>
        <v>#VALUE!</v>
      </c>
      <c r="DQ30" s="28">
        <f t="shared" si="67"/>
        <v>0</v>
      </c>
      <c r="DR30" s="28">
        <f>IF(OR(T30="",T30=" ",T30="　"),0,IF(D30&gt;=820701,0,IF(DC30=1,1,IF(MATCH(T30,Sheet2!$D$3:$D$12,1)&lt;=5,1,0))))</f>
        <v>0</v>
      </c>
      <c r="DS30" s="28">
        <f>IF(OR(X30="",X30=" ",X30="　"),0,IF(D30&gt;=820701,0,IF(DD30=1,1,IF(MATCH(X30,Sheet2!$D$3:$D$12,1)&lt;=5,1,0))))</f>
        <v>0</v>
      </c>
      <c r="DT30" s="28">
        <f>IF(OR(AB30="",AB30=" ",AB30="　"),0,IF(D30&gt;=820701,0,IF(DE30=1,1,IF(MATCH(AB30,Sheet2!$D$3:$D$12,1)&lt;=5,1,0))))</f>
        <v>0</v>
      </c>
      <c r="DU30" s="28">
        <f>IF(OR(AF30="",AF30=" ",AF30="　"),0,IF(D30&gt;=820701,0,IF(DF30=1,1,IF(MATCH(AF30,Sheet2!$D$3:$D$12,1)&lt;=5,1,0))))</f>
        <v>0</v>
      </c>
      <c r="DV30" s="29">
        <f t="shared" si="68"/>
        <v>3</v>
      </c>
      <c r="DW30" s="29">
        <f t="shared" si="69"/>
        <v>3</v>
      </c>
      <c r="DX30" s="30">
        <f t="shared" si="70"/>
        <v>0</v>
      </c>
      <c r="DY30" s="30">
        <f t="shared" si="71"/>
        <v>0</v>
      </c>
      <c r="DZ30" s="30">
        <f t="shared" si="72"/>
        <v>0</v>
      </c>
      <c r="EA30" s="30">
        <f t="shared" si="72"/>
        <v>0</v>
      </c>
      <c r="EB30" s="31"/>
      <c r="EC30" s="27" t="e">
        <f t="shared" si="73"/>
        <v>#VALUE!</v>
      </c>
      <c r="ED30" s="28">
        <f t="shared" si="74"/>
        <v>0</v>
      </c>
      <c r="EE30" s="27" t="e">
        <f t="shared" si="75"/>
        <v>#VALUE!</v>
      </c>
      <c r="EF30" s="28">
        <f t="shared" si="76"/>
        <v>0</v>
      </c>
      <c r="EG30" s="28">
        <f>IF(OR(T30="",T30=" ",T30="　"),0,IF(D30&gt;=830101,0,IF(DR30=1,1,IF(MATCH(T30,Sheet2!$D$3:$D$12,1)&lt;=6,1,0))))</f>
        <v>0</v>
      </c>
      <c r="EH30" s="28">
        <f>IF(OR(X30="",X30=" ",X30="　"),0,IF(D30&gt;=830101,0,IF(DS30=1,1,IF(MATCH(X30,Sheet2!$D$3:$D$12,1)&lt;=6,1,0))))</f>
        <v>0</v>
      </c>
      <c r="EI30" s="28">
        <f>IF(OR(AB30="",AB30=" ",AB30="　"),0,IF(D30&gt;=830101,0,IF(DT30=1,1,IF(MATCH(AB30,Sheet2!$D$3:$D$12,1)&lt;=6,1,0))))</f>
        <v>0</v>
      </c>
      <c r="EJ30" s="28">
        <f>IF(OR(AF30="",AF30=" ",AF30="　"),0,IF(D30&gt;=830101,0,IF(DU30=1,1,IF(MATCH(AF30,Sheet2!$D$3:$D$12,1)&lt;=6,1,0))))</f>
        <v>0</v>
      </c>
      <c r="EK30" s="29">
        <f t="shared" si="77"/>
        <v>2</v>
      </c>
      <c r="EL30" s="29">
        <f t="shared" si="78"/>
        <v>2</v>
      </c>
      <c r="EM30" s="30">
        <f t="shared" si="79"/>
        <v>0</v>
      </c>
      <c r="EN30" s="30">
        <f t="shared" si="80"/>
        <v>0</v>
      </c>
      <c r="EO30" s="30">
        <f t="shared" si="81"/>
        <v>0</v>
      </c>
      <c r="EP30" s="30">
        <f t="shared" si="81"/>
        <v>0</v>
      </c>
      <c r="EQ30" s="31"/>
      <c r="ER30" s="27" t="e">
        <f t="shared" si="82"/>
        <v>#VALUE!</v>
      </c>
      <c r="ES30" s="28">
        <f t="shared" si="83"/>
        <v>0</v>
      </c>
      <c r="ET30" s="27" t="e">
        <f t="shared" si="84"/>
        <v>#VALUE!</v>
      </c>
      <c r="EU30" s="28">
        <f t="shared" si="85"/>
        <v>0</v>
      </c>
      <c r="EV30" s="28">
        <f>IF(OR(T30="",T30=" ",T30="　"),0,IF(D30&gt;=830701,0,IF(EG30=1,1,IF(MATCH(T30,Sheet2!$D$3:$D$12,1)&lt;=7,1,0))))</f>
        <v>0</v>
      </c>
      <c r="EW30" s="28">
        <f>IF(OR(X30="",X30=" ",X30="　"),0,IF(D30&gt;=830701,0,IF(EH30=1,1,IF(MATCH(X30,Sheet2!$D$3:$D$12,1)&lt;=7,1,0))))</f>
        <v>0</v>
      </c>
      <c r="EX30" s="28">
        <f>IF(OR(AB30="",AB30=" ",AB30="　"),0,IF(D30&gt;=830701,0,IF(EI30=1,1,IF(MATCH(AB30,Sheet2!$D$3:$D$12,1)&lt;=7,1,0))))</f>
        <v>0</v>
      </c>
      <c r="EY30" s="28">
        <f>IF(OR(AF30="",AF30=" ",AF30="　"),0,IF(D30&gt;=830701,0,IF(EJ30=1,1,IF(MATCH(AF30,Sheet2!$D$3:$D$12,1)&lt;=7,1,0))))</f>
        <v>0</v>
      </c>
      <c r="EZ30" s="29">
        <f t="shared" si="86"/>
        <v>2</v>
      </c>
      <c r="FA30" s="29">
        <f t="shared" si="87"/>
        <v>2</v>
      </c>
      <c r="FB30" s="30">
        <f t="shared" si="88"/>
        <v>0</v>
      </c>
      <c r="FC30" s="30">
        <f t="shared" si="89"/>
        <v>0</v>
      </c>
      <c r="FD30" s="30">
        <f t="shared" si="90"/>
        <v>0</v>
      </c>
      <c r="FE30" s="30">
        <f t="shared" si="90"/>
        <v>0</v>
      </c>
      <c r="FF30" s="31"/>
      <c r="FG30" s="27" t="e">
        <f t="shared" si="91"/>
        <v>#VALUE!</v>
      </c>
      <c r="FH30" s="28">
        <f t="shared" si="92"/>
        <v>0</v>
      </c>
      <c r="FI30" s="27" t="e">
        <f t="shared" si="93"/>
        <v>#VALUE!</v>
      </c>
      <c r="FJ30" s="28">
        <f t="shared" si="94"/>
        <v>0</v>
      </c>
      <c r="FK30" s="28">
        <f>IF(OR(T30="",T30=" ",T30="　"),0,IF(D30&gt;=840101,0,IF(EV30=1,1,IF(MATCH(T30,Sheet2!$D$3:$D$12,1)&lt;=8,1,0))))</f>
        <v>0</v>
      </c>
      <c r="FL30" s="28">
        <f>IF(OR(X30="",X30=" ",X30="　"),0,IF(D30&gt;=840101,0,IF(EW30=1,1,IF(MATCH(X30,Sheet2!$D$3:$D$12,1)&lt;=8,1,0))))</f>
        <v>0</v>
      </c>
      <c r="FM30" s="28">
        <f>IF(OR(AB30="",AB30=" ",AB30="　"),0,IF(D30&gt;=840101,0,IF(EX30=1,1,IF(MATCH(AB30,Sheet2!$D$3:$D$12,1)&lt;=8,1,0))))</f>
        <v>0</v>
      </c>
      <c r="FN30" s="28">
        <f>IF(OR(AF30="",AF30=" ",AF30="　"),0,IF(D30&gt;=840101,0,IF(EY30=1,1,IF(MATCH(AF30,Sheet2!$D$3:$D$12,1)&lt;=8,1,0))))</f>
        <v>0</v>
      </c>
      <c r="FO30" s="29">
        <f t="shared" si="95"/>
        <v>1</v>
      </c>
      <c r="FP30" s="29">
        <f t="shared" si="96"/>
        <v>1</v>
      </c>
      <c r="FQ30" s="30">
        <f t="shared" si="97"/>
        <v>0</v>
      </c>
      <c r="FR30" s="30">
        <f t="shared" si="98"/>
        <v>0</v>
      </c>
      <c r="FS30" s="30">
        <f t="shared" si="99"/>
        <v>0</v>
      </c>
      <c r="FT30" s="30">
        <f t="shared" si="99"/>
        <v>0</v>
      </c>
      <c r="FU30" s="31"/>
      <c r="FV30" s="27" t="e">
        <f t="shared" si="100"/>
        <v>#VALUE!</v>
      </c>
      <c r="FW30" s="28">
        <f t="shared" si="101"/>
        <v>0</v>
      </c>
      <c r="FX30" s="27" t="e">
        <f t="shared" si="102"/>
        <v>#VALUE!</v>
      </c>
      <c r="FY30" s="28">
        <f t="shared" si="103"/>
        <v>0</v>
      </c>
      <c r="FZ30" s="28">
        <f>IF(OR(T30="",T30=" ",T30="　"),0,IF(D30&gt;=840701,0,IF(FK30=1,1,IF(MATCH(T30,Sheet2!$D$3:$D$12,1)&lt;=9,1,0))))</f>
        <v>0</v>
      </c>
      <c r="GA30" s="28">
        <f>IF(OR(X30="",X30=" ",X30="　"),0,IF(D30&gt;=840701,0,IF(FL30=1,1,IF(MATCH(X30,Sheet2!$D$3:$D$12,1)&lt;=9,1,0))))</f>
        <v>0</v>
      </c>
      <c r="GB30" s="28">
        <f>IF(OR(AB30="",AB30=" ",AB30="　"),0,IF(D30&gt;=840701,0,IF(FM30=1,1,IF(MATCH(AB30,Sheet2!$D$3:$D$12,1)&lt;=9,1,0))))</f>
        <v>0</v>
      </c>
      <c r="GC30" s="28">
        <f>IF(OR(AF30="",AF30=" ",AF30="　"),0,IF(D30&gt;=840701,0,IF(FN30=1,1,IF(MATCH(AF30,Sheet2!$D$3:$D$12,1)&lt;=9,1,0))))</f>
        <v>0</v>
      </c>
      <c r="GD30" s="29">
        <f t="shared" si="104"/>
        <v>1</v>
      </c>
      <c r="GE30" s="29">
        <f t="shared" si="105"/>
        <v>1</v>
      </c>
      <c r="GF30" s="30">
        <f t="shared" si="106"/>
        <v>0</v>
      </c>
      <c r="GG30" s="30">
        <f t="shared" si="107"/>
        <v>0</v>
      </c>
      <c r="GH30" s="30">
        <f t="shared" si="108"/>
        <v>0</v>
      </c>
      <c r="GI30" s="30">
        <f t="shared" si="108"/>
        <v>0</v>
      </c>
      <c r="GJ30" s="31"/>
      <c r="GK30" s="27" t="e">
        <f t="shared" si="109"/>
        <v>#VALUE!</v>
      </c>
      <c r="GL30" s="28">
        <f t="shared" si="110"/>
        <v>0</v>
      </c>
      <c r="GM30" s="27" t="e">
        <f t="shared" si="111"/>
        <v>#VALUE!</v>
      </c>
      <c r="GN30" s="28">
        <f t="shared" si="112"/>
        <v>0</v>
      </c>
      <c r="GO30" s="28">
        <f>IF(OR(T30="",T30=" ",T30="　"),0,IF(D30&gt;=840701,0,IF(FZ30=1,1,IF(MATCH(T30,Sheet2!$D$3:$D$12,1)&lt;=10,1,0))))</f>
        <v>0</v>
      </c>
      <c r="GP30" s="28">
        <f>IF(OR(X30="",X30=" ",X30="　"),0,IF(D30&gt;=840701,0,IF(GA30=1,1,IF(MATCH(X30,Sheet2!$D$3:$D$12,1)&lt;=10,1,0))))</f>
        <v>0</v>
      </c>
      <c r="GQ30" s="28">
        <f>IF(OR(AB30="",AB30=" ",AB30="　"),0,IF(D30&gt;=840701,0,IF(GB30=1,1,IF(MATCH(AB30,Sheet2!$D$3:$D$12,1)&lt;=10,1,0))))</f>
        <v>0</v>
      </c>
      <c r="GR30" s="28">
        <f>IF(OR(AF30="",AF30=" ",AF30="　"),0,IF(D30&gt;=840701,0,IF(GC30=1,1,IF(MATCH(AF30,Sheet2!$D$3:$D$12,1)&lt;=10,1,0))))</f>
        <v>0</v>
      </c>
      <c r="GS30" s="29">
        <f t="shared" si="113"/>
        <v>0</v>
      </c>
      <c r="GT30" s="29">
        <f t="shared" si="114"/>
        <v>0</v>
      </c>
      <c r="GU30" s="30">
        <f t="shared" si="115"/>
        <v>0</v>
      </c>
      <c r="GV30" s="30">
        <f t="shared" si="116"/>
        <v>0</v>
      </c>
      <c r="GW30" s="30">
        <f t="shared" si="117"/>
        <v>0</v>
      </c>
      <c r="GX30" s="30">
        <f t="shared" si="117"/>
        <v>0</v>
      </c>
      <c r="GY30" s="131"/>
      <c r="GZ30" s="39" t="str">
        <f t="shared" si="118"/>
        <v>1911/00/00</v>
      </c>
      <c r="HA30" s="131" t="e">
        <f t="shared" si="119"/>
        <v>#VALUE!</v>
      </c>
      <c r="HB30" s="131" t="str">
        <f t="shared" si="120"/>
        <v>1911/00/00</v>
      </c>
      <c r="HC30" s="131" t="e">
        <f t="shared" si="121"/>
        <v>#VALUE!</v>
      </c>
      <c r="HD30" s="131" t="str">
        <f t="shared" si="122"/>
        <v>1911/00/00</v>
      </c>
      <c r="HE30" s="131" t="e">
        <f t="shared" si="123"/>
        <v>#VALUE!</v>
      </c>
      <c r="HF30" s="131" t="str">
        <f t="shared" si="124"/>
        <v>2015/01/01</v>
      </c>
      <c r="HH30" s="131">
        <f>IF(OR(C30="",C30=" ",C30="　"),0,IF(D30&gt;780630,0,ROUND(VLOOKUP(F30,Sheet2!$A$1:$B$20,2,FALSE)*E30,0)))</f>
        <v>0</v>
      </c>
      <c r="HI30" s="131">
        <f t="shared" si="125"/>
        <v>0</v>
      </c>
      <c r="HJ30" s="131">
        <f t="shared" si="126"/>
        <v>0</v>
      </c>
      <c r="HL30" s="131" t="str">
        <f t="shared" si="127"/>
        <v/>
      </c>
      <c r="HM30" s="131" t="str">
        <f t="shared" si="128"/>
        <v/>
      </c>
      <c r="HN30" s="131" t="str">
        <f t="shared" si="129"/>
        <v/>
      </c>
      <c r="HO30" s="131" t="str">
        <f t="shared" si="130"/>
        <v/>
      </c>
      <c r="HP30" s="131" t="str">
        <f t="shared" si="131"/>
        <v/>
      </c>
      <c r="HQ30" s="131" t="str">
        <f t="shared" si="131"/>
        <v/>
      </c>
      <c r="HR30" s="131" t="str">
        <f t="shared" si="132"/>
        <v/>
      </c>
    </row>
    <row r="31" spans="1:226" ht="60" customHeight="1">
      <c r="A31" s="125">
        <v>26</v>
      </c>
      <c r="B31" s="32"/>
      <c r="C31" s="33"/>
      <c r="D31" s="34"/>
      <c r="E31" s="55"/>
      <c r="F31" s="46"/>
      <c r="G31" s="48">
        <f>IF(OR(C31="",C31=" ",C31="　"),0,IF(D31&gt;780630,0,ROUND(VLOOKUP(F31,Sheet2!$A$1:$B$20,2,FALSE),0)))</f>
        <v>0</v>
      </c>
      <c r="H31" s="49">
        <f t="shared" si="0"/>
        <v>0</v>
      </c>
      <c r="I31" s="24">
        <f t="shared" si="1"/>
        <v>0</v>
      </c>
      <c r="J31" s="25">
        <f t="shared" si="2"/>
        <v>0</v>
      </c>
      <c r="K31" s="35"/>
      <c r="L31" s="133" t="str">
        <f t="shared" si="133"/>
        <v/>
      </c>
      <c r="M31" s="51" t="str">
        <f t="shared" si="4"/>
        <v/>
      </c>
      <c r="N31" s="56">
        <v>15.5</v>
      </c>
      <c r="O31" s="38"/>
      <c r="P31" s="133" t="str">
        <f t="shared" si="134"/>
        <v/>
      </c>
      <c r="Q31" s="51" t="str">
        <f t="shared" si="6"/>
        <v/>
      </c>
      <c r="R31" s="56">
        <v>15.5</v>
      </c>
      <c r="S31" s="38"/>
      <c r="T31" s="34"/>
      <c r="U31" s="51" t="str">
        <f t="shared" si="7"/>
        <v/>
      </c>
      <c r="V31" s="56">
        <v>15.5</v>
      </c>
      <c r="W31" s="38"/>
      <c r="X31" s="34"/>
      <c r="Y31" s="51" t="str">
        <f t="shared" si="8"/>
        <v/>
      </c>
      <c r="Z31" s="56">
        <v>15.5</v>
      </c>
      <c r="AA31" s="35"/>
      <c r="AB31" s="34"/>
      <c r="AC31" s="51" t="str">
        <f t="shared" si="9"/>
        <v/>
      </c>
      <c r="AD31" s="56">
        <v>15.5</v>
      </c>
      <c r="AE31" s="38"/>
      <c r="AF31" s="34"/>
      <c r="AG31" s="51" t="str">
        <f t="shared" si="10"/>
        <v/>
      </c>
      <c r="AH31" s="56">
        <v>15.5</v>
      </c>
      <c r="AI31" s="37">
        <f t="shared" si="11"/>
        <v>0</v>
      </c>
      <c r="AJ31" s="47">
        <f t="shared" si="12"/>
        <v>0</v>
      </c>
      <c r="AK31" s="26">
        <f t="shared" si="13"/>
        <v>0</v>
      </c>
      <c r="AL31" s="53">
        <f t="shared" si="14"/>
        <v>0</v>
      </c>
      <c r="AM31" s="36"/>
      <c r="AN31" s="54"/>
      <c r="AO31" s="131" t="e">
        <f>VLOOKUP(LEFT(C31,1),Sheet2!$L$3:$M$28,2,FALSE)&amp;MID(C31,2,9)</f>
        <v>#N/A</v>
      </c>
      <c r="AP31" s="131" t="e">
        <f t="shared" si="15"/>
        <v>#N/A</v>
      </c>
      <c r="AQ31" s="131" t="e">
        <f t="shared" si="16"/>
        <v>#N/A</v>
      </c>
      <c r="AR31" s="27">
        <f t="shared" si="17"/>
        <v>0</v>
      </c>
      <c r="AS31" s="28">
        <f t="shared" si="18"/>
        <v>0</v>
      </c>
      <c r="AT31" s="27">
        <f t="shared" si="19"/>
        <v>0</v>
      </c>
      <c r="AU31" s="28">
        <f t="shared" si="20"/>
        <v>0</v>
      </c>
      <c r="AV31" s="28">
        <f t="shared" si="21"/>
        <v>0</v>
      </c>
      <c r="AW31" s="28">
        <f t="shared" si="22"/>
        <v>0</v>
      </c>
      <c r="AX31" s="28">
        <f t="shared" si="23"/>
        <v>0</v>
      </c>
      <c r="AY31" s="28">
        <f t="shared" si="24"/>
        <v>0</v>
      </c>
      <c r="AZ31" s="29" t="str">
        <f t="shared" si="25"/>
        <v/>
      </c>
      <c r="BA31" s="29"/>
      <c r="BB31" s="30">
        <f t="shared" si="26"/>
        <v>0</v>
      </c>
      <c r="BC31" s="30">
        <f t="shared" si="26"/>
        <v>0</v>
      </c>
      <c r="BD31" s="31">
        <f t="shared" si="27"/>
        <v>0</v>
      </c>
      <c r="BE31" s="131"/>
      <c r="BF31" s="27" t="e">
        <f t="shared" si="28"/>
        <v>#VALUE!</v>
      </c>
      <c r="BG31" s="28">
        <f t="shared" si="29"/>
        <v>0</v>
      </c>
      <c r="BH31" s="27" t="e">
        <f t="shared" si="30"/>
        <v>#VALUE!</v>
      </c>
      <c r="BI31" s="28">
        <f t="shared" si="31"/>
        <v>0</v>
      </c>
      <c r="BJ31" s="28">
        <f>IF(OR(T31="",T31=" ",T31="　"),0,IF(D31&gt;=800701,0,IF(MATCH(T31,Sheet2!$D$3:$D$12,1)&lt;=1,1,0)))</f>
        <v>0</v>
      </c>
      <c r="BK31" s="28">
        <f>IF(OR(X31="",X31=" ",X31="　"),0,IF(D31&gt;=800701,0,IF(MATCH(X31,Sheet2!$D$3:$D$12,1)&lt;=1,1,0)))</f>
        <v>0</v>
      </c>
      <c r="BL31" s="28">
        <f>IF(OR(AB31="",AB31=" ",AB31="　"),0,IF(D31&gt;=800701,0,IF(MATCH(AB31,Sheet2!$D$3:$D$12,1)&lt;=1,1,0)))</f>
        <v>0</v>
      </c>
      <c r="BM31" s="28">
        <f>IF(OR(AF31="",AF31=" ",AF31="　"),0,IF(D31&gt;=800701,0,IF(MATCH(AF31,Sheet2!$D$3:$D$12,1)&lt;=1,1,0)))</f>
        <v>0</v>
      </c>
      <c r="BN31" s="29">
        <f t="shared" si="32"/>
        <v>5</v>
      </c>
      <c r="BO31" s="29">
        <f t="shared" si="33"/>
        <v>3</v>
      </c>
      <c r="BP31" s="30">
        <f t="shared" si="34"/>
        <v>0</v>
      </c>
      <c r="BQ31" s="30">
        <f t="shared" si="35"/>
        <v>0</v>
      </c>
      <c r="BR31" s="30">
        <f t="shared" si="36"/>
        <v>0</v>
      </c>
      <c r="BS31" s="30">
        <f t="shared" si="36"/>
        <v>0</v>
      </c>
      <c r="BT31" s="30"/>
      <c r="BU31" s="27" t="e">
        <f t="shared" si="37"/>
        <v>#VALUE!</v>
      </c>
      <c r="BV31" s="28">
        <f t="shared" si="38"/>
        <v>0</v>
      </c>
      <c r="BW31" s="27" t="e">
        <f t="shared" si="39"/>
        <v>#VALUE!</v>
      </c>
      <c r="BX31" s="28">
        <f t="shared" si="40"/>
        <v>0</v>
      </c>
      <c r="BY31" s="28">
        <f>IF(OR(T31="",T31=" ",T31="　"),0,IF(D31&gt;=810101,0,IF(BJ31=1,1,IF(MATCH(T31,Sheet2!$D$3:$D$12,1)&lt;=2,1,0))))</f>
        <v>0</v>
      </c>
      <c r="BZ31" s="28">
        <f>IF(OR(X31="",X31=" ",X31="　"),0,IF(D31&gt;=810101,0,IF(BK31=1,1,IF(MATCH(X31,Sheet2!$D$3:$D$12,1)&lt;=2,1,0))))</f>
        <v>0</v>
      </c>
      <c r="CA31" s="28">
        <f>IF(OR(AB31="",AB31=" ",AB31="　"),0,IF(D31&gt;=810101,0,IF(BL31=1,1,IF(MATCH(AB31,Sheet2!$D$3:$D$12,1)&lt;=2,1,0))))</f>
        <v>0</v>
      </c>
      <c r="CB31" s="28">
        <f>IF(OR(AF31="",AF31=" ",AF31="　"),0,IF(D31&gt;=810101,0,IF(BM31=1,1,IF(MATCH(AF31,Sheet2!$D$3:$D$12,1)&lt;=2,1,0))))</f>
        <v>0</v>
      </c>
      <c r="CC31" s="29">
        <f t="shared" si="41"/>
        <v>4</v>
      </c>
      <c r="CD31" s="29">
        <f t="shared" si="42"/>
        <v>3</v>
      </c>
      <c r="CE31" s="30">
        <f t="shared" si="43"/>
        <v>0</v>
      </c>
      <c r="CF31" s="30">
        <f t="shared" si="44"/>
        <v>0</v>
      </c>
      <c r="CG31" s="30">
        <f t="shared" si="45"/>
        <v>0</v>
      </c>
      <c r="CH31" s="30">
        <f t="shared" si="45"/>
        <v>0</v>
      </c>
      <c r="CI31" s="30"/>
      <c r="CJ31" s="27" t="e">
        <f t="shared" si="46"/>
        <v>#VALUE!</v>
      </c>
      <c r="CK31" s="28">
        <f t="shared" si="47"/>
        <v>0</v>
      </c>
      <c r="CL31" s="27" t="e">
        <f t="shared" si="48"/>
        <v>#VALUE!</v>
      </c>
      <c r="CM31" s="28">
        <f t="shared" si="49"/>
        <v>0</v>
      </c>
      <c r="CN31" s="28">
        <f>IF(OR(T31="",T31=" ",T31="　"),0,IF(D31&gt;=810701,0,IF(BY31=1,1,IF(MATCH(T31,Sheet2!$D$3:$D$12,1)&lt;=3,1,0))))</f>
        <v>0</v>
      </c>
      <c r="CO31" s="28">
        <f>IF(OR(X31="",X31=" ",X31="　"),0,IF(D31&gt;=810701,0,IF(BZ31=1,1,IF(MATCH(X31,Sheet2!$D$3:$D$12,1)&lt;=3,1,0))))</f>
        <v>0</v>
      </c>
      <c r="CP31" s="28">
        <f>IF(OR(AB31="",AB31=" ",AB31="　"),0,IF(D31&gt;=810701,0,IF(CA31=1,1,IF(MATCH(AB31,Sheet2!$D$3:$D$12,1)&lt;=3,1,0))))</f>
        <v>0</v>
      </c>
      <c r="CQ31" s="28">
        <f>IF(OR(AF31="",AF31=" ",AF31="　"),0,IF(D31&gt;=810701,0,IF(CB31=1,1,IF(MATCH(AF31,Sheet2!$D$3:$D$12,1)&lt;=3,1,0))))</f>
        <v>0</v>
      </c>
      <c r="CR31" s="29">
        <f t="shared" si="50"/>
        <v>4</v>
      </c>
      <c r="CS31" s="29">
        <f t="shared" si="51"/>
        <v>3</v>
      </c>
      <c r="CT31" s="30">
        <f t="shared" si="52"/>
        <v>0</v>
      </c>
      <c r="CU31" s="30">
        <f t="shared" si="53"/>
        <v>0</v>
      </c>
      <c r="CV31" s="30">
        <f t="shared" si="54"/>
        <v>0</v>
      </c>
      <c r="CW31" s="30">
        <f t="shared" si="54"/>
        <v>0</v>
      </c>
      <c r="CX31" s="31"/>
      <c r="CY31" s="27" t="e">
        <f t="shared" si="55"/>
        <v>#VALUE!</v>
      </c>
      <c r="CZ31" s="28">
        <f t="shared" si="56"/>
        <v>0</v>
      </c>
      <c r="DA31" s="27" t="e">
        <f t="shared" si="57"/>
        <v>#VALUE!</v>
      </c>
      <c r="DB31" s="28">
        <f t="shared" si="58"/>
        <v>0</v>
      </c>
      <c r="DC31" s="28">
        <f>IF(OR(T31="",T31=" ",T31="　"),0,IF(D31&gt;=820101,0,IF(CN31=1,1,IF(MATCH(T31,Sheet2!$D$3:$D$12,1)&lt;=4,1,0))))</f>
        <v>0</v>
      </c>
      <c r="DD31" s="28">
        <f>IF(OR(X31="",X31=" ",X31="　"),0,IF(D31&gt;=820101,0,IF(CO31=1,1,IF(MATCH(X31,Sheet2!$D$3:$D$12,1)&lt;=4,1,0))))</f>
        <v>0</v>
      </c>
      <c r="DE31" s="28">
        <f>IF(OR(AB31="",AB31=" ",AB31="　"),0,IF(D31&gt;=820101,0,IF(CP31=1,1,IF(MATCH(AB31,Sheet2!$D$3:$D$12,1)&lt;=4,1,0))))</f>
        <v>0</v>
      </c>
      <c r="DF31" s="28">
        <f>IF(OR(AF31="",AF31=" ",AF31="　"),0,IF(D31&gt;=820101,0,IF(CQ31=1,1,IF(MATCH(AF31,Sheet2!$D$3:$D$12,1)&lt;=4,1,0))))</f>
        <v>0</v>
      </c>
      <c r="DG31" s="29">
        <f t="shared" si="59"/>
        <v>3</v>
      </c>
      <c r="DH31" s="29">
        <f t="shared" si="60"/>
        <v>3</v>
      </c>
      <c r="DI31" s="30">
        <f t="shared" si="61"/>
        <v>0</v>
      </c>
      <c r="DJ31" s="30">
        <f t="shared" si="62"/>
        <v>0</v>
      </c>
      <c r="DK31" s="30">
        <f t="shared" si="63"/>
        <v>0</v>
      </c>
      <c r="DL31" s="30">
        <f t="shared" si="63"/>
        <v>0</v>
      </c>
      <c r="DM31" s="31"/>
      <c r="DN31" s="27" t="e">
        <f t="shared" si="64"/>
        <v>#VALUE!</v>
      </c>
      <c r="DO31" s="28">
        <f t="shared" si="65"/>
        <v>0</v>
      </c>
      <c r="DP31" s="27" t="e">
        <f t="shared" si="66"/>
        <v>#VALUE!</v>
      </c>
      <c r="DQ31" s="28">
        <f t="shared" si="67"/>
        <v>0</v>
      </c>
      <c r="DR31" s="28">
        <f>IF(OR(T31="",T31=" ",T31="　"),0,IF(D31&gt;=820701,0,IF(DC31=1,1,IF(MATCH(T31,Sheet2!$D$3:$D$12,1)&lt;=5,1,0))))</f>
        <v>0</v>
      </c>
      <c r="DS31" s="28">
        <f>IF(OR(X31="",X31=" ",X31="　"),0,IF(D31&gt;=820701,0,IF(DD31=1,1,IF(MATCH(X31,Sheet2!$D$3:$D$12,1)&lt;=5,1,0))))</f>
        <v>0</v>
      </c>
      <c r="DT31" s="28">
        <f>IF(OR(AB31="",AB31=" ",AB31="　"),0,IF(D31&gt;=820701,0,IF(DE31=1,1,IF(MATCH(AB31,Sheet2!$D$3:$D$12,1)&lt;=5,1,0))))</f>
        <v>0</v>
      </c>
      <c r="DU31" s="28">
        <f>IF(OR(AF31="",AF31=" ",AF31="　"),0,IF(D31&gt;=820701,0,IF(DF31=1,1,IF(MATCH(AF31,Sheet2!$D$3:$D$12,1)&lt;=5,1,0))))</f>
        <v>0</v>
      </c>
      <c r="DV31" s="29">
        <f t="shared" si="68"/>
        <v>3</v>
      </c>
      <c r="DW31" s="29">
        <f t="shared" si="69"/>
        <v>3</v>
      </c>
      <c r="DX31" s="30">
        <f t="shared" si="70"/>
        <v>0</v>
      </c>
      <c r="DY31" s="30">
        <f t="shared" si="71"/>
        <v>0</v>
      </c>
      <c r="DZ31" s="30">
        <f t="shared" si="72"/>
        <v>0</v>
      </c>
      <c r="EA31" s="30">
        <f t="shared" si="72"/>
        <v>0</v>
      </c>
      <c r="EB31" s="31"/>
      <c r="EC31" s="27" t="e">
        <f t="shared" si="73"/>
        <v>#VALUE!</v>
      </c>
      <c r="ED31" s="28">
        <f t="shared" si="74"/>
        <v>0</v>
      </c>
      <c r="EE31" s="27" t="e">
        <f t="shared" si="75"/>
        <v>#VALUE!</v>
      </c>
      <c r="EF31" s="28">
        <f t="shared" si="76"/>
        <v>0</v>
      </c>
      <c r="EG31" s="28">
        <f>IF(OR(T31="",T31=" ",T31="　"),0,IF(D31&gt;=830101,0,IF(DR31=1,1,IF(MATCH(T31,Sheet2!$D$3:$D$12,1)&lt;=6,1,0))))</f>
        <v>0</v>
      </c>
      <c r="EH31" s="28">
        <f>IF(OR(X31="",X31=" ",X31="　"),0,IF(D31&gt;=830101,0,IF(DS31=1,1,IF(MATCH(X31,Sheet2!$D$3:$D$12,1)&lt;=6,1,0))))</f>
        <v>0</v>
      </c>
      <c r="EI31" s="28">
        <f>IF(OR(AB31="",AB31=" ",AB31="　"),0,IF(D31&gt;=830101,0,IF(DT31=1,1,IF(MATCH(AB31,Sheet2!$D$3:$D$12,1)&lt;=6,1,0))))</f>
        <v>0</v>
      </c>
      <c r="EJ31" s="28">
        <f>IF(OR(AF31="",AF31=" ",AF31="　"),0,IF(D31&gt;=830101,0,IF(DU31=1,1,IF(MATCH(AF31,Sheet2!$D$3:$D$12,1)&lt;=6,1,0))))</f>
        <v>0</v>
      </c>
      <c r="EK31" s="29">
        <f t="shared" si="77"/>
        <v>2</v>
      </c>
      <c r="EL31" s="29">
        <f t="shared" si="78"/>
        <v>2</v>
      </c>
      <c r="EM31" s="30">
        <f t="shared" si="79"/>
        <v>0</v>
      </c>
      <c r="EN31" s="30">
        <f t="shared" si="80"/>
        <v>0</v>
      </c>
      <c r="EO31" s="30">
        <f t="shared" si="81"/>
        <v>0</v>
      </c>
      <c r="EP31" s="30">
        <f t="shared" si="81"/>
        <v>0</v>
      </c>
      <c r="EQ31" s="31"/>
      <c r="ER31" s="27" t="e">
        <f t="shared" si="82"/>
        <v>#VALUE!</v>
      </c>
      <c r="ES31" s="28">
        <f t="shared" si="83"/>
        <v>0</v>
      </c>
      <c r="ET31" s="27" t="e">
        <f t="shared" si="84"/>
        <v>#VALUE!</v>
      </c>
      <c r="EU31" s="28">
        <f t="shared" si="85"/>
        <v>0</v>
      </c>
      <c r="EV31" s="28">
        <f>IF(OR(T31="",T31=" ",T31="　"),0,IF(D31&gt;=830701,0,IF(EG31=1,1,IF(MATCH(T31,Sheet2!$D$3:$D$12,1)&lt;=7,1,0))))</f>
        <v>0</v>
      </c>
      <c r="EW31" s="28">
        <f>IF(OR(X31="",X31=" ",X31="　"),0,IF(D31&gt;=830701,0,IF(EH31=1,1,IF(MATCH(X31,Sheet2!$D$3:$D$12,1)&lt;=7,1,0))))</f>
        <v>0</v>
      </c>
      <c r="EX31" s="28">
        <f>IF(OR(AB31="",AB31=" ",AB31="　"),0,IF(D31&gt;=830701,0,IF(EI31=1,1,IF(MATCH(AB31,Sheet2!$D$3:$D$12,1)&lt;=7,1,0))))</f>
        <v>0</v>
      </c>
      <c r="EY31" s="28">
        <f>IF(OR(AF31="",AF31=" ",AF31="　"),0,IF(D31&gt;=830701,0,IF(EJ31=1,1,IF(MATCH(AF31,Sheet2!$D$3:$D$12,1)&lt;=7,1,0))))</f>
        <v>0</v>
      </c>
      <c r="EZ31" s="29">
        <f t="shared" si="86"/>
        <v>2</v>
      </c>
      <c r="FA31" s="29">
        <f t="shared" si="87"/>
        <v>2</v>
      </c>
      <c r="FB31" s="30">
        <f t="shared" si="88"/>
        <v>0</v>
      </c>
      <c r="FC31" s="30">
        <f t="shared" si="89"/>
        <v>0</v>
      </c>
      <c r="FD31" s="30">
        <f t="shared" si="90"/>
        <v>0</v>
      </c>
      <c r="FE31" s="30">
        <f t="shared" si="90"/>
        <v>0</v>
      </c>
      <c r="FF31" s="31"/>
      <c r="FG31" s="27" t="e">
        <f t="shared" si="91"/>
        <v>#VALUE!</v>
      </c>
      <c r="FH31" s="28">
        <f t="shared" si="92"/>
        <v>0</v>
      </c>
      <c r="FI31" s="27" t="e">
        <f t="shared" si="93"/>
        <v>#VALUE!</v>
      </c>
      <c r="FJ31" s="28">
        <f t="shared" si="94"/>
        <v>0</v>
      </c>
      <c r="FK31" s="28">
        <f>IF(OR(T31="",T31=" ",T31="　"),0,IF(D31&gt;=840101,0,IF(EV31=1,1,IF(MATCH(T31,Sheet2!$D$3:$D$12,1)&lt;=8,1,0))))</f>
        <v>0</v>
      </c>
      <c r="FL31" s="28">
        <f>IF(OR(X31="",X31=" ",X31="　"),0,IF(D31&gt;=840101,0,IF(EW31=1,1,IF(MATCH(X31,Sheet2!$D$3:$D$12,1)&lt;=8,1,0))))</f>
        <v>0</v>
      </c>
      <c r="FM31" s="28">
        <f>IF(OR(AB31="",AB31=" ",AB31="　"),0,IF(D31&gt;=840101,0,IF(EX31=1,1,IF(MATCH(AB31,Sheet2!$D$3:$D$12,1)&lt;=8,1,0))))</f>
        <v>0</v>
      </c>
      <c r="FN31" s="28">
        <f>IF(OR(AF31="",AF31=" ",AF31="　"),0,IF(D31&gt;=840101,0,IF(EY31=1,1,IF(MATCH(AF31,Sheet2!$D$3:$D$12,1)&lt;=8,1,0))))</f>
        <v>0</v>
      </c>
      <c r="FO31" s="29">
        <f t="shared" si="95"/>
        <v>1</v>
      </c>
      <c r="FP31" s="29">
        <f t="shared" si="96"/>
        <v>1</v>
      </c>
      <c r="FQ31" s="30">
        <f t="shared" si="97"/>
        <v>0</v>
      </c>
      <c r="FR31" s="30">
        <f t="shared" si="98"/>
        <v>0</v>
      </c>
      <c r="FS31" s="30">
        <f t="shared" si="99"/>
        <v>0</v>
      </c>
      <c r="FT31" s="30">
        <f t="shared" si="99"/>
        <v>0</v>
      </c>
      <c r="FU31" s="31"/>
      <c r="FV31" s="27" t="e">
        <f t="shared" si="100"/>
        <v>#VALUE!</v>
      </c>
      <c r="FW31" s="28">
        <f t="shared" si="101"/>
        <v>0</v>
      </c>
      <c r="FX31" s="27" t="e">
        <f t="shared" si="102"/>
        <v>#VALUE!</v>
      </c>
      <c r="FY31" s="28">
        <f t="shared" si="103"/>
        <v>0</v>
      </c>
      <c r="FZ31" s="28">
        <f>IF(OR(T31="",T31=" ",T31="　"),0,IF(D31&gt;=840701,0,IF(FK31=1,1,IF(MATCH(T31,Sheet2!$D$3:$D$12,1)&lt;=9,1,0))))</f>
        <v>0</v>
      </c>
      <c r="GA31" s="28">
        <f>IF(OR(X31="",X31=" ",X31="　"),0,IF(D31&gt;=840701,0,IF(FL31=1,1,IF(MATCH(X31,Sheet2!$D$3:$D$12,1)&lt;=9,1,0))))</f>
        <v>0</v>
      </c>
      <c r="GB31" s="28">
        <f>IF(OR(AB31="",AB31=" ",AB31="　"),0,IF(D31&gt;=840701,0,IF(FM31=1,1,IF(MATCH(AB31,Sheet2!$D$3:$D$12,1)&lt;=9,1,0))))</f>
        <v>0</v>
      </c>
      <c r="GC31" s="28">
        <f>IF(OR(AF31="",AF31=" ",AF31="　"),0,IF(D31&gt;=840701,0,IF(FN31=1,1,IF(MATCH(AF31,Sheet2!$D$3:$D$12,1)&lt;=9,1,0))))</f>
        <v>0</v>
      </c>
      <c r="GD31" s="29">
        <f t="shared" si="104"/>
        <v>1</v>
      </c>
      <c r="GE31" s="29">
        <f t="shared" si="105"/>
        <v>1</v>
      </c>
      <c r="GF31" s="30">
        <f t="shared" si="106"/>
        <v>0</v>
      </c>
      <c r="GG31" s="30">
        <f t="shared" si="107"/>
        <v>0</v>
      </c>
      <c r="GH31" s="30">
        <f t="shared" si="108"/>
        <v>0</v>
      </c>
      <c r="GI31" s="30">
        <f t="shared" si="108"/>
        <v>0</v>
      </c>
      <c r="GJ31" s="31"/>
      <c r="GK31" s="27" t="e">
        <f t="shared" si="109"/>
        <v>#VALUE!</v>
      </c>
      <c r="GL31" s="28">
        <f t="shared" si="110"/>
        <v>0</v>
      </c>
      <c r="GM31" s="27" t="e">
        <f t="shared" si="111"/>
        <v>#VALUE!</v>
      </c>
      <c r="GN31" s="28">
        <f t="shared" si="112"/>
        <v>0</v>
      </c>
      <c r="GO31" s="28">
        <f>IF(OR(T31="",T31=" ",T31="　"),0,IF(D31&gt;=840701,0,IF(FZ31=1,1,IF(MATCH(T31,Sheet2!$D$3:$D$12,1)&lt;=10,1,0))))</f>
        <v>0</v>
      </c>
      <c r="GP31" s="28">
        <f>IF(OR(X31="",X31=" ",X31="　"),0,IF(D31&gt;=840701,0,IF(GA31=1,1,IF(MATCH(X31,Sheet2!$D$3:$D$12,1)&lt;=10,1,0))))</f>
        <v>0</v>
      </c>
      <c r="GQ31" s="28">
        <f>IF(OR(AB31="",AB31=" ",AB31="　"),0,IF(D31&gt;=840701,0,IF(GB31=1,1,IF(MATCH(AB31,Sheet2!$D$3:$D$12,1)&lt;=10,1,0))))</f>
        <v>0</v>
      </c>
      <c r="GR31" s="28">
        <f>IF(OR(AF31="",AF31=" ",AF31="　"),0,IF(D31&gt;=840701,0,IF(GC31=1,1,IF(MATCH(AF31,Sheet2!$D$3:$D$12,1)&lt;=10,1,0))))</f>
        <v>0</v>
      </c>
      <c r="GS31" s="29">
        <f t="shared" si="113"/>
        <v>0</v>
      </c>
      <c r="GT31" s="29">
        <f t="shared" si="114"/>
        <v>0</v>
      </c>
      <c r="GU31" s="30">
        <f t="shared" si="115"/>
        <v>0</v>
      </c>
      <c r="GV31" s="30">
        <f t="shared" si="116"/>
        <v>0</v>
      </c>
      <c r="GW31" s="30">
        <f t="shared" si="117"/>
        <v>0</v>
      </c>
      <c r="GX31" s="30">
        <f t="shared" si="117"/>
        <v>0</v>
      </c>
      <c r="GY31" s="131"/>
      <c r="GZ31" s="39" t="str">
        <f t="shared" si="118"/>
        <v>1911/00/00</v>
      </c>
      <c r="HA31" s="131" t="e">
        <f t="shared" si="119"/>
        <v>#VALUE!</v>
      </c>
      <c r="HB31" s="131" t="str">
        <f t="shared" si="120"/>
        <v>1911/00/00</v>
      </c>
      <c r="HC31" s="131" t="e">
        <f t="shared" si="121"/>
        <v>#VALUE!</v>
      </c>
      <c r="HD31" s="131" t="str">
        <f t="shared" si="122"/>
        <v>1911/00/00</v>
      </c>
      <c r="HE31" s="131" t="e">
        <f t="shared" si="123"/>
        <v>#VALUE!</v>
      </c>
      <c r="HF31" s="131" t="str">
        <f t="shared" si="124"/>
        <v>2015/01/01</v>
      </c>
      <c r="HH31" s="131">
        <f>IF(OR(C31="",C31=" ",C31="　"),0,IF(D31&gt;780630,0,ROUND(VLOOKUP(F31,Sheet2!$A$1:$B$20,2,FALSE)*E31,0)))</f>
        <v>0</v>
      </c>
      <c r="HI31" s="131">
        <f t="shared" si="125"/>
        <v>0</v>
      </c>
      <c r="HJ31" s="131">
        <f t="shared" si="126"/>
        <v>0</v>
      </c>
      <c r="HL31" s="131" t="str">
        <f t="shared" si="127"/>
        <v/>
      </c>
      <c r="HM31" s="131" t="str">
        <f t="shared" si="128"/>
        <v/>
      </c>
      <c r="HN31" s="131" t="str">
        <f t="shared" si="129"/>
        <v/>
      </c>
      <c r="HO31" s="131" t="str">
        <f t="shared" si="130"/>
        <v/>
      </c>
      <c r="HP31" s="131" t="str">
        <f t="shared" si="131"/>
        <v/>
      </c>
      <c r="HQ31" s="131" t="str">
        <f t="shared" si="131"/>
        <v/>
      </c>
      <c r="HR31" s="131" t="str">
        <f t="shared" si="132"/>
        <v/>
      </c>
    </row>
    <row r="32" spans="1:226" ht="60" customHeight="1">
      <c r="A32" s="125">
        <v>27</v>
      </c>
      <c r="B32" s="32"/>
      <c r="C32" s="33"/>
      <c r="D32" s="34"/>
      <c r="E32" s="55"/>
      <c r="F32" s="46"/>
      <c r="G32" s="48">
        <f>IF(OR(C32="",C32=" ",C32="　"),0,IF(D32&gt;780630,0,ROUND(VLOOKUP(F32,Sheet2!$A$1:$B$20,2,FALSE),0)))</f>
        <v>0</v>
      </c>
      <c r="H32" s="49">
        <f t="shared" si="0"/>
        <v>0</v>
      </c>
      <c r="I32" s="24">
        <f t="shared" si="1"/>
        <v>0</v>
      </c>
      <c r="J32" s="25">
        <f t="shared" si="2"/>
        <v>0</v>
      </c>
      <c r="K32" s="35"/>
      <c r="L32" s="133" t="str">
        <f t="shared" si="133"/>
        <v/>
      </c>
      <c r="M32" s="51" t="str">
        <f t="shared" si="4"/>
        <v/>
      </c>
      <c r="N32" s="56">
        <v>15.5</v>
      </c>
      <c r="O32" s="38"/>
      <c r="P32" s="133" t="str">
        <f t="shared" si="134"/>
        <v/>
      </c>
      <c r="Q32" s="51" t="str">
        <f t="shared" si="6"/>
        <v/>
      </c>
      <c r="R32" s="56">
        <v>15.5</v>
      </c>
      <c r="S32" s="38"/>
      <c r="T32" s="34"/>
      <c r="U32" s="51" t="str">
        <f t="shared" si="7"/>
        <v/>
      </c>
      <c r="V32" s="56">
        <v>15.5</v>
      </c>
      <c r="W32" s="38"/>
      <c r="X32" s="34"/>
      <c r="Y32" s="51" t="str">
        <f t="shared" si="8"/>
        <v/>
      </c>
      <c r="Z32" s="56">
        <v>15.5</v>
      </c>
      <c r="AA32" s="35"/>
      <c r="AB32" s="34"/>
      <c r="AC32" s="51" t="str">
        <f t="shared" si="9"/>
        <v/>
      </c>
      <c r="AD32" s="56">
        <v>15.5</v>
      </c>
      <c r="AE32" s="38"/>
      <c r="AF32" s="34"/>
      <c r="AG32" s="51" t="str">
        <f t="shared" si="10"/>
        <v/>
      </c>
      <c r="AH32" s="56">
        <v>15.5</v>
      </c>
      <c r="AI32" s="37">
        <f t="shared" si="11"/>
        <v>0</v>
      </c>
      <c r="AJ32" s="47">
        <f t="shared" si="12"/>
        <v>0</v>
      </c>
      <c r="AK32" s="26">
        <f t="shared" si="13"/>
        <v>0</v>
      </c>
      <c r="AL32" s="53">
        <f t="shared" si="14"/>
        <v>0</v>
      </c>
      <c r="AM32" s="36"/>
      <c r="AN32" s="54"/>
      <c r="AO32" s="131" t="e">
        <f>VLOOKUP(LEFT(C32,1),Sheet2!$L$3:$M$28,2,FALSE)&amp;MID(C32,2,9)</f>
        <v>#N/A</v>
      </c>
      <c r="AP32" s="131" t="e">
        <f t="shared" si="15"/>
        <v>#N/A</v>
      </c>
      <c r="AQ32" s="131" t="e">
        <f t="shared" si="16"/>
        <v>#N/A</v>
      </c>
      <c r="AR32" s="27">
        <f t="shared" si="17"/>
        <v>0</v>
      </c>
      <c r="AS32" s="28">
        <f t="shared" si="18"/>
        <v>0</v>
      </c>
      <c r="AT32" s="27">
        <f t="shared" si="19"/>
        <v>0</v>
      </c>
      <c r="AU32" s="28">
        <f t="shared" si="20"/>
        <v>0</v>
      </c>
      <c r="AV32" s="28">
        <f t="shared" si="21"/>
        <v>0</v>
      </c>
      <c r="AW32" s="28">
        <f t="shared" si="22"/>
        <v>0</v>
      </c>
      <c r="AX32" s="28">
        <f t="shared" si="23"/>
        <v>0</v>
      </c>
      <c r="AY32" s="28">
        <f t="shared" si="24"/>
        <v>0</v>
      </c>
      <c r="AZ32" s="29" t="str">
        <f t="shared" si="25"/>
        <v/>
      </c>
      <c r="BA32" s="29"/>
      <c r="BB32" s="30">
        <f t="shared" si="26"/>
        <v>0</v>
      </c>
      <c r="BC32" s="30">
        <f t="shared" si="26"/>
        <v>0</v>
      </c>
      <c r="BD32" s="31">
        <f t="shared" si="27"/>
        <v>0</v>
      </c>
      <c r="BE32" s="131"/>
      <c r="BF32" s="27" t="e">
        <f t="shared" si="28"/>
        <v>#VALUE!</v>
      </c>
      <c r="BG32" s="28">
        <f t="shared" si="29"/>
        <v>0</v>
      </c>
      <c r="BH32" s="27" t="e">
        <f t="shared" si="30"/>
        <v>#VALUE!</v>
      </c>
      <c r="BI32" s="28">
        <f t="shared" si="31"/>
        <v>0</v>
      </c>
      <c r="BJ32" s="28">
        <f>IF(OR(T32="",T32=" ",T32="　"),0,IF(D32&gt;=800701,0,IF(MATCH(T32,Sheet2!$D$3:$D$12,1)&lt;=1,1,0)))</f>
        <v>0</v>
      </c>
      <c r="BK32" s="28">
        <f>IF(OR(X32="",X32=" ",X32="　"),0,IF(D32&gt;=800701,0,IF(MATCH(X32,Sheet2!$D$3:$D$12,1)&lt;=1,1,0)))</f>
        <v>0</v>
      </c>
      <c r="BL32" s="28">
        <f>IF(OR(AB32="",AB32=" ",AB32="　"),0,IF(D32&gt;=800701,0,IF(MATCH(AB32,Sheet2!$D$3:$D$12,1)&lt;=1,1,0)))</f>
        <v>0</v>
      </c>
      <c r="BM32" s="28">
        <f>IF(OR(AF32="",AF32=" ",AF32="　"),0,IF(D32&gt;=800701,0,IF(MATCH(AF32,Sheet2!$D$3:$D$12,1)&lt;=1,1,0)))</f>
        <v>0</v>
      </c>
      <c r="BN32" s="29">
        <f t="shared" si="32"/>
        <v>5</v>
      </c>
      <c r="BO32" s="29">
        <f t="shared" si="33"/>
        <v>3</v>
      </c>
      <c r="BP32" s="30">
        <f t="shared" si="34"/>
        <v>0</v>
      </c>
      <c r="BQ32" s="30">
        <f t="shared" si="35"/>
        <v>0</v>
      </c>
      <c r="BR32" s="30">
        <f t="shared" si="36"/>
        <v>0</v>
      </c>
      <c r="BS32" s="30">
        <f t="shared" si="36"/>
        <v>0</v>
      </c>
      <c r="BT32" s="30"/>
      <c r="BU32" s="27" t="e">
        <f t="shared" si="37"/>
        <v>#VALUE!</v>
      </c>
      <c r="BV32" s="28">
        <f t="shared" si="38"/>
        <v>0</v>
      </c>
      <c r="BW32" s="27" t="e">
        <f t="shared" si="39"/>
        <v>#VALUE!</v>
      </c>
      <c r="BX32" s="28">
        <f t="shared" si="40"/>
        <v>0</v>
      </c>
      <c r="BY32" s="28">
        <f>IF(OR(T32="",T32=" ",T32="　"),0,IF(D32&gt;=810101,0,IF(BJ32=1,1,IF(MATCH(T32,Sheet2!$D$3:$D$12,1)&lt;=2,1,0))))</f>
        <v>0</v>
      </c>
      <c r="BZ32" s="28">
        <f>IF(OR(X32="",X32=" ",X32="　"),0,IF(D32&gt;=810101,0,IF(BK32=1,1,IF(MATCH(X32,Sheet2!$D$3:$D$12,1)&lt;=2,1,0))))</f>
        <v>0</v>
      </c>
      <c r="CA32" s="28">
        <f>IF(OR(AB32="",AB32=" ",AB32="　"),0,IF(D32&gt;=810101,0,IF(BL32=1,1,IF(MATCH(AB32,Sheet2!$D$3:$D$12,1)&lt;=2,1,0))))</f>
        <v>0</v>
      </c>
      <c r="CB32" s="28">
        <f>IF(OR(AF32="",AF32=" ",AF32="　"),0,IF(D32&gt;=810101,0,IF(BM32=1,1,IF(MATCH(AF32,Sheet2!$D$3:$D$12,1)&lt;=2,1,0))))</f>
        <v>0</v>
      </c>
      <c r="CC32" s="29">
        <f t="shared" si="41"/>
        <v>4</v>
      </c>
      <c r="CD32" s="29">
        <f t="shared" si="42"/>
        <v>3</v>
      </c>
      <c r="CE32" s="30">
        <f t="shared" si="43"/>
        <v>0</v>
      </c>
      <c r="CF32" s="30">
        <f t="shared" si="44"/>
        <v>0</v>
      </c>
      <c r="CG32" s="30">
        <f t="shared" si="45"/>
        <v>0</v>
      </c>
      <c r="CH32" s="30">
        <f t="shared" si="45"/>
        <v>0</v>
      </c>
      <c r="CI32" s="30"/>
      <c r="CJ32" s="27" t="e">
        <f t="shared" si="46"/>
        <v>#VALUE!</v>
      </c>
      <c r="CK32" s="28">
        <f t="shared" si="47"/>
        <v>0</v>
      </c>
      <c r="CL32" s="27" t="e">
        <f t="shared" si="48"/>
        <v>#VALUE!</v>
      </c>
      <c r="CM32" s="28">
        <f t="shared" si="49"/>
        <v>0</v>
      </c>
      <c r="CN32" s="28">
        <f>IF(OR(T32="",T32=" ",T32="　"),0,IF(D32&gt;=810701,0,IF(BY32=1,1,IF(MATCH(T32,Sheet2!$D$3:$D$12,1)&lt;=3,1,0))))</f>
        <v>0</v>
      </c>
      <c r="CO32" s="28">
        <f>IF(OR(X32="",X32=" ",X32="　"),0,IF(D32&gt;=810701,0,IF(BZ32=1,1,IF(MATCH(X32,Sheet2!$D$3:$D$12,1)&lt;=3,1,0))))</f>
        <v>0</v>
      </c>
      <c r="CP32" s="28">
        <f>IF(OR(AB32="",AB32=" ",AB32="　"),0,IF(D32&gt;=810701,0,IF(CA32=1,1,IF(MATCH(AB32,Sheet2!$D$3:$D$12,1)&lt;=3,1,0))))</f>
        <v>0</v>
      </c>
      <c r="CQ32" s="28">
        <f>IF(OR(AF32="",AF32=" ",AF32="　"),0,IF(D32&gt;=810701,0,IF(CB32=1,1,IF(MATCH(AF32,Sheet2!$D$3:$D$12,1)&lt;=3,1,0))))</f>
        <v>0</v>
      </c>
      <c r="CR32" s="29">
        <f t="shared" si="50"/>
        <v>4</v>
      </c>
      <c r="CS32" s="29">
        <f t="shared" si="51"/>
        <v>3</v>
      </c>
      <c r="CT32" s="30">
        <f t="shared" si="52"/>
        <v>0</v>
      </c>
      <c r="CU32" s="30">
        <f t="shared" si="53"/>
        <v>0</v>
      </c>
      <c r="CV32" s="30">
        <f t="shared" si="54"/>
        <v>0</v>
      </c>
      <c r="CW32" s="30">
        <f t="shared" si="54"/>
        <v>0</v>
      </c>
      <c r="CX32" s="31"/>
      <c r="CY32" s="27" t="e">
        <f t="shared" si="55"/>
        <v>#VALUE!</v>
      </c>
      <c r="CZ32" s="28">
        <f t="shared" si="56"/>
        <v>0</v>
      </c>
      <c r="DA32" s="27" t="e">
        <f t="shared" si="57"/>
        <v>#VALUE!</v>
      </c>
      <c r="DB32" s="28">
        <f t="shared" si="58"/>
        <v>0</v>
      </c>
      <c r="DC32" s="28">
        <f>IF(OR(T32="",T32=" ",T32="　"),0,IF(D32&gt;=820101,0,IF(CN32=1,1,IF(MATCH(T32,Sheet2!$D$3:$D$12,1)&lt;=4,1,0))))</f>
        <v>0</v>
      </c>
      <c r="DD32" s="28">
        <f>IF(OR(X32="",X32=" ",X32="　"),0,IF(D32&gt;=820101,0,IF(CO32=1,1,IF(MATCH(X32,Sheet2!$D$3:$D$12,1)&lt;=4,1,0))))</f>
        <v>0</v>
      </c>
      <c r="DE32" s="28">
        <f>IF(OR(AB32="",AB32=" ",AB32="　"),0,IF(D32&gt;=820101,0,IF(CP32=1,1,IF(MATCH(AB32,Sheet2!$D$3:$D$12,1)&lt;=4,1,0))))</f>
        <v>0</v>
      </c>
      <c r="DF32" s="28">
        <f>IF(OR(AF32="",AF32=" ",AF32="　"),0,IF(D32&gt;=820101,0,IF(CQ32=1,1,IF(MATCH(AF32,Sheet2!$D$3:$D$12,1)&lt;=4,1,0))))</f>
        <v>0</v>
      </c>
      <c r="DG32" s="29">
        <f t="shared" si="59"/>
        <v>3</v>
      </c>
      <c r="DH32" s="29">
        <f t="shared" si="60"/>
        <v>3</v>
      </c>
      <c r="DI32" s="30">
        <f t="shared" si="61"/>
        <v>0</v>
      </c>
      <c r="DJ32" s="30">
        <f t="shared" si="62"/>
        <v>0</v>
      </c>
      <c r="DK32" s="30">
        <f t="shared" si="63"/>
        <v>0</v>
      </c>
      <c r="DL32" s="30">
        <f t="shared" si="63"/>
        <v>0</v>
      </c>
      <c r="DM32" s="31"/>
      <c r="DN32" s="27" t="e">
        <f t="shared" si="64"/>
        <v>#VALUE!</v>
      </c>
      <c r="DO32" s="28">
        <f t="shared" si="65"/>
        <v>0</v>
      </c>
      <c r="DP32" s="27" t="e">
        <f t="shared" si="66"/>
        <v>#VALUE!</v>
      </c>
      <c r="DQ32" s="28">
        <f t="shared" si="67"/>
        <v>0</v>
      </c>
      <c r="DR32" s="28">
        <f>IF(OR(T32="",T32=" ",T32="　"),0,IF(D32&gt;=820701,0,IF(DC32=1,1,IF(MATCH(T32,Sheet2!$D$3:$D$12,1)&lt;=5,1,0))))</f>
        <v>0</v>
      </c>
      <c r="DS32" s="28">
        <f>IF(OR(X32="",X32=" ",X32="　"),0,IF(D32&gt;=820701,0,IF(DD32=1,1,IF(MATCH(X32,Sheet2!$D$3:$D$12,1)&lt;=5,1,0))))</f>
        <v>0</v>
      </c>
      <c r="DT32" s="28">
        <f>IF(OR(AB32="",AB32=" ",AB32="　"),0,IF(D32&gt;=820701,0,IF(DE32=1,1,IF(MATCH(AB32,Sheet2!$D$3:$D$12,1)&lt;=5,1,0))))</f>
        <v>0</v>
      </c>
      <c r="DU32" s="28">
        <f>IF(OR(AF32="",AF32=" ",AF32="　"),0,IF(D32&gt;=820701,0,IF(DF32=1,1,IF(MATCH(AF32,Sheet2!$D$3:$D$12,1)&lt;=5,1,0))))</f>
        <v>0</v>
      </c>
      <c r="DV32" s="29">
        <f t="shared" si="68"/>
        <v>3</v>
      </c>
      <c r="DW32" s="29">
        <f t="shared" si="69"/>
        <v>3</v>
      </c>
      <c r="DX32" s="30">
        <f t="shared" si="70"/>
        <v>0</v>
      </c>
      <c r="DY32" s="30">
        <f t="shared" si="71"/>
        <v>0</v>
      </c>
      <c r="DZ32" s="30">
        <f t="shared" si="72"/>
        <v>0</v>
      </c>
      <c r="EA32" s="30">
        <f t="shared" si="72"/>
        <v>0</v>
      </c>
      <c r="EB32" s="31"/>
      <c r="EC32" s="27" t="e">
        <f t="shared" si="73"/>
        <v>#VALUE!</v>
      </c>
      <c r="ED32" s="28">
        <f t="shared" si="74"/>
        <v>0</v>
      </c>
      <c r="EE32" s="27" t="e">
        <f t="shared" si="75"/>
        <v>#VALUE!</v>
      </c>
      <c r="EF32" s="28">
        <f t="shared" si="76"/>
        <v>0</v>
      </c>
      <c r="EG32" s="28">
        <f>IF(OR(T32="",T32=" ",T32="　"),0,IF(D32&gt;=830101,0,IF(DR32=1,1,IF(MATCH(T32,Sheet2!$D$3:$D$12,1)&lt;=6,1,0))))</f>
        <v>0</v>
      </c>
      <c r="EH32" s="28">
        <f>IF(OR(X32="",X32=" ",X32="　"),0,IF(D32&gt;=830101,0,IF(DS32=1,1,IF(MATCH(X32,Sheet2!$D$3:$D$12,1)&lt;=6,1,0))))</f>
        <v>0</v>
      </c>
      <c r="EI32" s="28">
        <f>IF(OR(AB32="",AB32=" ",AB32="　"),0,IF(D32&gt;=830101,0,IF(DT32=1,1,IF(MATCH(AB32,Sheet2!$D$3:$D$12,1)&lt;=6,1,0))))</f>
        <v>0</v>
      </c>
      <c r="EJ32" s="28">
        <f>IF(OR(AF32="",AF32=" ",AF32="　"),0,IF(D32&gt;=830101,0,IF(DU32=1,1,IF(MATCH(AF32,Sheet2!$D$3:$D$12,1)&lt;=6,1,0))))</f>
        <v>0</v>
      </c>
      <c r="EK32" s="29">
        <f t="shared" si="77"/>
        <v>2</v>
      </c>
      <c r="EL32" s="29">
        <f t="shared" si="78"/>
        <v>2</v>
      </c>
      <c r="EM32" s="30">
        <f t="shared" si="79"/>
        <v>0</v>
      </c>
      <c r="EN32" s="30">
        <f t="shared" si="80"/>
        <v>0</v>
      </c>
      <c r="EO32" s="30">
        <f t="shared" si="81"/>
        <v>0</v>
      </c>
      <c r="EP32" s="30">
        <f t="shared" si="81"/>
        <v>0</v>
      </c>
      <c r="EQ32" s="31"/>
      <c r="ER32" s="27" t="e">
        <f t="shared" si="82"/>
        <v>#VALUE!</v>
      </c>
      <c r="ES32" s="28">
        <f t="shared" si="83"/>
        <v>0</v>
      </c>
      <c r="ET32" s="27" t="e">
        <f t="shared" si="84"/>
        <v>#VALUE!</v>
      </c>
      <c r="EU32" s="28">
        <f t="shared" si="85"/>
        <v>0</v>
      </c>
      <c r="EV32" s="28">
        <f>IF(OR(T32="",T32=" ",T32="　"),0,IF(D32&gt;=830701,0,IF(EG32=1,1,IF(MATCH(T32,Sheet2!$D$3:$D$12,1)&lt;=7,1,0))))</f>
        <v>0</v>
      </c>
      <c r="EW32" s="28">
        <f>IF(OR(X32="",X32=" ",X32="　"),0,IF(D32&gt;=830701,0,IF(EH32=1,1,IF(MATCH(X32,Sheet2!$D$3:$D$12,1)&lt;=7,1,0))))</f>
        <v>0</v>
      </c>
      <c r="EX32" s="28">
        <f>IF(OR(AB32="",AB32=" ",AB32="　"),0,IF(D32&gt;=830701,0,IF(EI32=1,1,IF(MATCH(AB32,Sheet2!$D$3:$D$12,1)&lt;=7,1,0))))</f>
        <v>0</v>
      </c>
      <c r="EY32" s="28">
        <f>IF(OR(AF32="",AF32=" ",AF32="　"),0,IF(D32&gt;=830701,0,IF(EJ32=1,1,IF(MATCH(AF32,Sheet2!$D$3:$D$12,1)&lt;=7,1,0))))</f>
        <v>0</v>
      </c>
      <c r="EZ32" s="29">
        <f t="shared" si="86"/>
        <v>2</v>
      </c>
      <c r="FA32" s="29">
        <f t="shared" si="87"/>
        <v>2</v>
      </c>
      <c r="FB32" s="30">
        <f t="shared" si="88"/>
        <v>0</v>
      </c>
      <c r="FC32" s="30">
        <f t="shared" si="89"/>
        <v>0</v>
      </c>
      <c r="FD32" s="30">
        <f t="shared" si="90"/>
        <v>0</v>
      </c>
      <c r="FE32" s="30">
        <f t="shared" si="90"/>
        <v>0</v>
      </c>
      <c r="FF32" s="31"/>
      <c r="FG32" s="27" t="e">
        <f t="shared" si="91"/>
        <v>#VALUE!</v>
      </c>
      <c r="FH32" s="28">
        <f t="shared" si="92"/>
        <v>0</v>
      </c>
      <c r="FI32" s="27" t="e">
        <f t="shared" si="93"/>
        <v>#VALUE!</v>
      </c>
      <c r="FJ32" s="28">
        <f t="shared" si="94"/>
        <v>0</v>
      </c>
      <c r="FK32" s="28">
        <f>IF(OR(T32="",T32=" ",T32="　"),0,IF(D32&gt;=840101,0,IF(EV32=1,1,IF(MATCH(T32,Sheet2!$D$3:$D$12,1)&lt;=8,1,0))))</f>
        <v>0</v>
      </c>
      <c r="FL32" s="28">
        <f>IF(OR(X32="",X32=" ",X32="　"),0,IF(D32&gt;=840101,0,IF(EW32=1,1,IF(MATCH(X32,Sheet2!$D$3:$D$12,1)&lt;=8,1,0))))</f>
        <v>0</v>
      </c>
      <c r="FM32" s="28">
        <f>IF(OR(AB32="",AB32=" ",AB32="　"),0,IF(D32&gt;=840101,0,IF(EX32=1,1,IF(MATCH(AB32,Sheet2!$D$3:$D$12,1)&lt;=8,1,0))))</f>
        <v>0</v>
      </c>
      <c r="FN32" s="28">
        <f>IF(OR(AF32="",AF32=" ",AF32="　"),0,IF(D32&gt;=840101,0,IF(EY32=1,1,IF(MATCH(AF32,Sheet2!$D$3:$D$12,1)&lt;=8,1,0))))</f>
        <v>0</v>
      </c>
      <c r="FO32" s="29">
        <f t="shared" si="95"/>
        <v>1</v>
      </c>
      <c r="FP32" s="29">
        <f t="shared" si="96"/>
        <v>1</v>
      </c>
      <c r="FQ32" s="30">
        <f t="shared" si="97"/>
        <v>0</v>
      </c>
      <c r="FR32" s="30">
        <f t="shared" si="98"/>
        <v>0</v>
      </c>
      <c r="FS32" s="30">
        <f t="shared" si="99"/>
        <v>0</v>
      </c>
      <c r="FT32" s="30">
        <f t="shared" si="99"/>
        <v>0</v>
      </c>
      <c r="FU32" s="31"/>
      <c r="FV32" s="27" t="e">
        <f t="shared" si="100"/>
        <v>#VALUE!</v>
      </c>
      <c r="FW32" s="28">
        <f t="shared" si="101"/>
        <v>0</v>
      </c>
      <c r="FX32" s="27" t="e">
        <f t="shared" si="102"/>
        <v>#VALUE!</v>
      </c>
      <c r="FY32" s="28">
        <f t="shared" si="103"/>
        <v>0</v>
      </c>
      <c r="FZ32" s="28">
        <f>IF(OR(T32="",T32=" ",T32="　"),0,IF(D32&gt;=840701,0,IF(FK32=1,1,IF(MATCH(T32,Sheet2!$D$3:$D$12,1)&lt;=9,1,0))))</f>
        <v>0</v>
      </c>
      <c r="GA32" s="28">
        <f>IF(OR(X32="",X32=" ",X32="　"),0,IF(D32&gt;=840701,0,IF(FL32=1,1,IF(MATCH(X32,Sheet2!$D$3:$D$12,1)&lt;=9,1,0))))</f>
        <v>0</v>
      </c>
      <c r="GB32" s="28">
        <f>IF(OR(AB32="",AB32=" ",AB32="　"),0,IF(D32&gt;=840701,0,IF(FM32=1,1,IF(MATCH(AB32,Sheet2!$D$3:$D$12,1)&lt;=9,1,0))))</f>
        <v>0</v>
      </c>
      <c r="GC32" s="28">
        <f>IF(OR(AF32="",AF32=" ",AF32="　"),0,IF(D32&gt;=840701,0,IF(FN32=1,1,IF(MATCH(AF32,Sheet2!$D$3:$D$12,1)&lt;=9,1,0))))</f>
        <v>0</v>
      </c>
      <c r="GD32" s="29">
        <f t="shared" si="104"/>
        <v>1</v>
      </c>
      <c r="GE32" s="29">
        <f t="shared" si="105"/>
        <v>1</v>
      </c>
      <c r="GF32" s="30">
        <f t="shared" si="106"/>
        <v>0</v>
      </c>
      <c r="GG32" s="30">
        <f t="shared" si="107"/>
        <v>0</v>
      </c>
      <c r="GH32" s="30">
        <f t="shared" si="108"/>
        <v>0</v>
      </c>
      <c r="GI32" s="30">
        <f t="shared" si="108"/>
        <v>0</v>
      </c>
      <c r="GJ32" s="31"/>
      <c r="GK32" s="27" t="e">
        <f t="shared" si="109"/>
        <v>#VALUE!</v>
      </c>
      <c r="GL32" s="28">
        <f t="shared" si="110"/>
        <v>0</v>
      </c>
      <c r="GM32" s="27" t="e">
        <f t="shared" si="111"/>
        <v>#VALUE!</v>
      </c>
      <c r="GN32" s="28">
        <f t="shared" si="112"/>
        <v>0</v>
      </c>
      <c r="GO32" s="28">
        <f>IF(OR(T32="",T32=" ",T32="　"),0,IF(D32&gt;=840701,0,IF(FZ32=1,1,IF(MATCH(T32,Sheet2!$D$3:$D$12,1)&lt;=10,1,0))))</f>
        <v>0</v>
      </c>
      <c r="GP32" s="28">
        <f>IF(OR(X32="",X32=" ",X32="　"),0,IF(D32&gt;=840701,0,IF(GA32=1,1,IF(MATCH(X32,Sheet2!$D$3:$D$12,1)&lt;=10,1,0))))</f>
        <v>0</v>
      </c>
      <c r="GQ32" s="28">
        <f>IF(OR(AB32="",AB32=" ",AB32="　"),0,IF(D32&gt;=840701,0,IF(GB32=1,1,IF(MATCH(AB32,Sheet2!$D$3:$D$12,1)&lt;=10,1,0))))</f>
        <v>0</v>
      </c>
      <c r="GR32" s="28">
        <f>IF(OR(AF32="",AF32=" ",AF32="　"),0,IF(D32&gt;=840701,0,IF(GC32=1,1,IF(MATCH(AF32,Sheet2!$D$3:$D$12,1)&lt;=10,1,0))))</f>
        <v>0</v>
      </c>
      <c r="GS32" s="29">
        <f t="shared" si="113"/>
        <v>0</v>
      </c>
      <c r="GT32" s="29">
        <f t="shared" si="114"/>
        <v>0</v>
      </c>
      <c r="GU32" s="30">
        <f t="shared" si="115"/>
        <v>0</v>
      </c>
      <c r="GV32" s="30">
        <f t="shared" si="116"/>
        <v>0</v>
      </c>
      <c r="GW32" s="30">
        <f t="shared" si="117"/>
        <v>0</v>
      </c>
      <c r="GX32" s="30">
        <f t="shared" si="117"/>
        <v>0</v>
      </c>
      <c r="GY32" s="131"/>
      <c r="GZ32" s="39" t="str">
        <f t="shared" si="118"/>
        <v>1911/00/00</v>
      </c>
      <c r="HA32" s="131" t="e">
        <f t="shared" si="119"/>
        <v>#VALUE!</v>
      </c>
      <c r="HB32" s="131" t="str">
        <f t="shared" si="120"/>
        <v>1911/00/00</v>
      </c>
      <c r="HC32" s="131" t="e">
        <f t="shared" si="121"/>
        <v>#VALUE!</v>
      </c>
      <c r="HD32" s="131" t="str">
        <f t="shared" si="122"/>
        <v>1911/00/00</v>
      </c>
      <c r="HE32" s="131" t="e">
        <f t="shared" si="123"/>
        <v>#VALUE!</v>
      </c>
      <c r="HF32" s="131" t="str">
        <f t="shared" si="124"/>
        <v>2015/01/01</v>
      </c>
      <c r="HH32" s="131">
        <f>IF(OR(C32="",C32=" ",C32="　"),0,IF(D32&gt;780630,0,ROUND(VLOOKUP(F32,Sheet2!$A$1:$B$20,2,FALSE)*E32,0)))</f>
        <v>0</v>
      </c>
      <c r="HI32" s="131">
        <f t="shared" si="125"/>
        <v>0</v>
      </c>
      <c r="HJ32" s="131">
        <f t="shared" si="126"/>
        <v>0</v>
      </c>
      <c r="HL32" s="131" t="str">
        <f t="shared" si="127"/>
        <v/>
      </c>
      <c r="HM32" s="131" t="str">
        <f t="shared" si="128"/>
        <v/>
      </c>
      <c r="HN32" s="131" t="str">
        <f t="shared" si="129"/>
        <v/>
      </c>
      <c r="HO32" s="131" t="str">
        <f t="shared" si="130"/>
        <v/>
      </c>
      <c r="HP32" s="131" t="str">
        <f t="shared" si="131"/>
        <v/>
      </c>
      <c r="HQ32" s="131" t="str">
        <f t="shared" si="131"/>
        <v/>
      </c>
      <c r="HR32" s="131" t="str">
        <f t="shared" si="132"/>
        <v/>
      </c>
    </row>
    <row r="33" spans="1:226" ht="60" customHeight="1">
      <c r="A33" s="125">
        <v>28</v>
      </c>
      <c r="B33" s="32"/>
      <c r="C33" s="33"/>
      <c r="D33" s="34"/>
      <c r="E33" s="55"/>
      <c r="F33" s="46"/>
      <c r="G33" s="48">
        <f>IF(OR(C33="",C33=" ",C33="　"),0,IF(D33&gt;780630,0,ROUND(VLOOKUP(F33,Sheet2!$A$1:$B$20,2,FALSE),0)))</f>
        <v>0</v>
      </c>
      <c r="H33" s="49">
        <f t="shared" si="0"/>
        <v>0</v>
      </c>
      <c r="I33" s="24">
        <f t="shared" si="1"/>
        <v>0</v>
      </c>
      <c r="J33" s="25">
        <f t="shared" si="2"/>
        <v>0</v>
      </c>
      <c r="K33" s="35"/>
      <c r="L33" s="133" t="str">
        <f t="shared" si="133"/>
        <v/>
      </c>
      <c r="M33" s="51" t="str">
        <f t="shared" si="4"/>
        <v/>
      </c>
      <c r="N33" s="56">
        <v>15.5</v>
      </c>
      <c r="O33" s="38"/>
      <c r="P33" s="133" t="str">
        <f t="shared" si="134"/>
        <v/>
      </c>
      <c r="Q33" s="51" t="str">
        <f t="shared" si="6"/>
        <v/>
      </c>
      <c r="R33" s="56">
        <v>15.5</v>
      </c>
      <c r="S33" s="38"/>
      <c r="T33" s="34"/>
      <c r="U33" s="51" t="str">
        <f t="shared" si="7"/>
        <v/>
      </c>
      <c r="V33" s="56">
        <v>15.5</v>
      </c>
      <c r="W33" s="38"/>
      <c r="X33" s="34"/>
      <c r="Y33" s="51" t="str">
        <f t="shared" si="8"/>
        <v/>
      </c>
      <c r="Z33" s="56">
        <v>15.5</v>
      </c>
      <c r="AA33" s="35"/>
      <c r="AB33" s="34"/>
      <c r="AC33" s="51" t="str">
        <f t="shared" si="9"/>
        <v/>
      </c>
      <c r="AD33" s="56">
        <v>15.5</v>
      </c>
      <c r="AE33" s="38"/>
      <c r="AF33" s="34"/>
      <c r="AG33" s="51" t="str">
        <f t="shared" si="10"/>
        <v/>
      </c>
      <c r="AH33" s="56">
        <v>15.5</v>
      </c>
      <c r="AI33" s="37">
        <f t="shared" si="11"/>
        <v>0</v>
      </c>
      <c r="AJ33" s="47">
        <f t="shared" si="12"/>
        <v>0</v>
      </c>
      <c r="AK33" s="26">
        <f t="shared" si="13"/>
        <v>0</v>
      </c>
      <c r="AL33" s="53">
        <f t="shared" si="14"/>
        <v>0</v>
      </c>
      <c r="AM33" s="36"/>
      <c r="AN33" s="54"/>
      <c r="AO33" s="131" t="e">
        <f>VLOOKUP(LEFT(C33,1),Sheet2!$L$3:$M$28,2,FALSE)&amp;MID(C33,2,9)</f>
        <v>#N/A</v>
      </c>
      <c r="AP33" s="131" t="e">
        <f t="shared" si="15"/>
        <v>#N/A</v>
      </c>
      <c r="AQ33" s="131" t="e">
        <f t="shared" si="16"/>
        <v>#N/A</v>
      </c>
      <c r="AR33" s="27">
        <f t="shared" si="17"/>
        <v>0</v>
      </c>
      <c r="AS33" s="28">
        <f t="shared" si="18"/>
        <v>0</v>
      </c>
      <c r="AT33" s="27">
        <f t="shared" si="19"/>
        <v>0</v>
      </c>
      <c r="AU33" s="28">
        <f t="shared" si="20"/>
        <v>0</v>
      </c>
      <c r="AV33" s="28">
        <f t="shared" si="21"/>
        <v>0</v>
      </c>
      <c r="AW33" s="28">
        <f t="shared" si="22"/>
        <v>0</v>
      </c>
      <c r="AX33" s="28">
        <f t="shared" si="23"/>
        <v>0</v>
      </c>
      <c r="AY33" s="28">
        <f t="shared" si="24"/>
        <v>0</v>
      </c>
      <c r="AZ33" s="29" t="str">
        <f t="shared" si="25"/>
        <v/>
      </c>
      <c r="BA33" s="29"/>
      <c r="BB33" s="30">
        <f t="shared" si="26"/>
        <v>0</v>
      </c>
      <c r="BC33" s="30">
        <f t="shared" si="26"/>
        <v>0</v>
      </c>
      <c r="BD33" s="31">
        <f t="shared" si="27"/>
        <v>0</v>
      </c>
      <c r="BE33" s="131"/>
      <c r="BF33" s="27" t="e">
        <f t="shared" si="28"/>
        <v>#VALUE!</v>
      </c>
      <c r="BG33" s="28">
        <f t="shared" si="29"/>
        <v>0</v>
      </c>
      <c r="BH33" s="27" t="e">
        <f t="shared" si="30"/>
        <v>#VALUE!</v>
      </c>
      <c r="BI33" s="28">
        <f t="shared" si="31"/>
        <v>0</v>
      </c>
      <c r="BJ33" s="28">
        <f>IF(OR(T33="",T33=" ",T33="　"),0,IF(D33&gt;=800701,0,IF(MATCH(T33,Sheet2!$D$3:$D$12,1)&lt;=1,1,0)))</f>
        <v>0</v>
      </c>
      <c r="BK33" s="28">
        <f>IF(OR(X33="",X33=" ",X33="　"),0,IF(D33&gt;=800701,0,IF(MATCH(X33,Sheet2!$D$3:$D$12,1)&lt;=1,1,0)))</f>
        <v>0</v>
      </c>
      <c r="BL33" s="28">
        <f>IF(OR(AB33="",AB33=" ",AB33="　"),0,IF(D33&gt;=800701,0,IF(MATCH(AB33,Sheet2!$D$3:$D$12,1)&lt;=1,1,0)))</f>
        <v>0</v>
      </c>
      <c r="BM33" s="28">
        <f>IF(OR(AF33="",AF33=" ",AF33="　"),0,IF(D33&gt;=800701,0,IF(MATCH(AF33,Sheet2!$D$3:$D$12,1)&lt;=1,1,0)))</f>
        <v>0</v>
      </c>
      <c r="BN33" s="29">
        <f t="shared" si="32"/>
        <v>5</v>
      </c>
      <c r="BO33" s="29">
        <f t="shared" si="33"/>
        <v>3</v>
      </c>
      <c r="BP33" s="30">
        <f t="shared" si="34"/>
        <v>0</v>
      </c>
      <c r="BQ33" s="30">
        <f t="shared" si="35"/>
        <v>0</v>
      </c>
      <c r="BR33" s="30">
        <f t="shared" si="36"/>
        <v>0</v>
      </c>
      <c r="BS33" s="30">
        <f t="shared" si="36"/>
        <v>0</v>
      </c>
      <c r="BT33" s="30"/>
      <c r="BU33" s="27" t="e">
        <f t="shared" si="37"/>
        <v>#VALUE!</v>
      </c>
      <c r="BV33" s="28">
        <f t="shared" si="38"/>
        <v>0</v>
      </c>
      <c r="BW33" s="27" t="e">
        <f t="shared" si="39"/>
        <v>#VALUE!</v>
      </c>
      <c r="BX33" s="28">
        <f t="shared" si="40"/>
        <v>0</v>
      </c>
      <c r="BY33" s="28">
        <f>IF(OR(T33="",T33=" ",T33="　"),0,IF(D33&gt;=810101,0,IF(BJ33=1,1,IF(MATCH(T33,Sheet2!$D$3:$D$12,1)&lt;=2,1,0))))</f>
        <v>0</v>
      </c>
      <c r="BZ33" s="28">
        <f>IF(OR(X33="",X33=" ",X33="　"),0,IF(D33&gt;=810101,0,IF(BK33=1,1,IF(MATCH(X33,Sheet2!$D$3:$D$12,1)&lt;=2,1,0))))</f>
        <v>0</v>
      </c>
      <c r="CA33" s="28">
        <f>IF(OR(AB33="",AB33=" ",AB33="　"),0,IF(D33&gt;=810101,0,IF(BL33=1,1,IF(MATCH(AB33,Sheet2!$D$3:$D$12,1)&lt;=2,1,0))))</f>
        <v>0</v>
      </c>
      <c r="CB33" s="28">
        <f>IF(OR(AF33="",AF33=" ",AF33="　"),0,IF(D33&gt;=810101,0,IF(BM33=1,1,IF(MATCH(AF33,Sheet2!$D$3:$D$12,1)&lt;=2,1,0))))</f>
        <v>0</v>
      </c>
      <c r="CC33" s="29">
        <f t="shared" si="41"/>
        <v>4</v>
      </c>
      <c r="CD33" s="29">
        <f t="shared" si="42"/>
        <v>3</v>
      </c>
      <c r="CE33" s="30">
        <f t="shared" si="43"/>
        <v>0</v>
      </c>
      <c r="CF33" s="30">
        <f t="shared" si="44"/>
        <v>0</v>
      </c>
      <c r="CG33" s="30">
        <f t="shared" si="45"/>
        <v>0</v>
      </c>
      <c r="CH33" s="30">
        <f t="shared" si="45"/>
        <v>0</v>
      </c>
      <c r="CI33" s="30"/>
      <c r="CJ33" s="27" t="e">
        <f t="shared" si="46"/>
        <v>#VALUE!</v>
      </c>
      <c r="CK33" s="28">
        <f t="shared" si="47"/>
        <v>0</v>
      </c>
      <c r="CL33" s="27" t="e">
        <f t="shared" si="48"/>
        <v>#VALUE!</v>
      </c>
      <c r="CM33" s="28">
        <f t="shared" si="49"/>
        <v>0</v>
      </c>
      <c r="CN33" s="28">
        <f>IF(OR(T33="",T33=" ",T33="　"),0,IF(D33&gt;=810701,0,IF(BY33=1,1,IF(MATCH(T33,Sheet2!$D$3:$D$12,1)&lt;=3,1,0))))</f>
        <v>0</v>
      </c>
      <c r="CO33" s="28">
        <f>IF(OR(X33="",X33=" ",X33="　"),0,IF(D33&gt;=810701,0,IF(BZ33=1,1,IF(MATCH(X33,Sheet2!$D$3:$D$12,1)&lt;=3,1,0))))</f>
        <v>0</v>
      </c>
      <c r="CP33" s="28">
        <f>IF(OR(AB33="",AB33=" ",AB33="　"),0,IF(D33&gt;=810701,0,IF(CA33=1,1,IF(MATCH(AB33,Sheet2!$D$3:$D$12,1)&lt;=3,1,0))))</f>
        <v>0</v>
      </c>
      <c r="CQ33" s="28">
        <f>IF(OR(AF33="",AF33=" ",AF33="　"),0,IF(D33&gt;=810701,0,IF(CB33=1,1,IF(MATCH(AF33,Sheet2!$D$3:$D$12,1)&lt;=3,1,0))))</f>
        <v>0</v>
      </c>
      <c r="CR33" s="29">
        <f t="shared" si="50"/>
        <v>4</v>
      </c>
      <c r="CS33" s="29">
        <f t="shared" si="51"/>
        <v>3</v>
      </c>
      <c r="CT33" s="30">
        <f t="shared" si="52"/>
        <v>0</v>
      </c>
      <c r="CU33" s="30">
        <f t="shared" si="53"/>
        <v>0</v>
      </c>
      <c r="CV33" s="30">
        <f t="shared" si="54"/>
        <v>0</v>
      </c>
      <c r="CW33" s="30">
        <f t="shared" si="54"/>
        <v>0</v>
      </c>
      <c r="CX33" s="31"/>
      <c r="CY33" s="27" t="e">
        <f t="shared" si="55"/>
        <v>#VALUE!</v>
      </c>
      <c r="CZ33" s="28">
        <f t="shared" si="56"/>
        <v>0</v>
      </c>
      <c r="DA33" s="27" t="e">
        <f t="shared" si="57"/>
        <v>#VALUE!</v>
      </c>
      <c r="DB33" s="28">
        <f t="shared" si="58"/>
        <v>0</v>
      </c>
      <c r="DC33" s="28">
        <f>IF(OR(T33="",T33=" ",T33="　"),0,IF(D33&gt;=820101,0,IF(CN33=1,1,IF(MATCH(T33,Sheet2!$D$3:$D$12,1)&lt;=4,1,0))))</f>
        <v>0</v>
      </c>
      <c r="DD33" s="28">
        <f>IF(OR(X33="",X33=" ",X33="　"),0,IF(D33&gt;=820101,0,IF(CO33=1,1,IF(MATCH(X33,Sheet2!$D$3:$D$12,1)&lt;=4,1,0))))</f>
        <v>0</v>
      </c>
      <c r="DE33" s="28">
        <f>IF(OR(AB33="",AB33=" ",AB33="　"),0,IF(D33&gt;=820101,0,IF(CP33=1,1,IF(MATCH(AB33,Sheet2!$D$3:$D$12,1)&lt;=4,1,0))))</f>
        <v>0</v>
      </c>
      <c r="DF33" s="28">
        <f>IF(OR(AF33="",AF33=" ",AF33="　"),0,IF(D33&gt;=820101,0,IF(CQ33=1,1,IF(MATCH(AF33,Sheet2!$D$3:$D$12,1)&lt;=4,1,0))))</f>
        <v>0</v>
      </c>
      <c r="DG33" s="29">
        <f t="shared" si="59"/>
        <v>3</v>
      </c>
      <c r="DH33" s="29">
        <f t="shared" si="60"/>
        <v>3</v>
      </c>
      <c r="DI33" s="30">
        <f t="shared" si="61"/>
        <v>0</v>
      </c>
      <c r="DJ33" s="30">
        <f t="shared" si="62"/>
        <v>0</v>
      </c>
      <c r="DK33" s="30">
        <f t="shared" si="63"/>
        <v>0</v>
      </c>
      <c r="DL33" s="30">
        <f t="shared" si="63"/>
        <v>0</v>
      </c>
      <c r="DM33" s="31"/>
      <c r="DN33" s="27" t="e">
        <f t="shared" si="64"/>
        <v>#VALUE!</v>
      </c>
      <c r="DO33" s="28">
        <f t="shared" si="65"/>
        <v>0</v>
      </c>
      <c r="DP33" s="27" t="e">
        <f t="shared" si="66"/>
        <v>#VALUE!</v>
      </c>
      <c r="DQ33" s="28">
        <f t="shared" si="67"/>
        <v>0</v>
      </c>
      <c r="DR33" s="28">
        <f>IF(OR(T33="",T33=" ",T33="　"),0,IF(D33&gt;=820701,0,IF(DC33=1,1,IF(MATCH(T33,Sheet2!$D$3:$D$12,1)&lt;=5,1,0))))</f>
        <v>0</v>
      </c>
      <c r="DS33" s="28">
        <f>IF(OR(X33="",X33=" ",X33="　"),0,IF(D33&gt;=820701,0,IF(DD33=1,1,IF(MATCH(X33,Sheet2!$D$3:$D$12,1)&lt;=5,1,0))))</f>
        <v>0</v>
      </c>
      <c r="DT33" s="28">
        <f>IF(OR(AB33="",AB33=" ",AB33="　"),0,IF(D33&gt;=820701,0,IF(DE33=1,1,IF(MATCH(AB33,Sheet2!$D$3:$D$12,1)&lt;=5,1,0))))</f>
        <v>0</v>
      </c>
      <c r="DU33" s="28">
        <f>IF(OR(AF33="",AF33=" ",AF33="　"),0,IF(D33&gt;=820701,0,IF(DF33=1,1,IF(MATCH(AF33,Sheet2!$D$3:$D$12,1)&lt;=5,1,0))))</f>
        <v>0</v>
      </c>
      <c r="DV33" s="29">
        <f t="shared" si="68"/>
        <v>3</v>
      </c>
      <c r="DW33" s="29">
        <f t="shared" si="69"/>
        <v>3</v>
      </c>
      <c r="DX33" s="30">
        <f t="shared" si="70"/>
        <v>0</v>
      </c>
      <c r="DY33" s="30">
        <f t="shared" si="71"/>
        <v>0</v>
      </c>
      <c r="DZ33" s="30">
        <f t="shared" si="72"/>
        <v>0</v>
      </c>
      <c r="EA33" s="30">
        <f t="shared" si="72"/>
        <v>0</v>
      </c>
      <c r="EB33" s="31"/>
      <c r="EC33" s="27" t="e">
        <f t="shared" si="73"/>
        <v>#VALUE!</v>
      </c>
      <c r="ED33" s="28">
        <f t="shared" si="74"/>
        <v>0</v>
      </c>
      <c r="EE33" s="27" t="e">
        <f t="shared" si="75"/>
        <v>#VALUE!</v>
      </c>
      <c r="EF33" s="28">
        <f t="shared" si="76"/>
        <v>0</v>
      </c>
      <c r="EG33" s="28">
        <f>IF(OR(T33="",T33=" ",T33="　"),0,IF(D33&gt;=830101,0,IF(DR33=1,1,IF(MATCH(T33,Sheet2!$D$3:$D$12,1)&lt;=6,1,0))))</f>
        <v>0</v>
      </c>
      <c r="EH33" s="28">
        <f>IF(OR(X33="",X33=" ",X33="　"),0,IF(D33&gt;=830101,0,IF(DS33=1,1,IF(MATCH(X33,Sheet2!$D$3:$D$12,1)&lt;=6,1,0))))</f>
        <v>0</v>
      </c>
      <c r="EI33" s="28">
        <f>IF(OR(AB33="",AB33=" ",AB33="　"),0,IF(D33&gt;=830101,0,IF(DT33=1,1,IF(MATCH(AB33,Sheet2!$D$3:$D$12,1)&lt;=6,1,0))))</f>
        <v>0</v>
      </c>
      <c r="EJ33" s="28">
        <f>IF(OR(AF33="",AF33=" ",AF33="　"),0,IF(D33&gt;=830101,0,IF(DU33=1,1,IF(MATCH(AF33,Sheet2!$D$3:$D$12,1)&lt;=6,1,0))))</f>
        <v>0</v>
      </c>
      <c r="EK33" s="29">
        <f t="shared" si="77"/>
        <v>2</v>
      </c>
      <c r="EL33" s="29">
        <f t="shared" si="78"/>
        <v>2</v>
      </c>
      <c r="EM33" s="30">
        <f t="shared" si="79"/>
        <v>0</v>
      </c>
      <c r="EN33" s="30">
        <f t="shared" si="80"/>
        <v>0</v>
      </c>
      <c r="EO33" s="30">
        <f t="shared" si="81"/>
        <v>0</v>
      </c>
      <c r="EP33" s="30">
        <f t="shared" si="81"/>
        <v>0</v>
      </c>
      <c r="EQ33" s="31"/>
      <c r="ER33" s="27" t="e">
        <f t="shared" si="82"/>
        <v>#VALUE!</v>
      </c>
      <c r="ES33" s="28">
        <f t="shared" si="83"/>
        <v>0</v>
      </c>
      <c r="ET33" s="27" t="e">
        <f t="shared" si="84"/>
        <v>#VALUE!</v>
      </c>
      <c r="EU33" s="28">
        <f t="shared" si="85"/>
        <v>0</v>
      </c>
      <c r="EV33" s="28">
        <f>IF(OR(T33="",T33=" ",T33="　"),0,IF(D33&gt;=830701,0,IF(EG33=1,1,IF(MATCH(T33,Sheet2!$D$3:$D$12,1)&lt;=7,1,0))))</f>
        <v>0</v>
      </c>
      <c r="EW33" s="28">
        <f>IF(OR(X33="",X33=" ",X33="　"),0,IF(D33&gt;=830701,0,IF(EH33=1,1,IF(MATCH(X33,Sheet2!$D$3:$D$12,1)&lt;=7,1,0))))</f>
        <v>0</v>
      </c>
      <c r="EX33" s="28">
        <f>IF(OR(AB33="",AB33=" ",AB33="　"),0,IF(D33&gt;=830701,0,IF(EI33=1,1,IF(MATCH(AB33,Sheet2!$D$3:$D$12,1)&lt;=7,1,0))))</f>
        <v>0</v>
      </c>
      <c r="EY33" s="28">
        <f>IF(OR(AF33="",AF33=" ",AF33="　"),0,IF(D33&gt;=830701,0,IF(EJ33=1,1,IF(MATCH(AF33,Sheet2!$D$3:$D$12,1)&lt;=7,1,0))))</f>
        <v>0</v>
      </c>
      <c r="EZ33" s="29">
        <f t="shared" si="86"/>
        <v>2</v>
      </c>
      <c r="FA33" s="29">
        <f t="shared" si="87"/>
        <v>2</v>
      </c>
      <c r="FB33" s="30">
        <f t="shared" si="88"/>
        <v>0</v>
      </c>
      <c r="FC33" s="30">
        <f t="shared" si="89"/>
        <v>0</v>
      </c>
      <c r="FD33" s="30">
        <f t="shared" si="90"/>
        <v>0</v>
      </c>
      <c r="FE33" s="30">
        <f t="shared" si="90"/>
        <v>0</v>
      </c>
      <c r="FF33" s="31"/>
      <c r="FG33" s="27" t="e">
        <f t="shared" si="91"/>
        <v>#VALUE!</v>
      </c>
      <c r="FH33" s="28">
        <f t="shared" si="92"/>
        <v>0</v>
      </c>
      <c r="FI33" s="27" t="e">
        <f t="shared" si="93"/>
        <v>#VALUE!</v>
      </c>
      <c r="FJ33" s="28">
        <f t="shared" si="94"/>
        <v>0</v>
      </c>
      <c r="FK33" s="28">
        <f>IF(OR(T33="",T33=" ",T33="　"),0,IF(D33&gt;=840101,0,IF(EV33=1,1,IF(MATCH(T33,Sheet2!$D$3:$D$12,1)&lt;=8,1,0))))</f>
        <v>0</v>
      </c>
      <c r="FL33" s="28">
        <f>IF(OR(X33="",X33=" ",X33="　"),0,IF(D33&gt;=840101,0,IF(EW33=1,1,IF(MATCH(X33,Sheet2!$D$3:$D$12,1)&lt;=8,1,0))))</f>
        <v>0</v>
      </c>
      <c r="FM33" s="28">
        <f>IF(OR(AB33="",AB33=" ",AB33="　"),0,IF(D33&gt;=840101,0,IF(EX33=1,1,IF(MATCH(AB33,Sheet2!$D$3:$D$12,1)&lt;=8,1,0))))</f>
        <v>0</v>
      </c>
      <c r="FN33" s="28">
        <f>IF(OR(AF33="",AF33=" ",AF33="　"),0,IF(D33&gt;=840101,0,IF(EY33=1,1,IF(MATCH(AF33,Sheet2!$D$3:$D$12,1)&lt;=8,1,0))))</f>
        <v>0</v>
      </c>
      <c r="FO33" s="29">
        <f t="shared" si="95"/>
        <v>1</v>
      </c>
      <c r="FP33" s="29">
        <f t="shared" si="96"/>
        <v>1</v>
      </c>
      <c r="FQ33" s="30">
        <f t="shared" si="97"/>
        <v>0</v>
      </c>
      <c r="FR33" s="30">
        <f t="shared" si="98"/>
        <v>0</v>
      </c>
      <c r="FS33" s="30">
        <f t="shared" si="99"/>
        <v>0</v>
      </c>
      <c r="FT33" s="30">
        <f t="shared" si="99"/>
        <v>0</v>
      </c>
      <c r="FU33" s="31"/>
      <c r="FV33" s="27" t="e">
        <f t="shared" si="100"/>
        <v>#VALUE!</v>
      </c>
      <c r="FW33" s="28">
        <f t="shared" si="101"/>
        <v>0</v>
      </c>
      <c r="FX33" s="27" t="e">
        <f t="shared" si="102"/>
        <v>#VALUE!</v>
      </c>
      <c r="FY33" s="28">
        <f t="shared" si="103"/>
        <v>0</v>
      </c>
      <c r="FZ33" s="28">
        <f>IF(OR(T33="",T33=" ",T33="　"),0,IF(D33&gt;=840701,0,IF(FK33=1,1,IF(MATCH(T33,Sheet2!$D$3:$D$12,1)&lt;=9,1,0))))</f>
        <v>0</v>
      </c>
      <c r="GA33" s="28">
        <f>IF(OR(X33="",X33=" ",X33="　"),0,IF(D33&gt;=840701,0,IF(FL33=1,1,IF(MATCH(X33,Sheet2!$D$3:$D$12,1)&lt;=9,1,0))))</f>
        <v>0</v>
      </c>
      <c r="GB33" s="28">
        <f>IF(OR(AB33="",AB33=" ",AB33="　"),0,IF(D33&gt;=840701,0,IF(FM33=1,1,IF(MATCH(AB33,Sheet2!$D$3:$D$12,1)&lt;=9,1,0))))</f>
        <v>0</v>
      </c>
      <c r="GC33" s="28">
        <f>IF(OR(AF33="",AF33=" ",AF33="　"),0,IF(D33&gt;=840701,0,IF(FN33=1,1,IF(MATCH(AF33,Sheet2!$D$3:$D$12,1)&lt;=9,1,0))))</f>
        <v>0</v>
      </c>
      <c r="GD33" s="29">
        <f t="shared" si="104"/>
        <v>1</v>
      </c>
      <c r="GE33" s="29">
        <f t="shared" si="105"/>
        <v>1</v>
      </c>
      <c r="GF33" s="30">
        <f t="shared" si="106"/>
        <v>0</v>
      </c>
      <c r="GG33" s="30">
        <f t="shared" si="107"/>
        <v>0</v>
      </c>
      <c r="GH33" s="30">
        <f t="shared" si="108"/>
        <v>0</v>
      </c>
      <c r="GI33" s="30">
        <f t="shared" si="108"/>
        <v>0</v>
      </c>
      <c r="GJ33" s="31"/>
      <c r="GK33" s="27" t="e">
        <f t="shared" si="109"/>
        <v>#VALUE!</v>
      </c>
      <c r="GL33" s="28">
        <f t="shared" si="110"/>
        <v>0</v>
      </c>
      <c r="GM33" s="27" t="e">
        <f t="shared" si="111"/>
        <v>#VALUE!</v>
      </c>
      <c r="GN33" s="28">
        <f t="shared" si="112"/>
        <v>0</v>
      </c>
      <c r="GO33" s="28">
        <f>IF(OR(T33="",T33=" ",T33="　"),0,IF(D33&gt;=840701,0,IF(FZ33=1,1,IF(MATCH(T33,Sheet2!$D$3:$D$12,1)&lt;=10,1,0))))</f>
        <v>0</v>
      </c>
      <c r="GP33" s="28">
        <f>IF(OR(X33="",X33=" ",X33="　"),0,IF(D33&gt;=840701,0,IF(GA33=1,1,IF(MATCH(X33,Sheet2!$D$3:$D$12,1)&lt;=10,1,0))))</f>
        <v>0</v>
      </c>
      <c r="GQ33" s="28">
        <f>IF(OR(AB33="",AB33=" ",AB33="　"),0,IF(D33&gt;=840701,0,IF(GB33=1,1,IF(MATCH(AB33,Sheet2!$D$3:$D$12,1)&lt;=10,1,0))))</f>
        <v>0</v>
      </c>
      <c r="GR33" s="28">
        <f>IF(OR(AF33="",AF33=" ",AF33="　"),0,IF(D33&gt;=840701,0,IF(GC33=1,1,IF(MATCH(AF33,Sheet2!$D$3:$D$12,1)&lt;=10,1,0))))</f>
        <v>0</v>
      </c>
      <c r="GS33" s="29">
        <f t="shared" si="113"/>
        <v>0</v>
      </c>
      <c r="GT33" s="29">
        <f t="shared" si="114"/>
        <v>0</v>
      </c>
      <c r="GU33" s="30">
        <f t="shared" si="115"/>
        <v>0</v>
      </c>
      <c r="GV33" s="30">
        <f t="shared" si="116"/>
        <v>0</v>
      </c>
      <c r="GW33" s="30">
        <f t="shared" si="117"/>
        <v>0</v>
      </c>
      <c r="GX33" s="30">
        <f t="shared" si="117"/>
        <v>0</v>
      </c>
      <c r="GY33" s="131"/>
      <c r="GZ33" s="39" t="str">
        <f t="shared" si="118"/>
        <v>1911/00/00</v>
      </c>
      <c r="HA33" s="131" t="e">
        <f t="shared" si="119"/>
        <v>#VALUE!</v>
      </c>
      <c r="HB33" s="131" t="str">
        <f t="shared" si="120"/>
        <v>1911/00/00</v>
      </c>
      <c r="HC33" s="131" t="e">
        <f t="shared" si="121"/>
        <v>#VALUE!</v>
      </c>
      <c r="HD33" s="131" t="str">
        <f t="shared" si="122"/>
        <v>1911/00/00</v>
      </c>
      <c r="HE33" s="131" t="e">
        <f t="shared" si="123"/>
        <v>#VALUE!</v>
      </c>
      <c r="HF33" s="131" t="str">
        <f t="shared" si="124"/>
        <v>2015/01/01</v>
      </c>
      <c r="HH33" s="131">
        <f>IF(OR(C33="",C33=" ",C33="　"),0,IF(D33&gt;780630,0,ROUND(VLOOKUP(F33,Sheet2!$A$1:$B$20,2,FALSE)*E33,0)))</f>
        <v>0</v>
      </c>
      <c r="HI33" s="131">
        <f t="shared" si="125"/>
        <v>0</v>
      </c>
      <c r="HJ33" s="131">
        <f t="shared" si="126"/>
        <v>0</v>
      </c>
      <c r="HL33" s="131" t="str">
        <f t="shared" si="127"/>
        <v/>
      </c>
      <c r="HM33" s="131" t="str">
        <f t="shared" si="128"/>
        <v/>
      </c>
      <c r="HN33" s="131" t="str">
        <f t="shared" si="129"/>
        <v/>
      </c>
      <c r="HO33" s="131" t="str">
        <f t="shared" si="130"/>
        <v/>
      </c>
      <c r="HP33" s="131" t="str">
        <f t="shared" si="131"/>
        <v/>
      </c>
      <c r="HQ33" s="131" t="str">
        <f t="shared" si="131"/>
        <v/>
      </c>
      <c r="HR33" s="131" t="str">
        <f t="shared" si="132"/>
        <v/>
      </c>
    </row>
    <row r="34" spans="1:226" ht="60" customHeight="1">
      <c r="A34" s="125">
        <v>29</v>
      </c>
      <c r="B34" s="32"/>
      <c r="C34" s="33"/>
      <c r="D34" s="34"/>
      <c r="E34" s="55"/>
      <c r="F34" s="46"/>
      <c r="G34" s="48">
        <f>IF(OR(C34="",C34=" ",C34="　"),0,IF(D34&gt;780630,0,ROUND(VLOOKUP(F34,Sheet2!$A$1:$B$20,2,FALSE),0)))</f>
        <v>0</v>
      </c>
      <c r="H34" s="49">
        <f t="shared" si="0"/>
        <v>0</v>
      </c>
      <c r="I34" s="24">
        <f t="shared" si="1"/>
        <v>0</v>
      </c>
      <c r="J34" s="25">
        <f t="shared" si="2"/>
        <v>0</v>
      </c>
      <c r="K34" s="35"/>
      <c r="L34" s="133" t="str">
        <f t="shared" si="133"/>
        <v/>
      </c>
      <c r="M34" s="51" t="str">
        <f t="shared" si="4"/>
        <v/>
      </c>
      <c r="N34" s="56">
        <v>15.5</v>
      </c>
      <c r="O34" s="38"/>
      <c r="P34" s="133" t="str">
        <f t="shared" si="134"/>
        <v/>
      </c>
      <c r="Q34" s="51" t="str">
        <f t="shared" si="6"/>
        <v/>
      </c>
      <c r="R34" s="56">
        <v>15.5</v>
      </c>
      <c r="S34" s="38"/>
      <c r="T34" s="34"/>
      <c r="U34" s="51" t="str">
        <f t="shared" si="7"/>
        <v/>
      </c>
      <c r="V34" s="56">
        <v>15.5</v>
      </c>
      <c r="W34" s="38"/>
      <c r="X34" s="34"/>
      <c r="Y34" s="51" t="str">
        <f t="shared" si="8"/>
        <v/>
      </c>
      <c r="Z34" s="56">
        <v>15.5</v>
      </c>
      <c r="AA34" s="35"/>
      <c r="AB34" s="34"/>
      <c r="AC34" s="51" t="str">
        <f t="shared" si="9"/>
        <v/>
      </c>
      <c r="AD34" s="56">
        <v>15.5</v>
      </c>
      <c r="AE34" s="38"/>
      <c r="AF34" s="34"/>
      <c r="AG34" s="51" t="str">
        <f t="shared" si="10"/>
        <v/>
      </c>
      <c r="AH34" s="56">
        <v>15.5</v>
      </c>
      <c r="AI34" s="37">
        <f t="shared" si="11"/>
        <v>0</v>
      </c>
      <c r="AJ34" s="47">
        <f t="shared" si="12"/>
        <v>0</v>
      </c>
      <c r="AK34" s="26">
        <f t="shared" si="13"/>
        <v>0</v>
      </c>
      <c r="AL34" s="53">
        <f t="shared" si="14"/>
        <v>0</v>
      </c>
      <c r="AM34" s="36"/>
      <c r="AN34" s="54"/>
      <c r="AO34" s="131" t="e">
        <f>VLOOKUP(LEFT(C34,1),Sheet2!$L$3:$M$28,2,FALSE)&amp;MID(C34,2,9)</f>
        <v>#N/A</v>
      </c>
      <c r="AP34" s="131" t="e">
        <f t="shared" si="15"/>
        <v>#N/A</v>
      </c>
      <c r="AQ34" s="131" t="e">
        <f t="shared" si="16"/>
        <v>#N/A</v>
      </c>
      <c r="AR34" s="27">
        <f t="shared" si="17"/>
        <v>0</v>
      </c>
      <c r="AS34" s="28">
        <f t="shared" si="18"/>
        <v>0</v>
      </c>
      <c r="AT34" s="27">
        <f t="shared" si="19"/>
        <v>0</v>
      </c>
      <c r="AU34" s="28">
        <f t="shared" si="20"/>
        <v>0</v>
      </c>
      <c r="AV34" s="28">
        <f t="shared" si="21"/>
        <v>0</v>
      </c>
      <c r="AW34" s="28">
        <f t="shared" si="22"/>
        <v>0</v>
      </c>
      <c r="AX34" s="28">
        <f t="shared" si="23"/>
        <v>0</v>
      </c>
      <c r="AY34" s="28">
        <f t="shared" si="24"/>
        <v>0</v>
      </c>
      <c r="AZ34" s="29" t="str">
        <f t="shared" si="25"/>
        <v/>
      </c>
      <c r="BA34" s="29"/>
      <c r="BB34" s="30">
        <f t="shared" si="26"/>
        <v>0</v>
      </c>
      <c r="BC34" s="30">
        <f t="shared" si="26"/>
        <v>0</v>
      </c>
      <c r="BD34" s="31">
        <f t="shared" si="27"/>
        <v>0</v>
      </c>
      <c r="BE34" s="131"/>
      <c r="BF34" s="27" t="e">
        <f t="shared" si="28"/>
        <v>#VALUE!</v>
      </c>
      <c r="BG34" s="28">
        <f t="shared" si="29"/>
        <v>0</v>
      </c>
      <c r="BH34" s="27" t="e">
        <f t="shared" si="30"/>
        <v>#VALUE!</v>
      </c>
      <c r="BI34" s="28">
        <f t="shared" si="31"/>
        <v>0</v>
      </c>
      <c r="BJ34" s="28">
        <f>IF(OR(T34="",T34=" ",T34="　"),0,IF(D34&gt;=800701,0,IF(MATCH(T34,Sheet2!$D$3:$D$12,1)&lt;=1,1,0)))</f>
        <v>0</v>
      </c>
      <c r="BK34" s="28">
        <f>IF(OR(X34="",X34=" ",X34="　"),0,IF(D34&gt;=800701,0,IF(MATCH(X34,Sheet2!$D$3:$D$12,1)&lt;=1,1,0)))</f>
        <v>0</v>
      </c>
      <c r="BL34" s="28">
        <f>IF(OR(AB34="",AB34=" ",AB34="　"),0,IF(D34&gt;=800701,0,IF(MATCH(AB34,Sheet2!$D$3:$D$12,1)&lt;=1,1,0)))</f>
        <v>0</v>
      </c>
      <c r="BM34" s="28">
        <f>IF(OR(AF34="",AF34=" ",AF34="　"),0,IF(D34&gt;=800701,0,IF(MATCH(AF34,Sheet2!$D$3:$D$12,1)&lt;=1,1,0)))</f>
        <v>0</v>
      </c>
      <c r="BN34" s="29">
        <f t="shared" si="32"/>
        <v>5</v>
      </c>
      <c r="BO34" s="29">
        <f t="shared" si="33"/>
        <v>3</v>
      </c>
      <c r="BP34" s="30">
        <f t="shared" si="34"/>
        <v>0</v>
      </c>
      <c r="BQ34" s="30">
        <f t="shared" si="35"/>
        <v>0</v>
      </c>
      <c r="BR34" s="30">
        <f t="shared" si="36"/>
        <v>0</v>
      </c>
      <c r="BS34" s="30">
        <f t="shared" si="36"/>
        <v>0</v>
      </c>
      <c r="BT34" s="30"/>
      <c r="BU34" s="27" t="e">
        <f t="shared" si="37"/>
        <v>#VALUE!</v>
      </c>
      <c r="BV34" s="28">
        <f t="shared" si="38"/>
        <v>0</v>
      </c>
      <c r="BW34" s="27" t="e">
        <f t="shared" si="39"/>
        <v>#VALUE!</v>
      </c>
      <c r="BX34" s="28">
        <f t="shared" si="40"/>
        <v>0</v>
      </c>
      <c r="BY34" s="28">
        <f>IF(OR(T34="",T34=" ",T34="　"),0,IF(D34&gt;=810101,0,IF(BJ34=1,1,IF(MATCH(T34,Sheet2!$D$3:$D$12,1)&lt;=2,1,0))))</f>
        <v>0</v>
      </c>
      <c r="BZ34" s="28">
        <f>IF(OR(X34="",X34=" ",X34="　"),0,IF(D34&gt;=810101,0,IF(BK34=1,1,IF(MATCH(X34,Sheet2!$D$3:$D$12,1)&lt;=2,1,0))))</f>
        <v>0</v>
      </c>
      <c r="CA34" s="28">
        <f>IF(OR(AB34="",AB34=" ",AB34="　"),0,IF(D34&gt;=810101,0,IF(BL34=1,1,IF(MATCH(AB34,Sheet2!$D$3:$D$12,1)&lt;=2,1,0))))</f>
        <v>0</v>
      </c>
      <c r="CB34" s="28">
        <f>IF(OR(AF34="",AF34=" ",AF34="　"),0,IF(D34&gt;=810101,0,IF(BM34=1,1,IF(MATCH(AF34,Sheet2!$D$3:$D$12,1)&lt;=2,1,0))))</f>
        <v>0</v>
      </c>
      <c r="CC34" s="29">
        <f t="shared" si="41"/>
        <v>4</v>
      </c>
      <c r="CD34" s="29">
        <f t="shared" si="42"/>
        <v>3</v>
      </c>
      <c r="CE34" s="30">
        <f t="shared" si="43"/>
        <v>0</v>
      </c>
      <c r="CF34" s="30">
        <f t="shared" si="44"/>
        <v>0</v>
      </c>
      <c r="CG34" s="30">
        <f t="shared" si="45"/>
        <v>0</v>
      </c>
      <c r="CH34" s="30">
        <f t="shared" si="45"/>
        <v>0</v>
      </c>
      <c r="CI34" s="30"/>
      <c r="CJ34" s="27" t="e">
        <f t="shared" si="46"/>
        <v>#VALUE!</v>
      </c>
      <c r="CK34" s="28">
        <f t="shared" si="47"/>
        <v>0</v>
      </c>
      <c r="CL34" s="27" t="e">
        <f t="shared" si="48"/>
        <v>#VALUE!</v>
      </c>
      <c r="CM34" s="28">
        <f t="shared" si="49"/>
        <v>0</v>
      </c>
      <c r="CN34" s="28">
        <f>IF(OR(T34="",T34=" ",T34="　"),0,IF(D34&gt;=810701,0,IF(BY34=1,1,IF(MATCH(T34,Sheet2!$D$3:$D$12,1)&lt;=3,1,0))))</f>
        <v>0</v>
      </c>
      <c r="CO34" s="28">
        <f>IF(OR(X34="",X34=" ",X34="　"),0,IF(D34&gt;=810701,0,IF(BZ34=1,1,IF(MATCH(X34,Sheet2!$D$3:$D$12,1)&lt;=3,1,0))))</f>
        <v>0</v>
      </c>
      <c r="CP34" s="28">
        <f>IF(OR(AB34="",AB34=" ",AB34="　"),0,IF(D34&gt;=810701,0,IF(CA34=1,1,IF(MATCH(AB34,Sheet2!$D$3:$D$12,1)&lt;=3,1,0))))</f>
        <v>0</v>
      </c>
      <c r="CQ34" s="28">
        <f>IF(OR(AF34="",AF34=" ",AF34="　"),0,IF(D34&gt;=810701,0,IF(CB34=1,1,IF(MATCH(AF34,Sheet2!$D$3:$D$12,1)&lt;=3,1,0))))</f>
        <v>0</v>
      </c>
      <c r="CR34" s="29">
        <f t="shared" si="50"/>
        <v>4</v>
      </c>
      <c r="CS34" s="29">
        <f t="shared" si="51"/>
        <v>3</v>
      </c>
      <c r="CT34" s="30">
        <f t="shared" si="52"/>
        <v>0</v>
      </c>
      <c r="CU34" s="30">
        <f t="shared" si="53"/>
        <v>0</v>
      </c>
      <c r="CV34" s="30">
        <f t="shared" si="54"/>
        <v>0</v>
      </c>
      <c r="CW34" s="30">
        <f t="shared" si="54"/>
        <v>0</v>
      </c>
      <c r="CX34" s="31"/>
      <c r="CY34" s="27" t="e">
        <f t="shared" si="55"/>
        <v>#VALUE!</v>
      </c>
      <c r="CZ34" s="28">
        <f t="shared" si="56"/>
        <v>0</v>
      </c>
      <c r="DA34" s="27" t="e">
        <f t="shared" si="57"/>
        <v>#VALUE!</v>
      </c>
      <c r="DB34" s="28">
        <f t="shared" si="58"/>
        <v>0</v>
      </c>
      <c r="DC34" s="28">
        <f>IF(OR(T34="",T34=" ",T34="　"),0,IF(D34&gt;=820101,0,IF(CN34=1,1,IF(MATCH(T34,Sheet2!$D$3:$D$12,1)&lt;=4,1,0))))</f>
        <v>0</v>
      </c>
      <c r="DD34" s="28">
        <f>IF(OR(X34="",X34=" ",X34="　"),0,IF(D34&gt;=820101,0,IF(CO34=1,1,IF(MATCH(X34,Sheet2!$D$3:$D$12,1)&lt;=4,1,0))))</f>
        <v>0</v>
      </c>
      <c r="DE34" s="28">
        <f>IF(OR(AB34="",AB34=" ",AB34="　"),0,IF(D34&gt;=820101,0,IF(CP34=1,1,IF(MATCH(AB34,Sheet2!$D$3:$D$12,1)&lt;=4,1,0))))</f>
        <v>0</v>
      </c>
      <c r="DF34" s="28">
        <f>IF(OR(AF34="",AF34=" ",AF34="　"),0,IF(D34&gt;=820101,0,IF(CQ34=1,1,IF(MATCH(AF34,Sheet2!$D$3:$D$12,1)&lt;=4,1,0))))</f>
        <v>0</v>
      </c>
      <c r="DG34" s="29">
        <f t="shared" si="59"/>
        <v>3</v>
      </c>
      <c r="DH34" s="29">
        <f t="shared" si="60"/>
        <v>3</v>
      </c>
      <c r="DI34" s="30">
        <f t="shared" si="61"/>
        <v>0</v>
      </c>
      <c r="DJ34" s="30">
        <f t="shared" si="62"/>
        <v>0</v>
      </c>
      <c r="DK34" s="30">
        <f t="shared" si="63"/>
        <v>0</v>
      </c>
      <c r="DL34" s="30">
        <f t="shared" si="63"/>
        <v>0</v>
      </c>
      <c r="DM34" s="31"/>
      <c r="DN34" s="27" t="e">
        <f t="shared" si="64"/>
        <v>#VALUE!</v>
      </c>
      <c r="DO34" s="28">
        <f t="shared" si="65"/>
        <v>0</v>
      </c>
      <c r="DP34" s="27" t="e">
        <f t="shared" si="66"/>
        <v>#VALUE!</v>
      </c>
      <c r="DQ34" s="28">
        <f t="shared" si="67"/>
        <v>0</v>
      </c>
      <c r="DR34" s="28">
        <f>IF(OR(T34="",T34=" ",T34="　"),0,IF(D34&gt;=820701,0,IF(DC34=1,1,IF(MATCH(T34,Sheet2!$D$3:$D$12,1)&lt;=5,1,0))))</f>
        <v>0</v>
      </c>
      <c r="DS34" s="28">
        <f>IF(OR(X34="",X34=" ",X34="　"),0,IF(D34&gt;=820701,0,IF(DD34=1,1,IF(MATCH(X34,Sheet2!$D$3:$D$12,1)&lt;=5,1,0))))</f>
        <v>0</v>
      </c>
      <c r="DT34" s="28">
        <f>IF(OR(AB34="",AB34=" ",AB34="　"),0,IF(D34&gt;=820701,0,IF(DE34=1,1,IF(MATCH(AB34,Sheet2!$D$3:$D$12,1)&lt;=5,1,0))))</f>
        <v>0</v>
      </c>
      <c r="DU34" s="28">
        <f>IF(OR(AF34="",AF34=" ",AF34="　"),0,IF(D34&gt;=820701,0,IF(DF34=1,1,IF(MATCH(AF34,Sheet2!$D$3:$D$12,1)&lt;=5,1,0))))</f>
        <v>0</v>
      </c>
      <c r="DV34" s="29">
        <f t="shared" si="68"/>
        <v>3</v>
      </c>
      <c r="DW34" s="29">
        <f t="shared" si="69"/>
        <v>3</v>
      </c>
      <c r="DX34" s="30">
        <f t="shared" si="70"/>
        <v>0</v>
      </c>
      <c r="DY34" s="30">
        <f t="shared" si="71"/>
        <v>0</v>
      </c>
      <c r="DZ34" s="30">
        <f t="shared" si="72"/>
        <v>0</v>
      </c>
      <c r="EA34" s="30">
        <f t="shared" si="72"/>
        <v>0</v>
      </c>
      <c r="EB34" s="31"/>
      <c r="EC34" s="27" t="e">
        <f t="shared" si="73"/>
        <v>#VALUE!</v>
      </c>
      <c r="ED34" s="28">
        <f t="shared" si="74"/>
        <v>0</v>
      </c>
      <c r="EE34" s="27" t="e">
        <f t="shared" si="75"/>
        <v>#VALUE!</v>
      </c>
      <c r="EF34" s="28">
        <f t="shared" si="76"/>
        <v>0</v>
      </c>
      <c r="EG34" s="28">
        <f>IF(OR(T34="",T34=" ",T34="　"),0,IF(D34&gt;=830101,0,IF(DR34=1,1,IF(MATCH(T34,Sheet2!$D$3:$D$12,1)&lt;=6,1,0))))</f>
        <v>0</v>
      </c>
      <c r="EH34" s="28">
        <f>IF(OR(X34="",X34=" ",X34="　"),0,IF(D34&gt;=830101,0,IF(DS34=1,1,IF(MATCH(X34,Sheet2!$D$3:$D$12,1)&lt;=6,1,0))))</f>
        <v>0</v>
      </c>
      <c r="EI34" s="28">
        <f>IF(OR(AB34="",AB34=" ",AB34="　"),0,IF(D34&gt;=830101,0,IF(DT34=1,1,IF(MATCH(AB34,Sheet2!$D$3:$D$12,1)&lt;=6,1,0))))</f>
        <v>0</v>
      </c>
      <c r="EJ34" s="28">
        <f>IF(OR(AF34="",AF34=" ",AF34="　"),0,IF(D34&gt;=830101,0,IF(DU34=1,1,IF(MATCH(AF34,Sheet2!$D$3:$D$12,1)&lt;=6,1,0))))</f>
        <v>0</v>
      </c>
      <c r="EK34" s="29">
        <f t="shared" si="77"/>
        <v>2</v>
      </c>
      <c r="EL34" s="29">
        <f t="shared" si="78"/>
        <v>2</v>
      </c>
      <c r="EM34" s="30">
        <f t="shared" si="79"/>
        <v>0</v>
      </c>
      <c r="EN34" s="30">
        <f t="shared" si="80"/>
        <v>0</v>
      </c>
      <c r="EO34" s="30">
        <f t="shared" si="81"/>
        <v>0</v>
      </c>
      <c r="EP34" s="30">
        <f t="shared" si="81"/>
        <v>0</v>
      </c>
      <c r="EQ34" s="31"/>
      <c r="ER34" s="27" t="e">
        <f t="shared" si="82"/>
        <v>#VALUE!</v>
      </c>
      <c r="ES34" s="28">
        <f t="shared" si="83"/>
        <v>0</v>
      </c>
      <c r="ET34" s="27" t="e">
        <f t="shared" si="84"/>
        <v>#VALUE!</v>
      </c>
      <c r="EU34" s="28">
        <f t="shared" si="85"/>
        <v>0</v>
      </c>
      <c r="EV34" s="28">
        <f>IF(OR(T34="",T34=" ",T34="　"),0,IF(D34&gt;=830701,0,IF(EG34=1,1,IF(MATCH(T34,Sheet2!$D$3:$D$12,1)&lt;=7,1,0))))</f>
        <v>0</v>
      </c>
      <c r="EW34" s="28">
        <f>IF(OR(X34="",X34=" ",X34="　"),0,IF(D34&gt;=830701,0,IF(EH34=1,1,IF(MATCH(X34,Sheet2!$D$3:$D$12,1)&lt;=7,1,0))))</f>
        <v>0</v>
      </c>
      <c r="EX34" s="28">
        <f>IF(OR(AB34="",AB34=" ",AB34="　"),0,IF(D34&gt;=830701,0,IF(EI34=1,1,IF(MATCH(AB34,Sheet2!$D$3:$D$12,1)&lt;=7,1,0))))</f>
        <v>0</v>
      </c>
      <c r="EY34" s="28">
        <f>IF(OR(AF34="",AF34=" ",AF34="　"),0,IF(D34&gt;=830701,0,IF(EJ34=1,1,IF(MATCH(AF34,Sheet2!$D$3:$D$12,1)&lt;=7,1,0))))</f>
        <v>0</v>
      </c>
      <c r="EZ34" s="29">
        <f t="shared" si="86"/>
        <v>2</v>
      </c>
      <c r="FA34" s="29">
        <f t="shared" si="87"/>
        <v>2</v>
      </c>
      <c r="FB34" s="30">
        <f t="shared" si="88"/>
        <v>0</v>
      </c>
      <c r="FC34" s="30">
        <f t="shared" si="89"/>
        <v>0</v>
      </c>
      <c r="FD34" s="30">
        <f t="shared" si="90"/>
        <v>0</v>
      </c>
      <c r="FE34" s="30">
        <f t="shared" si="90"/>
        <v>0</v>
      </c>
      <c r="FF34" s="31"/>
      <c r="FG34" s="27" t="e">
        <f t="shared" si="91"/>
        <v>#VALUE!</v>
      </c>
      <c r="FH34" s="28">
        <f t="shared" si="92"/>
        <v>0</v>
      </c>
      <c r="FI34" s="27" t="e">
        <f t="shared" si="93"/>
        <v>#VALUE!</v>
      </c>
      <c r="FJ34" s="28">
        <f t="shared" si="94"/>
        <v>0</v>
      </c>
      <c r="FK34" s="28">
        <f>IF(OR(T34="",T34=" ",T34="　"),0,IF(D34&gt;=840101,0,IF(EV34=1,1,IF(MATCH(T34,Sheet2!$D$3:$D$12,1)&lt;=8,1,0))))</f>
        <v>0</v>
      </c>
      <c r="FL34" s="28">
        <f>IF(OR(X34="",X34=" ",X34="　"),0,IF(D34&gt;=840101,0,IF(EW34=1,1,IF(MATCH(X34,Sheet2!$D$3:$D$12,1)&lt;=8,1,0))))</f>
        <v>0</v>
      </c>
      <c r="FM34" s="28">
        <f>IF(OR(AB34="",AB34=" ",AB34="　"),0,IF(D34&gt;=840101,0,IF(EX34=1,1,IF(MATCH(AB34,Sheet2!$D$3:$D$12,1)&lt;=8,1,0))))</f>
        <v>0</v>
      </c>
      <c r="FN34" s="28">
        <f>IF(OR(AF34="",AF34=" ",AF34="　"),0,IF(D34&gt;=840101,0,IF(EY34=1,1,IF(MATCH(AF34,Sheet2!$D$3:$D$12,1)&lt;=8,1,0))))</f>
        <v>0</v>
      </c>
      <c r="FO34" s="29">
        <f t="shared" si="95"/>
        <v>1</v>
      </c>
      <c r="FP34" s="29">
        <f t="shared" si="96"/>
        <v>1</v>
      </c>
      <c r="FQ34" s="30">
        <f t="shared" si="97"/>
        <v>0</v>
      </c>
      <c r="FR34" s="30">
        <f t="shared" si="98"/>
        <v>0</v>
      </c>
      <c r="FS34" s="30">
        <f t="shared" si="99"/>
        <v>0</v>
      </c>
      <c r="FT34" s="30">
        <f t="shared" si="99"/>
        <v>0</v>
      </c>
      <c r="FU34" s="31"/>
      <c r="FV34" s="27" t="e">
        <f t="shared" si="100"/>
        <v>#VALUE!</v>
      </c>
      <c r="FW34" s="28">
        <f t="shared" si="101"/>
        <v>0</v>
      </c>
      <c r="FX34" s="27" t="e">
        <f t="shared" si="102"/>
        <v>#VALUE!</v>
      </c>
      <c r="FY34" s="28">
        <f t="shared" si="103"/>
        <v>0</v>
      </c>
      <c r="FZ34" s="28">
        <f>IF(OR(T34="",T34=" ",T34="　"),0,IF(D34&gt;=840701,0,IF(FK34=1,1,IF(MATCH(T34,Sheet2!$D$3:$D$12,1)&lt;=9,1,0))))</f>
        <v>0</v>
      </c>
      <c r="GA34" s="28">
        <f>IF(OR(X34="",X34=" ",X34="　"),0,IF(D34&gt;=840701,0,IF(FL34=1,1,IF(MATCH(X34,Sheet2!$D$3:$D$12,1)&lt;=9,1,0))))</f>
        <v>0</v>
      </c>
      <c r="GB34" s="28">
        <f>IF(OR(AB34="",AB34=" ",AB34="　"),0,IF(D34&gt;=840701,0,IF(FM34=1,1,IF(MATCH(AB34,Sheet2!$D$3:$D$12,1)&lt;=9,1,0))))</f>
        <v>0</v>
      </c>
      <c r="GC34" s="28">
        <f>IF(OR(AF34="",AF34=" ",AF34="　"),0,IF(D34&gt;=840701,0,IF(FN34=1,1,IF(MATCH(AF34,Sheet2!$D$3:$D$12,1)&lt;=9,1,0))))</f>
        <v>0</v>
      </c>
      <c r="GD34" s="29">
        <f t="shared" si="104"/>
        <v>1</v>
      </c>
      <c r="GE34" s="29">
        <f t="shared" si="105"/>
        <v>1</v>
      </c>
      <c r="GF34" s="30">
        <f t="shared" si="106"/>
        <v>0</v>
      </c>
      <c r="GG34" s="30">
        <f t="shared" si="107"/>
        <v>0</v>
      </c>
      <c r="GH34" s="30">
        <f t="shared" si="108"/>
        <v>0</v>
      </c>
      <c r="GI34" s="30">
        <f t="shared" si="108"/>
        <v>0</v>
      </c>
      <c r="GJ34" s="31"/>
      <c r="GK34" s="27" t="e">
        <f t="shared" si="109"/>
        <v>#VALUE!</v>
      </c>
      <c r="GL34" s="28">
        <f t="shared" si="110"/>
        <v>0</v>
      </c>
      <c r="GM34" s="27" t="e">
        <f t="shared" si="111"/>
        <v>#VALUE!</v>
      </c>
      <c r="GN34" s="28">
        <f t="shared" si="112"/>
        <v>0</v>
      </c>
      <c r="GO34" s="28">
        <f>IF(OR(T34="",T34=" ",T34="　"),0,IF(D34&gt;=840701,0,IF(FZ34=1,1,IF(MATCH(T34,Sheet2!$D$3:$D$12,1)&lt;=10,1,0))))</f>
        <v>0</v>
      </c>
      <c r="GP34" s="28">
        <f>IF(OR(X34="",X34=" ",X34="　"),0,IF(D34&gt;=840701,0,IF(GA34=1,1,IF(MATCH(X34,Sheet2!$D$3:$D$12,1)&lt;=10,1,0))))</f>
        <v>0</v>
      </c>
      <c r="GQ34" s="28">
        <f>IF(OR(AB34="",AB34=" ",AB34="　"),0,IF(D34&gt;=840701,0,IF(GB34=1,1,IF(MATCH(AB34,Sheet2!$D$3:$D$12,1)&lt;=10,1,0))))</f>
        <v>0</v>
      </c>
      <c r="GR34" s="28">
        <f>IF(OR(AF34="",AF34=" ",AF34="　"),0,IF(D34&gt;=840701,0,IF(GC34=1,1,IF(MATCH(AF34,Sheet2!$D$3:$D$12,1)&lt;=10,1,0))))</f>
        <v>0</v>
      </c>
      <c r="GS34" s="29">
        <f t="shared" si="113"/>
        <v>0</v>
      </c>
      <c r="GT34" s="29">
        <f t="shared" si="114"/>
        <v>0</v>
      </c>
      <c r="GU34" s="30">
        <f t="shared" si="115"/>
        <v>0</v>
      </c>
      <c r="GV34" s="30">
        <f t="shared" si="116"/>
        <v>0</v>
      </c>
      <c r="GW34" s="30">
        <f t="shared" si="117"/>
        <v>0</v>
      </c>
      <c r="GX34" s="30">
        <f t="shared" si="117"/>
        <v>0</v>
      </c>
      <c r="GY34" s="131"/>
      <c r="GZ34" s="39" t="str">
        <f t="shared" si="118"/>
        <v>1911/00/00</v>
      </c>
      <c r="HA34" s="131" t="e">
        <f t="shared" si="119"/>
        <v>#VALUE!</v>
      </c>
      <c r="HB34" s="131" t="str">
        <f t="shared" si="120"/>
        <v>1911/00/00</v>
      </c>
      <c r="HC34" s="131" t="e">
        <f t="shared" si="121"/>
        <v>#VALUE!</v>
      </c>
      <c r="HD34" s="131" t="str">
        <f t="shared" si="122"/>
        <v>1911/00/00</v>
      </c>
      <c r="HE34" s="131" t="e">
        <f t="shared" si="123"/>
        <v>#VALUE!</v>
      </c>
      <c r="HF34" s="131" t="str">
        <f t="shared" si="124"/>
        <v>2015/01/01</v>
      </c>
      <c r="HH34" s="131">
        <f>IF(OR(C34="",C34=" ",C34="　"),0,IF(D34&gt;780630,0,ROUND(VLOOKUP(F34,Sheet2!$A$1:$B$20,2,FALSE)*E34,0)))</f>
        <v>0</v>
      </c>
      <c r="HI34" s="131">
        <f t="shared" si="125"/>
        <v>0</v>
      </c>
      <c r="HJ34" s="131">
        <f t="shared" si="126"/>
        <v>0</v>
      </c>
      <c r="HL34" s="131" t="str">
        <f t="shared" si="127"/>
        <v/>
      </c>
      <c r="HM34" s="131" t="str">
        <f t="shared" si="128"/>
        <v/>
      </c>
      <c r="HN34" s="131" t="str">
        <f t="shared" si="129"/>
        <v/>
      </c>
      <c r="HO34" s="131" t="str">
        <f t="shared" si="130"/>
        <v/>
      </c>
      <c r="HP34" s="131" t="str">
        <f t="shared" si="131"/>
        <v/>
      </c>
      <c r="HQ34" s="131" t="str">
        <f t="shared" si="131"/>
        <v/>
      </c>
      <c r="HR34" s="131" t="str">
        <f t="shared" si="132"/>
        <v/>
      </c>
    </row>
    <row r="35" spans="1:226" ht="60" customHeight="1">
      <c r="A35" s="125">
        <v>30</v>
      </c>
      <c r="B35" s="32"/>
      <c r="C35" s="33"/>
      <c r="D35" s="34"/>
      <c r="E35" s="55"/>
      <c r="F35" s="46"/>
      <c r="G35" s="48">
        <f>IF(OR(C35="",C35=" ",C35="　"),0,IF(D35&gt;780630,0,ROUND(VLOOKUP(F35,Sheet2!$A$1:$B$20,2,FALSE),0)))</f>
        <v>0</v>
      </c>
      <c r="H35" s="49">
        <f t="shared" si="0"/>
        <v>0</v>
      </c>
      <c r="I35" s="24">
        <f t="shared" si="1"/>
        <v>0</v>
      </c>
      <c r="J35" s="25">
        <f t="shared" si="2"/>
        <v>0</v>
      </c>
      <c r="K35" s="35"/>
      <c r="L35" s="133" t="str">
        <f t="shared" si="133"/>
        <v/>
      </c>
      <c r="M35" s="51" t="str">
        <f t="shared" si="4"/>
        <v/>
      </c>
      <c r="N35" s="56">
        <v>15.5</v>
      </c>
      <c r="O35" s="38"/>
      <c r="P35" s="133" t="str">
        <f t="shared" si="134"/>
        <v/>
      </c>
      <c r="Q35" s="51" t="str">
        <f t="shared" si="6"/>
        <v/>
      </c>
      <c r="R35" s="56">
        <v>15.5</v>
      </c>
      <c r="S35" s="38"/>
      <c r="T35" s="34"/>
      <c r="U35" s="51" t="str">
        <f t="shared" si="7"/>
        <v/>
      </c>
      <c r="V35" s="56">
        <v>15.5</v>
      </c>
      <c r="W35" s="38"/>
      <c r="X35" s="34"/>
      <c r="Y35" s="51" t="str">
        <f t="shared" si="8"/>
        <v/>
      </c>
      <c r="Z35" s="56">
        <v>15.5</v>
      </c>
      <c r="AA35" s="35"/>
      <c r="AB35" s="34"/>
      <c r="AC35" s="51" t="str">
        <f t="shared" si="9"/>
        <v/>
      </c>
      <c r="AD35" s="56">
        <v>15.5</v>
      </c>
      <c r="AE35" s="38"/>
      <c r="AF35" s="34"/>
      <c r="AG35" s="51" t="str">
        <f t="shared" si="10"/>
        <v/>
      </c>
      <c r="AH35" s="56">
        <v>15.5</v>
      </c>
      <c r="AI35" s="37">
        <f t="shared" si="11"/>
        <v>0</v>
      </c>
      <c r="AJ35" s="47">
        <f t="shared" si="12"/>
        <v>0</v>
      </c>
      <c r="AK35" s="26">
        <f t="shared" si="13"/>
        <v>0</v>
      </c>
      <c r="AL35" s="53">
        <f t="shared" si="14"/>
        <v>0</v>
      </c>
      <c r="AM35" s="36"/>
      <c r="AN35" s="54"/>
      <c r="AO35" s="131" t="e">
        <f>VLOOKUP(LEFT(C35,1),Sheet2!$L$3:$M$28,2,FALSE)&amp;MID(C35,2,9)</f>
        <v>#N/A</v>
      </c>
      <c r="AP35" s="131" t="e">
        <f t="shared" si="15"/>
        <v>#N/A</v>
      </c>
      <c r="AQ35" s="131" t="e">
        <f t="shared" si="16"/>
        <v>#N/A</v>
      </c>
      <c r="AR35" s="27">
        <f t="shared" si="17"/>
        <v>0</v>
      </c>
      <c r="AS35" s="28">
        <f t="shared" si="18"/>
        <v>0</v>
      </c>
      <c r="AT35" s="27">
        <f t="shared" si="19"/>
        <v>0</v>
      </c>
      <c r="AU35" s="28">
        <f t="shared" si="20"/>
        <v>0</v>
      </c>
      <c r="AV35" s="28">
        <f t="shared" si="21"/>
        <v>0</v>
      </c>
      <c r="AW35" s="28">
        <f t="shared" si="22"/>
        <v>0</v>
      </c>
      <c r="AX35" s="28">
        <f t="shared" si="23"/>
        <v>0</v>
      </c>
      <c r="AY35" s="28">
        <f t="shared" si="24"/>
        <v>0</v>
      </c>
      <c r="AZ35" s="29" t="str">
        <f t="shared" si="25"/>
        <v/>
      </c>
      <c r="BA35" s="29"/>
      <c r="BB35" s="30">
        <f t="shared" si="26"/>
        <v>0</v>
      </c>
      <c r="BC35" s="30">
        <f t="shared" si="26"/>
        <v>0</v>
      </c>
      <c r="BD35" s="31">
        <f t="shared" si="27"/>
        <v>0</v>
      </c>
      <c r="BE35" s="131"/>
      <c r="BF35" s="27" t="e">
        <f t="shared" si="28"/>
        <v>#VALUE!</v>
      </c>
      <c r="BG35" s="28">
        <f t="shared" si="29"/>
        <v>0</v>
      </c>
      <c r="BH35" s="27" t="e">
        <f t="shared" si="30"/>
        <v>#VALUE!</v>
      </c>
      <c r="BI35" s="28">
        <f t="shared" si="31"/>
        <v>0</v>
      </c>
      <c r="BJ35" s="28">
        <f>IF(OR(T35="",T35=" ",T35="　"),0,IF(D35&gt;=800701,0,IF(MATCH(T35,Sheet2!$D$3:$D$12,1)&lt;=1,1,0)))</f>
        <v>0</v>
      </c>
      <c r="BK35" s="28">
        <f>IF(OR(X35="",X35=" ",X35="　"),0,IF(D35&gt;=800701,0,IF(MATCH(X35,Sheet2!$D$3:$D$12,1)&lt;=1,1,0)))</f>
        <v>0</v>
      </c>
      <c r="BL35" s="28">
        <f>IF(OR(AB35="",AB35=" ",AB35="　"),0,IF(D35&gt;=800701,0,IF(MATCH(AB35,Sheet2!$D$3:$D$12,1)&lt;=1,1,0)))</f>
        <v>0</v>
      </c>
      <c r="BM35" s="28">
        <f>IF(OR(AF35="",AF35=" ",AF35="　"),0,IF(D35&gt;=800701,0,IF(MATCH(AF35,Sheet2!$D$3:$D$12,1)&lt;=1,1,0)))</f>
        <v>0</v>
      </c>
      <c r="BN35" s="29">
        <f t="shared" si="32"/>
        <v>5</v>
      </c>
      <c r="BO35" s="29">
        <f t="shared" si="33"/>
        <v>3</v>
      </c>
      <c r="BP35" s="30">
        <f t="shared" si="34"/>
        <v>0</v>
      </c>
      <c r="BQ35" s="30">
        <f t="shared" si="35"/>
        <v>0</v>
      </c>
      <c r="BR35" s="30">
        <f t="shared" si="36"/>
        <v>0</v>
      </c>
      <c r="BS35" s="30">
        <f t="shared" si="36"/>
        <v>0</v>
      </c>
      <c r="BT35" s="30"/>
      <c r="BU35" s="27" t="e">
        <f t="shared" si="37"/>
        <v>#VALUE!</v>
      </c>
      <c r="BV35" s="28">
        <f t="shared" si="38"/>
        <v>0</v>
      </c>
      <c r="BW35" s="27" t="e">
        <f t="shared" si="39"/>
        <v>#VALUE!</v>
      </c>
      <c r="BX35" s="28">
        <f t="shared" si="40"/>
        <v>0</v>
      </c>
      <c r="BY35" s="28">
        <f>IF(OR(T35="",T35=" ",T35="　"),0,IF(D35&gt;=810101,0,IF(BJ35=1,1,IF(MATCH(T35,Sheet2!$D$3:$D$12,1)&lt;=2,1,0))))</f>
        <v>0</v>
      </c>
      <c r="BZ35" s="28">
        <f>IF(OR(X35="",X35=" ",X35="　"),0,IF(D35&gt;=810101,0,IF(BK35=1,1,IF(MATCH(X35,Sheet2!$D$3:$D$12,1)&lt;=2,1,0))))</f>
        <v>0</v>
      </c>
      <c r="CA35" s="28">
        <f>IF(OR(AB35="",AB35=" ",AB35="　"),0,IF(D35&gt;=810101,0,IF(BL35=1,1,IF(MATCH(AB35,Sheet2!$D$3:$D$12,1)&lt;=2,1,0))))</f>
        <v>0</v>
      </c>
      <c r="CB35" s="28">
        <f>IF(OR(AF35="",AF35=" ",AF35="　"),0,IF(D35&gt;=810101,0,IF(BM35=1,1,IF(MATCH(AF35,Sheet2!$D$3:$D$12,1)&lt;=2,1,0))))</f>
        <v>0</v>
      </c>
      <c r="CC35" s="29">
        <f t="shared" si="41"/>
        <v>4</v>
      </c>
      <c r="CD35" s="29">
        <f t="shared" si="42"/>
        <v>3</v>
      </c>
      <c r="CE35" s="30">
        <f t="shared" si="43"/>
        <v>0</v>
      </c>
      <c r="CF35" s="30">
        <f t="shared" si="44"/>
        <v>0</v>
      </c>
      <c r="CG35" s="30">
        <f t="shared" si="45"/>
        <v>0</v>
      </c>
      <c r="CH35" s="30">
        <f t="shared" si="45"/>
        <v>0</v>
      </c>
      <c r="CI35" s="30"/>
      <c r="CJ35" s="27" t="e">
        <f t="shared" si="46"/>
        <v>#VALUE!</v>
      </c>
      <c r="CK35" s="28">
        <f t="shared" si="47"/>
        <v>0</v>
      </c>
      <c r="CL35" s="27" t="e">
        <f t="shared" si="48"/>
        <v>#VALUE!</v>
      </c>
      <c r="CM35" s="28">
        <f t="shared" si="49"/>
        <v>0</v>
      </c>
      <c r="CN35" s="28">
        <f>IF(OR(T35="",T35=" ",T35="　"),0,IF(D35&gt;=810701,0,IF(BY35=1,1,IF(MATCH(T35,Sheet2!$D$3:$D$12,1)&lt;=3,1,0))))</f>
        <v>0</v>
      </c>
      <c r="CO35" s="28">
        <f>IF(OR(X35="",X35=" ",X35="　"),0,IF(D35&gt;=810701,0,IF(BZ35=1,1,IF(MATCH(X35,Sheet2!$D$3:$D$12,1)&lt;=3,1,0))))</f>
        <v>0</v>
      </c>
      <c r="CP35" s="28">
        <f>IF(OR(AB35="",AB35=" ",AB35="　"),0,IF(D35&gt;=810701,0,IF(CA35=1,1,IF(MATCH(AB35,Sheet2!$D$3:$D$12,1)&lt;=3,1,0))))</f>
        <v>0</v>
      </c>
      <c r="CQ35" s="28">
        <f>IF(OR(AF35="",AF35=" ",AF35="　"),0,IF(D35&gt;=810701,0,IF(CB35=1,1,IF(MATCH(AF35,Sheet2!$D$3:$D$12,1)&lt;=3,1,0))))</f>
        <v>0</v>
      </c>
      <c r="CR35" s="29">
        <f t="shared" si="50"/>
        <v>4</v>
      </c>
      <c r="CS35" s="29">
        <f t="shared" si="51"/>
        <v>3</v>
      </c>
      <c r="CT35" s="30">
        <f t="shared" si="52"/>
        <v>0</v>
      </c>
      <c r="CU35" s="30">
        <f t="shared" si="53"/>
        <v>0</v>
      </c>
      <c r="CV35" s="30">
        <f t="shared" si="54"/>
        <v>0</v>
      </c>
      <c r="CW35" s="30">
        <f t="shared" si="54"/>
        <v>0</v>
      </c>
      <c r="CX35" s="31"/>
      <c r="CY35" s="27" t="e">
        <f t="shared" si="55"/>
        <v>#VALUE!</v>
      </c>
      <c r="CZ35" s="28">
        <f t="shared" si="56"/>
        <v>0</v>
      </c>
      <c r="DA35" s="27" t="e">
        <f t="shared" si="57"/>
        <v>#VALUE!</v>
      </c>
      <c r="DB35" s="28">
        <f t="shared" si="58"/>
        <v>0</v>
      </c>
      <c r="DC35" s="28">
        <f>IF(OR(T35="",T35=" ",T35="　"),0,IF(D35&gt;=820101,0,IF(CN35=1,1,IF(MATCH(T35,Sheet2!$D$3:$D$12,1)&lt;=4,1,0))))</f>
        <v>0</v>
      </c>
      <c r="DD35" s="28">
        <f>IF(OR(X35="",X35=" ",X35="　"),0,IF(D35&gt;=820101,0,IF(CO35=1,1,IF(MATCH(X35,Sheet2!$D$3:$D$12,1)&lt;=4,1,0))))</f>
        <v>0</v>
      </c>
      <c r="DE35" s="28">
        <f>IF(OR(AB35="",AB35=" ",AB35="　"),0,IF(D35&gt;=820101,0,IF(CP35=1,1,IF(MATCH(AB35,Sheet2!$D$3:$D$12,1)&lt;=4,1,0))))</f>
        <v>0</v>
      </c>
      <c r="DF35" s="28">
        <f>IF(OR(AF35="",AF35=" ",AF35="　"),0,IF(D35&gt;=820101,0,IF(CQ35=1,1,IF(MATCH(AF35,Sheet2!$D$3:$D$12,1)&lt;=4,1,0))))</f>
        <v>0</v>
      </c>
      <c r="DG35" s="29">
        <f t="shared" si="59"/>
        <v>3</v>
      </c>
      <c r="DH35" s="29">
        <f t="shared" si="60"/>
        <v>3</v>
      </c>
      <c r="DI35" s="30">
        <f t="shared" si="61"/>
        <v>0</v>
      </c>
      <c r="DJ35" s="30">
        <f t="shared" si="62"/>
        <v>0</v>
      </c>
      <c r="DK35" s="30">
        <f t="shared" si="63"/>
        <v>0</v>
      </c>
      <c r="DL35" s="30">
        <f t="shared" si="63"/>
        <v>0</v>
      </c>
      <c r="DM35" s="31"/>
      <c r="DN35" s="27" t="e">
        <f t="shared" si="64"/>
        <v>#VALUE!</v>
      </c>
      <c r="DO35" s="28">
        <f t="shared" si="65"/>
        <v>0</v>
      </c>
      <c r="DP35" s="27" t="e">
        <f t="shared" si="66"/>
        <v>#VALUE!</v>
      </c>
      <c r="DQ35" s="28">
        <f t="shared" si="67"/>
        <v>0</v>
      </c>
      <c r="DR35" s="28">
        <f>IF(OR(T35="",T35=" ",T35="　"),0,IF(D35&gt;=820701,0,IF(DC35=1,1,IF(MATCH(T35,Sheet2!$D$3:$D$12,1)&lt;=5,1,0))))</f>
        <v>0</v>
      </c>
      <c r="DS35" s="28">
        <f>IF(OR(X35="",X35=" ",X35="　"),0,IF(D35&gt;=820701,0,IF(DD35=1,1,IF(MATCH(X35,Sheet2!$D$3:$D$12,1)&lt;=5,1,0))))</f>
        <v>0</v>
      </c>
      <c r="DT35" s="28">
        <f>IF(OR(AB35="",AB35=" ",AB35="　"),0,IF(D35&gt;=820701,0,IF(DE35=1,1,IF(MATCH(AB35,Sheet2!$D$3:$D$12,1)&lt;=5,1,0))))</f>
        <v>0</v>
      </c>
      <c r="DU35" s="28">
        <f>IF(OR(AF35="",AF35=" ",AF35="　"),0,IF(D35&gt;=820701,0,IF(DF35=1,1,IF(MATCH(AF35,Sheet2!$D$3:$D$12,1)&lt;=5,1,0))))</f>
        <v>0</v>
      </c>
      <c r="DV35" s="29">
        <f t="shared" si="68"/>
        <v>3</v>
      </c>
      <c r="DW35" s="29">
        <f t="shared" si="69"/>
        <v>3</v>
      </c>
      <c r="DX35" s="30">
        <f t="shared" si="70"/>
        <v>0</v>
      </c>
      <c r="DY35" s="30">
        <f t="shared" si="71"/>
        <v>0</v>
      </c>
      <c r="DZ35" s="30">
        <f t="shared" si="72"/>
        <v>0</v>
      </c>
      <c r="EA35" s="30">
        <f t="shared" si="72"/>
        <v>0</v>
      </c>
      <c r="EB35" s="31"/>
      <c r="EC35" s="27" t="e">
        <f t="shared" si="73"/>
        <v>#VALUE!</v>
      </c>
      <c r="ED35" s="28">
        <f t="shared" si="74"/>
        <v>0</v>
      </c>
      <c r="EE35" s="27" t="e">
        <f t="shared" si="75"/>
        <v>#VALUE!</v>
      </c>
      <c r="EF35" s="28">
        <f t="shared" si="76"/>
        <v>0</v>
      </c>
      <c r="EG35" s="28">
        <f>IF(OR(T35="",T35=" ",T35="　"),0,IF(D35&gt;=830101,0,IF(DR35=1,1,IF(MATCH(T35,Sheet2!$D$3:$D$12,1)&lt;=6,1,0))))</f>
        <v>0</v>
      </c>
      <c r="EH35" s="28">
        <f>IF(OR(X35="",X35=" ",X35="　"),0,IF(D35&gt;=830101,0,IF(DS35=1,1,IF(MATCH(X35,Sheet2!$D$3:$D$12,1)&lt;=6,1,0))))</f>
        <v>0</v>
      </c>
      <c r="EI35" s="28">
        <f>IF(OR(AB35="",AB35=" ",AB35="　"),0,IF(D35&gt;=830101,0,IF(DT35=1,1,IF(MATCH(AB35,Sheet2!$D$3:$D$12,1)&lt;=6,1,0))))</f>
        <v>0</v>
      </c>
      <c r="EJ35" s="28">
        <f>IF(OR(AF35="",AF35=" ",AF35="　"),0,IF(D35&gt;=830101,0,IF(DU35=1,1,IF(MATCH(AF35,Sheet2!$D$3:$D$12,1)&lt;=6,1,0))))</f>
        <v>0</v>
      </c>
      <c r="EK35" s="29">
        <f t="shared" si="77"/>
        <v>2</v>
      </c>
      <c r="EL35" s="29">
        <f t="shared" si="78"/>
        <v>2</v>
      </c>
      <c r="EM35" s="30">
        <f t="shared" si="79"/>
        <v>0</v>
      </c>
      <c r="EN35" s="30">
        <f t="shared" si="80"/>
        <v>0</v>
      </c>
      <c r="EO35" s="30">
        <f t="shared" si="81"/>
        <v>0</v>
      </c>
      <c r="EP35" s="30">
        <f t="shared" si="81"/>
        <v>0</v>
      </c>
      <c r="EQ35" s="31"/>
      <c r="ER35" s="27" t="e">
        <f t="shared" si="82"/>
        <v>#VALUE!</v>
      </c>
      <c r="ES35" s="28">
        <f t="shared" si="83"/>
        <v>0</v>
      </c>
      <c r="ET35" s="27" t="e">
        <f t="shared" si="84"/>
        <v>#VALUE!</v>
      </c>
      <c r="EU35" s="28">
        <f t="shared" si="85"/>
        <v>0</v>
      </c>
      <c r="EV35" s="28">
        <f>IF(OR(T35="",T35=" ",T35="　"),0,IF(D35&gt;=830701,0,IF(EG35=1,1,IF(MATCH(T35,Sheet2!$D$3:$D$12,1)&lt;=7,1,0))))</f>
        <v>0</v>
      </c>
      <c r="EW35" s="28">
        <f>IF(OR(X35="",X35=" ",X35="　"),0,IF(D35&gt;=830701,0,IF(EH35=1,1,IF(MATCH(X35,Sheet2!$D$3:$D$12,1)&lt;=7,1,0))))</f>
        <v>0</v>
      </c>
      <c r="EX35" s="28">
        <f>IF(OR(AB35="",AB35=" ",AB35="　"),0,IF(D35&gt;=830701,0,IF(EI35=1,1,IF(MATCH(AB35,Sheet2!$D$3:$D$12,1)&lt;=7,1,0))))</f>
        <v>0</v>
      </c>
      <c r="EY35" s="28">
        <f>IF(OR(AF35="",AF35=" ",AF35="　"),0,IF(D35&gt;=830701,0,IF(EJ35=1,1,IF(MATCH(AF35,Sheet2!$D$3:$D$12,1)&lt;=7,1,0))))</f>
        <v>0</v>
      </c>
      <c r="EZ35" s="29">
        <f t="shared" si="86"/>
        <v>2</v>
      </c>
      <c r="FA35" s="29">
        <f t="shared" si="87"/>
        <v>2</v>
      </c>
      <c r="FB35" s="30">
        <f t="shared" si="88"/>
        <v>0</v>
      </c>
      <c r="FC35" s="30">
        <f t="shared" si="89"/>
        <v>0</v>
      </c>
      <c r="FD35" s="30">
        <f t="shared" si="90"/>
        <v>0</v>
      </c>
      <c r="FE35" s="30">
        <f t="shared" si="90"/>
        <v>0</v>
      </c>
      <c r="FF35" s="31"/>
      <c r="FG35" s="27" t="e">
        <f t="shared" si="91"/>
        <v>#VALUE!</v>
      </c>
      <c r="FH35" s="28">
        <f t="shared" si="92"/>
        <v>0</v>
      </c>
      <c r="FI35" s="27" t="e">
        <f t="shared" si="93"/>
        <v>#VALUE!</v>
      </c>
      <c r="FJ35" s="28">
        <f t="shared" si="94"/>
        <v>0</v>
      </c>
      <c r="FK35" s="28">
        <f>IF(OR(T35="",T35=" ",T35="　"),0,IF(D35&gt;=840101,0,IF(EV35=1,1,IF(MATCH(T35,Sheet2!$D$3:$D$12,1)&lt;=8,1,0))))</f>
        <v>0</v>
      </c>
      <c r="FL35" s="28">
        <f>IF(OR(X35="",X35=" ",X35="　"),0,IF(D35&gt;=840101,0,IF(EW35=1,1,IF(MATCH(X35,Sheet2!$D$3:$D$12,1)&lt;=8,1,0))))</f>
        <v>0</v>
      </c>
      <c r="FM35" s="28">
        <f>IF(OR(AB35="",AB35=" ",AB35="　"),0,IF(D35&gt;=840101,0,IF(EX35=1,1,IF(MATCH(AB35,Sheet2!$D$3:$D$12,1)&lt;=8,1,0))))</f>
        <v>0</v>
      </c>
      <c r="FN35" s="28">
        <f>IF(OR(AF35="",AF35=" ",AF35="　"),0,IF(D35&gt;=840101,0,IF(EY35=1,1,IF(MATCH(AF35,Sheet2!$D$3:$D$12,1)&lt;=8,1,0))))</f>
        <v>0</v>
      </c>
      <c r="FO35" s="29">
        <f t="shared" si="95"/>
        <v>1</v>
      </c>
      <c r="FP35" s="29">
        <f t="shared" si="96"/>
        <v>1</v>
      </c>
      <c r="FQ35" s="30">
        <f t="shared" si="97"/>
        <v>0</v>
      </c>
      <c r="FR35" s="30">
        <f t="shared" si="98"/>
        <v>0</v>
      </c>
      <c r="FS35" s="30">
        <f t="shared" si="99"/>
        <v>0</v>
      </c>
      <c r="FT35" s="30">
        <f t="shared" si="99"/>
        <v>0</v>
      </c>
      <c r="FU35" s="31"/>
      <c r="FV35" s="27" t="e">
        <f t="shared" si="100"/>
        <v>#VALUE!</v>
      </c>
      <c r="FW35" s="28">
        <f t="shared" si="101"/>
        <v>0</v>
      </c>
      <c r="FX35" s="27" t="e">
        <f t="shared" si="102"/>
        <v>#VALUE!</v>
      </c>
      <c r="FY35" s="28">
        <f t="shared" si="103"/>
        <v>0</v>
      </c>
      <c r="FZ35" s="28">
        <f>IF(OR(T35="",T35=" ",T35="　"),0,IF(D35&gt;=840701,0,IF(FK35=1,1,IF(MATCH(T35,Sheet2!$D$3:$D$12,1)&lt;=9,1,0))))</f>
        <v>0</v>
      </c>
      <c r="GA35" s="28">
        <f>IF(OR(X35="",X35=" ",X35="　"),0,IF(D35&gt;=840701,0,IF(FL35=1,1,IF(MATCH(X35,Sheet2!$D$3:$D$12,1)&lt;=9,1,0))))</f>
        <v>0</v>
      </c>
      <c r="GB35" s="28">
        <f>IF(OR(AB35="",AB35=" ",AB35="　"),0,IF(D35&gt;=840701,0,IF(FM35=1,1,IF(MATCH(AB35,Sheet2!$D$3:$D$12,1)&lt;=9,1,0))))</f>
        <v>0</v>
      </c>
      <c r="GC35" s="28">
        <f>IF(OR(AF35="",AF35=" ",AF35="　"),0,IF(D35&gt;=840701,0,IF(FN35=1,1,IF(MATCH(AF35,Sheet2!$D$3:$D$12,1)&lt;=9,1,0))))</f>
        <v>0</v>
      </c>
      <c r="GD35" s="29">
        <f t="shared" si="104"/>
        <v>1</v>
      </c>
      <c r="GE35" s="29">
        <f t="shared" si="105"/>
        <v>1</v>
      </c>
      <c r="GF35" s="30">
        <f t="shared" si="106"/>
        <v>0</v>
      </c>
      <c r="GG35" s="30">
        <f t="shared" si="107"/>
        <v>0</v>
      </c>
      <c r="GH35" s="30">
        <f t="shared" si="108"/>
        <v>0</v>
      </c>
      <c r="GI35" s="30">
        <f t="shared" si="108"/>
        <v>0</v>
      </c>
      <c r="GJ35" s="31"/>
      <c r="GK35" s="27" t="e">
        <f t="shared" si="109"/>
        <v>#VALUE!</v>
      </c>
      <c r="GL35" s="28">
        <f t="shared" si="110"/>
        <v>0</v>
      </c>
      <c r="GM35" s="27" t="e">
        <f t="shared" si="111"/>
        <v>#VALUE!</v>
      </c>
      <c r="GN35" s="28">
        <f t="shared" si="112"/>
        <v>0</v>
      </c>
      <c r="GO35" s="28">
        <f>IF(OR(T35="",T35=" ",T35="　"),0,IF(D35&gt;=840701,0,IF(FZ35=1,1,IF(MATCH(T35,Sheet2!$D$3:$D$12,1)&lt;=10,1,0))))</f>
        <v>0</v>
      </c>
      <c r="GP35" s="28">
        <f>IF(OR(X35="",X35=" ",X35="　"),0,IF(D35&gt;=840701,0,IF(GA35=1,1,IF(MATCH(X35,Sheet2!$D$3:$D$12,1)&lt;=10,1,0))))</f>
        <v>0</v>
      </c>
      <c r="GQ35" s="28">
        <f>IF(OR(AB35="",AB35=" ",AB35="　"),0,IF(D35&gt;=840701,0,IF(GB35=1,1,IF(MATCH(AB35,Sheet2!$D$3:$D$12,1)&lt;=10,1,0))))</f>
        <v>0</v>
      </c>
      <c r="GR35" s="28">
        <f>IF(OR(AF35="",AF35=" ",AF35="　"),0,IF(D35&gt;=840701,0,IF(GC35=1,1,IF(MATCH(AF35,Sheet2!$D$3:$D$12,1)&lt;=10,1,0))))</f>
        <v>0</v>
      </c>
      <c r="GS35" s="29">
        <f t="shared" si="113"/>
        <v>0</v>
      </c>
      <c r="GT35" s="29">
        <f t="shared" si="114"/>
        <v>0</v>
      </c>
      <c r="GU35" s="30">
        <f t="shared" si="115"/>
        <v>0</v>
      </c>
      <c r="GV35" s="30">
        <f t="shared" si="116"/>
        <v>0</v>
      </c>
      <c r="GW35" s="30">
        <f t="shared" si="117"/>
        <v>0</v>
      </c>
      <c r="GX35" s="30">
        <f t="shared" si="117"/>
        <v>0</v>
      </c>
      <c r="GY35" s="131"/>
      <c r="GZ35" s="39" t="str">
        <f t="shared" si="118"/>
        <v>1911/00/00</v>
      </c>
      <c r="HA35" s="131" t="e">
        <f t="shared" si="119"/>
        <v>#VALUE!</v>
      </c>
      <c r="HB35" s="131" t="str">
        <f t="shared" si="120"/>
        <v>1911/00/00</v>
      </c>
      <c r="HC35" s="131" t="e">
        <f t="shared" si="121"/>
        <v>#VALUE!</v>
      </c>
      <c r="HD35" s="131" t="str">
        <f t="shared" si="122"/>
        <v>1911/00/00</v>
      </c>
      <c r="HE35" s="131" t="e">
        <f t="shared" si="123"/>
        <v>#VALUE!</v>
      </c>
      <c r="HF35" s="131" t="str">
        <f t="shared" si="124"/>
        <v>2015/01/01</v>
      </c>
      <c r="HH35" s="131">
        <f>IF(OR(C35="",C35=" ",C35="　"),0,IF(D35&gt;780630,0,ROUND(VLOOKUP(F35,Sheet2!$A$1:$B$20,2,FALSE)*E35,0)))</f>
        <v>0</v>
      </c>
      <c r="HI35" s="131">
        <f t="shared" si="125"/>
        <v>0</v>
      </c>
      <c r="HJ35" s="131">
        <f t="shared" si="126"/>
        <v>0</v>
      </c>
      <c r="HL35" s="131" t="str">
        <f t="shared" si="127"/>
        <v/>
      </c>
      <c r="HM35" s="131" t="str">
        <f t="shared" si="128"/>
        <v/>
      </c>
      <c r="HN35" s="131" t="str">
        <f t="shared" si="129"/>
        <v/>
      </c>
      <c r="HO35" s="131" t="str">
        <f t="shared" si="130"/>
        <v/>
      </c>
      <c r="HP35" s="131" t="str">
        <f t="shared" si="131"/>
        <v/>
      </c>
      <c r="HQ35" s="131" t="str">
        <f t="shared" si="131"/>
        <v/>
      </c>
      <c r="HR35" s="131" t="str">
        <f t="shared" si="132"/>
        <v/>
      </c>
    </row>
    <row r="36" spans="1:226" ht="60" customHeight="1">
      <c r="A36" s="125">
        <v>31</v>
      </c>
      <c r="B36" s="32"/>
      <c r="C36" s="33"/>
      <c r="D36" s="34"/>
      <c r="E36" s="55"/>
      <c r="F36" s="46"/>
      <c r="G36" s="48">
        <f>IF(OR(C36="",C36=" ",C36="　"),0,IF(D36&gt;780630,0,ROUND(VLOOKUP(F36,Sheet2!$A$1:$B$20,2,FALSE),0)))</f>
        <v>0</v>
      </c>
      <c r="H36" s="49">
        <f t="shared" si="0"/>
        <v>0</v>
      </c>
      <c r="I36" s="24">
        <f t="shared" si="1"/>
        <v>0</v>
      </c>
      <c r="J36" s="25">
        <f t="shared" si="2"/>
        <v>0</v>
      </c>
      <c r="K36" s="35"/>
      <c r="L36" s="133" t="str">
        <f t="shared" si="133"/>
        <v/>
      </c>
      <c r="M36" s="51" t="str">
        <f t="shared" si="4"/>
        <v/>
      </c>
      <c r="N36" s="56">
        <v>15.5</v>
      </c>
      <c r="O36" s="38"/>
      <c r="P36" s="133" t="str">
        <f t="shared" si="134"/>
        <v/>
      </c>
      <c r="Q36" s="51" t="str">
        <f t="shared" si="6"/>
        <v/>
      </c>
      <c r="R36" s="56">
        <v>15.5</v>
      </c>
      <c r="S36" s="38"/>
      <c r="T36" s="34"/>
      <c r="U36" s="51" t="str">
        <f t="shared" si="7"/>
        <v/>
      </c>
      <c r="V36" s="56">
        <v>15.5</v>
      </c>
      <c r="W36" s="38"/>
      <c r="X36" s="34"/>
      <c r="Y36" s="51" t="str">
        <f t="shared" si="8"/>
        <v/>
      </c>
      <c r="Z36" s="56">
        <v>15.5</v>
      </c>
      <c r="AA36" s="35"/>
      <c r="AB36" s="34"/>
      <c r="AC36" s="51" t="str">
        <f t="shared" si="9"/>
        <v/>
      </c>
      <c r="AD36" s="56">
        <v>15.5</v>
      </c>
      <c r="AE36" s="38"/>
      <c r="AF36" s="34"/>
      <c r="AG36" s="51" t="str">
        <f t="shared" si="10"/>
        <v/>
      </c>
      <c r="AH36" s="56">
        <v>15.5</v>
      </c>
      <c r="AI36" s="37">
        <f t="shared" si="11"/>
        <v>0</v>
      </c>
      <c r="AJ36" s="47">
        <f t="shared" si="12"/>
        <v>0</v>
      </c>
      <c r="AK36" s="26">
        <f t="shared" si="13"/>
        <v>0</v>
      </c>
      <c r="AL36" s="53">
        <f t="shared" si="14"/>
        <v>0</v>
      </c>
      <c r="AM36" s="36"/>
      <c r="AN36" s="54"/>
      <c r="AO36" s="131" t="e">
        <f>VLOOKUP(LEFT(C36,1),Sheet2!$L$3:$M$28,2,FALSE)&amp;MID(C36,2,9)</f>
        <v>#N/A</v>
      </c>
      <c r="AP36" s="131" t="e">
        <f t="shared" si="15"/>
        <v>#N/A</v>
      </c>
      <c r="AQ36" s="131" t="e">
        <f t="shared" si="16"/>
        <v>#N/A</v>
      </c>
      <c r="AR36" s="27">
        <f t="shared" si="17"/>
        <v>0</v>
      </c>
      <c r="AS36" s="28">
        <f t="shared" si="18"/>
        <v>0</v>
      </c>
      <c r="AT36" s="27">
        <f t="shared" si="19"/>
        <v>0</v>
      </c>
      <c r="AU36" s="28">
        <f t="shared" si="20"/>
        <v>0</v>
      </c>
      <c r="AV36" s="28">
        <f t="shared" si="21"/>
        <v>0</v>
      </c>
      <c r="AW36" s="28">
        <f t="shared" si="22"/>
        <v>0</v>
      </c>
      <c r="AX36" s="28">
        <f t="shared" si="23"/>
        <v>0</v>
      </c>
      <c r="AY36" s="28">
        <f t="shared" si="24"/>
        <v>0</v>
      </c>
      <c r="AZ36" s="29" t="str">
        <f t="shared" si="25"/>
        <v/>
      </c>
      <c r="BA36" s="29"/>
      <c r="BB36" s="30">
        <f t="shared" si="26"/>
        <v>0</v>
      </c>
      <c r="BC36" s="30">
        <f t="shared" si="26"/>
        <v>0</v>
      </c>
      <c r="BD36" s="31">
        <f t="shared" si="27"/>
        <v>0</v>
      </c>
      <c r="BE36" s="131"/>
      <c r="BF36" s="27" t="e">
        <f t="shared" si="28"/>
        <v>#VALUE!</v>
      </c>
      <c r="BG36" s="28">
        <f t="shared" si="29"/>
        <v>0</v>
      </c>
      <c r="BH36" s="27" t="e">
        <f t="shared" si="30"/>
        <v>#VALUE!</v>
      </c>
      <c r="BI36" s="28">
        <f t="shared" si="31"/>
        <v>0</v>
      </c>
      <c r="BJ36" s="28">
        <f>IF(OR(T36="",T36=" ",T36="　"),0,IF(D36&gt;=800701,0,IF(MATCH(T36,Sheet2!$D$3:$D$12,1)&lt;=1,1,0)))</f>
        <v>0</v>
      </c>
      <c r="BK36" s="28">
        <f>IF(OR(X36="",X36=" ",X36="　"),0,IF(D36&gt;=800701,0,IF(MATCH(X36,Sheet2!$D$3:$D$12,1)&lt;=1,1,0)))</f>
        <v>0</v>
      </c>
      <c r="BL36" s="28">
        <f>IF(OR(AB36="",AB36=" ",AB36="　"),0,IF(D36&gt;=800701,0,IF(MATCH(AB36,Sheet2!$D$3:$D$12,1)&lt;=1,1,0)))</f>
        <v>0</v>
      </c>
      <c r="BM36" s="28">
        <f>IF(OR(AF36="",AF36=" ",AF36="　"),0,IF(D36&gt;=800701,0,IF(MATCH(AF36,Sheet2!$D$3:$D$12,1)&lt;=1,1,0)))</f>
        <v>0</v>
      </c>
      <c r="BN36" s="29">
        <f t="shared" si="32"/>
        <v>5</v>
      </c>
      <c r="BO36" s="29">
        <f t="shared" si="33"/>
        <v>3</v>
      </c>
      <c r="BP36" s="30">
        <f t="shared" si="34"/>
        <v>0</v>
      </c>
      <c r="BQ36" s="30">
        <f t="shared" si="35"/>
        <v>0</v>
      </c>
      <c r="BR36" s="30">
        <f t="shared" si="36"/>
        <v>0</v>
      </c>
      <c r="BS36" s="30">
        <f t="shared" si="36"/>
        <v>0</v>
      </c>
      <c r="BT36" s="30"/>
      <c r="BU36" s="27" t="e">
        <f t="shared" si="37"/>
        <v>#VALUE!</v>
      </c>
      <c r="BV36" s="28">
        <f t="shared" si="38"/>
        <v>0</v>
      </c>
      <c r="BW36" s="27" t="e">
        <f t="shared" si="39"/>
        <v>#VALUE!</v>
      </c>
      <c r="BX36" s="28">
        <f t="shared" si="40"/>
        <v>0</v>
      </c>
      <c r="BY36" s="28">
        <f>IF(OR(T36="",T36=" ",T36="　"),0,IF(D36&gt;=810101,0,IF(BJ36=1,1,IF(MATCH(T36,Sheet2!$D$3:$D$12,1)&lt;=2,1,0))))</f>
        <v>0</v>
      </c>
      <c r="BZ36" s="28">
        <f>IF(OR(X36="",X36=" ",X36="　"),0,IF(D36&gt;=810101,0,IF(BK36=1,1,IF(MATCH(X36,Sheet2!$D$3:$D$12,1)&lt;=2,1,0))))</f>
        <v>0</v>
      </c>
      <c r="CA36" s="28">
        <f>IF(OR(AB36="",AB36=" ",AB36="　"),0,IF(D36&gt;=810101,0,IF(BL36=1,1,IF(MATCH(AB36,Sheet2!$D$3:$D$12,1)&lt;=2,1,0))))</f>
        <v>0</v>
      </c>
      <c r="CB36" s="28">
        <f>IF(OR(AF36="",AF36=" ",AF36="　"),0,IF(D36&gt;=810101,0,IF(BM36=1,1,IF(MATCH(AF36,Sheet2!$D$3:$D$12,1)&lt;=2,1,0))))</f>
        <v>0</v>
      </c>
      <c r="CC36" s="29">
        <f t="shared" si="41"/>
        <v>4</v>
      </c>
      <c r="CD36" s="29">
        <f t="shared" si="42"/>
        <v>3</v>
      </c>
      <c r="CE36" s="30">
        <f t="shared" si="43"/>
        <v>0</v>
      </c>
      <c r="CF36" s="30">
        <f t="shared" si="44"/>
        <v>0</v>
      </c>
      <c r="CG36" s="30">
        <f t="shared" si="45"/>
        <v>0</v>
      </c>
      <c r="CH36" s="30">
        <f t="shared" si="45"/>
        <v>0</v>
      </c>
      <c r="CI36" s="30"/>
      <c r="CJ36" s="27" t="e">
        <f t="shared" si="46"/>
        <v>#VALUE!</v>
      </c>
      <c r="CK36" s="28">
        <f t="shared" si="47"/>
        <v>0</v>
      </c>
      <c r="CL36" s="27" t="e">
        <f t="shared" si="48"/>
        <v>#VALUE!</v>
      </c>
      <c r="CM36" s="28">
        <f t="shared" si="49"/>
        <v>0</v>
      </c>
      <c r="CN36" s="28">
        <f>IF(OR(T36="",T36=" ",T36="　"),0,IF(D36&gt;=810701,0,IF(BY36=1,1,IF(MATCH(T36,Sheet2!$D$3:$D$12,1)&lt;=3,1,0))))</f>
        <v>0</v>
      </c>
      <c r="CO36" s="28">
        <f>IF(OR(X36="",X36=" ",X36="　"),0,IF(D36&gt;=810701,0,IF(BZ36=1,1,IF(MATCH(X36,Sheet2!$D$3:$D$12,1)&lt;=3,1,0))))</f>
        <v>0</v>
      </c>
      <c r="CP36" s="28">
        <f>IF(OR(AB36="",AB36=" ",AB36="　"),0,IF(D36&gt;=810701,0,IF(CA36=1,1,IF(MATCH(AB36,Sheet2!$D$3:$D$12,1)&lt;=3,1,0))))</f>
        <v>0</v>
      </c>
      <c r="CQ36" s="28">
        <f>IF(OR(AF36="",AF36=" ",AF36="　"),0,IF(D36&gt;=810701,0,IF(CB36=1,1,IF(MATCH(AF36,Sheet2!$D$3:$D$12,1)&lt;=3,1,0))))</f>
        <v>0</v>
      </c>
      <c r="CR36" s="29">
        <f t="shared" si="50"/>
        <v>4</v>
      </c>
      <c r="CS36" s="29">
        <f t="shared" si="51"/>
        <v>3</v>
      </c>
      <c r="CT36" s="30">
        <f t="shared" si="52"/>
        <v>0</v>
      </c>
      <c r="CU36" s="30">
        <f t="shared" si="53"/>
        <v>0</v>
      </c>
      <c r="CV36" s="30">
        <f t="shared" si="54"/>
        <v>0</v>
      </c>
      <c r="CW36" s="30">
        <f t="shared" si="54"/>
        <v>0</v>
      </c>
      <c r="CX36" s="31"/>
      <c r="CY36" s="27" t="e">
        <f t="shared" si="55"/>
        <v>#VALUE!</v>
      </c>
      <c r="CZ36" s="28">
        <f t="shared" si="56"/>
        <v>0</v>
      </c>
      <c r="DA36" s="27" t="e">
        <f t="shared" si="57"/>
        <v>#VALUE!</v>
      </c>
      <c r="DB36" s="28">
        <f t="shared" si="58"/>
        <v>0</v>
      </c>
      <c r="DC36" s="28">
        <f>IF(OR(T36="",T36=" ",T36="　"),0,IF(D36&gt;=820101,0,IF(CN36=1,1,IF(MATCH(T36,Sheet2!$D$3:$D$12,1)&lt;=4,1,0))))</f>
        <v>0</v>
      </c>
      <c r="DD36" s="28">
        <f>IF(OR(X36="",X36=" ",X36="　"),0,IF(D36&gt;=820101,0,IF(CO36=1,1,IF(MATCH(X36,Sheet2!$D$3:$D$12,1)&lt;=4,1,0))))</f>
        <v>0</v>
      </c>
      <c r="DE36" s="28">
        <f>IF(OR(AB36="",AB36=" ",AB36="　"),0,IF(D36&gt;=820101,0,IF(CP36=1,1,IF(MATCH(AB36,Sheet2!$D$3:$D$12,1)&lt;=4,1,0))))</f>
        <v>0</v>
      </c>
      <c r="DF36" s="28">
        <f>IF(OR(AF36="",AF36=" ",AF36="　"),0,IF(D36&gt;=820101,0,IF(CQ36=1,1,IF(MATCH(AF36,Sheet2!$D$3:$D$12,1)&lt;=4,1,0))))</f>
        <v>0</v>
      </c>
      <c r="DG36" s="29">
        <f t="shared" si="59"/>
        <v>3</v>
      </c>
      <c r="DH36" s="29">
        <f t="shared" si="60"/>
        <v>3</v>
      </c>
      <c r="DI36" s="30">
        <f t="shared" si="61"/>
        <v>0</v>
      </c>
      <c r="DJ36" s="30">
        <f t="shared" si="62"/>
        <v>0</v>
      </c>
      <c r="DK36" s="30">
        <f t="shared" si="63"/>
        <v>0</v>
      </c>
      <c r="DL36" s="30">
        <f t="shared" si="63"/>
        <v>0</v>
      </c>
      <c r="DM36" s="31"/>
      <c r="DN36" s="27" t="e">
        <f t="shared" si="64"/>
        <v>#VALUE!</v>
      </c>
      <c r="DO36" s="28">
        <f t="shared" si="65"/>
        <v>0</v>
      </c>
      <c r="DP36" s="27" t="e">
        <f t="shared" si="66"/>
        <v>#VALUE!</v>
      </c>
      <c r="DQ36" s="28">
        <f t="shared" si="67"/>
        <v>0</v>
      </c>
      <c r="DR36" s="28">
        <f>IF(OR(T36="",T36=" ",T36="　"),0,IF(D36&gt;=820701,0,IF(DC36=1,1,IF(MATCH(T36,Sheet2!$D$3:$D$12,1)&lt;=5,1,0))))</f>
        <v>0</v>
      </c>
      <c r="DS36" s="28">
        <f>IF(OR(X36="",X36=" ",X36="　"),0,IF(D36&gt;=820701,0,IF(DD36=1,1,IF(MATCH(X36,Sheet2!$D$3:$D$12,1)&lt;=5,1,0))))</f>
        <v>0</v>
      </c>
      <c r="DT36" s="28">
        <f>IF(OR(AB36="",AB36=" ",AB36="　"),0,IF(D36&gt;=820701,0,IF(DE36=1,1,IF(MATCH(AB36,Sheet2!$D$3:$D$12,1)&lt;=5,1,0))))</f>
        <v>0</v>
      </c>
      <c r="DU36" s="28">
        <f>IF(OR(AF36="",AF36=" ",AF36="　"),0,IF(D36&gt;=820701,0,IF(DF36=1,1,IF(MATCH(AF36,Sheet2!$D$3:$D$12,1)&lt;=5,1,0))))</f>
        <v>0</v>
      </c>
      <c r="DV36" s="29">
        <f t="shared" si="68"/>
        <v>3</v>
      </c>
      <c r="DW36" s="29">
        <f t="shared" si="69"/>
        <v>3</v>
      </c>
      <c r="DX36" s="30">
        <f t="shared" si="70"/>
        <v>0</v>
      </c>
      <c r="DY36" s="30">
        <f t="shared" si="71"/>
        <v>0</v>
      </c>
      <c r="DZ36" s="30">
        <f t="shared" si="72"/>
        <v>0</v>
      </c>
      <c r="EA36" s="30">
        <f t="shared" si="72"/>
        <v>0</v>
      </c>
      <c r="EB36" s="31"/>
      <c r="EC36" s="27" t="e">
        <f t="shared" si="73"/>
        <v>#VALUE!</v>
      </c>
      <c r="ED36" s="28">
        <f t="shared" si="74"/>
        <v>0</v>
      </c>
      <c r="EE36" s="27" t="e">
        <f t="shared" si="75"/>
        <v>#VALUE!</v>
      </c>
      <c r="EF36" s="28">
        <f t="shared" si="76"/>
        <v>0</v>
      </c>
      <c r="EG36" s="28">
        <f>IF(OR(T36="",T36=" ",T36="　"),0,IF(D36&gt;=830101,0,IF(DR36=1,1,IF(MATCH(T36,Sheet2!$D$3:$D$12,1)&lt;=6,1,0))))</f>
        <v>0</v>
      </c>
      <c r="EH36" s="28">
        <f>IF(OR(X36="",X36=" ",X36="　"),0,IF(D36&gt;=830101,0,IF(DS36=1,1,IF(MATCH(X36,Sheet2!$D$3:$D$12,1)&lt;=6,1,0))))</f>
        <v>0</v>
      </c>
      <c r="EI36" s="28">
        <f>IF(OR(AB36="",AB36=" ",AB36="　"),0,IF(D36&gt;=830101,0,IF(DT36=1,1,IF(MATCH(AB36,Sheet2!$D$3:$D$12,1)&lt;=6,1,0))))</f>
        <v>0</v>
      </c>
      <c r="EJ36" s="28">
        <f>IF(OR(AF36="",AF36=" ",AF36="　"),0,IF(D36&gt;=830101,0,IF(DU36=1,1,IF(MATCH(AF36,Sheet2!$D$3:$D$12,1)&lt;=6,1,0))))</f>
        <v>0</v>
      </c>
      <c r="EK36" s="29">
        <f t="shared" si="77"/>
        <v>2</v>
      </c>
      <c r="EL36" s="29">
        <f t="shared" si="78"/>
        <v>2</v>
      </c>
      <c r="EM36" s="30">
        <f t="shared" si="79"/>
        <v>0</v>
      </c>
      <c r="EN36" s="30">
        <f t="shared" si="80"/>
        <v>0</v>
      </c>
      <c r="EO36" s="30">
        <f t="shared" si="81"/>
        <v>0</v>
      </c>
      <c r="EP36" s="30">
        <f t="shared" si="81"/>
        <v>0</v>
      </c>
      <c r="EQ36" s="31"/>
      <c r="ER36" s="27" t="e">
        <f t="shared" si="82"/>
        <v>#VALUE!</v>
      </c>
      <c r="ES36" s="28">
        <f t="shared" si="83"/>
        <v>0</v>
      </c>
      <c r="ET36" s="27" t="e">
        <f t="shared" si="84"/>
        <v>#VALUE!</v>
      </c>
      <c r="EU36" s="28">
        <f t="shared" si="85"/>
        <v>0</v>
      </c>
      <c r="EV36" s="28">
        <f>IF(OR(T36="",T36=" ",T36="　"),0,IF(D36&gt;=830701,0,IF(EG36=1,1,IF(MATCH(T36,Sheet2!$D$3:$D$12,1)&lt;=7,1,0))))</f>
        <v>0</v>
      </c>
      <c r="EW36" s="28">
        <f>IF(OR(X36="",X36=" ",X36="　"),0,IF(D36&gt;=830701,0,IF(EH36=1,1,IF(MATCH(X36,Sheet2!$D$3:$D$12,1)&lt;=7,1,0))))</f>
        <v>0</v>
      </c>
      <c r="EX36" s="28">
        <f>IF(OR(AB36="",AB36=" ",AB36="　"),0,IF(D36&gt;=830701,0,IF(EI36=1,1,IF(MATCH(AB36,Sheet2!$D$3:$D$12,1)&lt;=7,1,0))))</f>
        <v>0</v>
      </c>
      <c r="EY36" s="28">
        <f>IF(OR(AF36="",AF36=" ",AF36="　"),0,IF(D36&gt;=830701,0,IF(EJ36=1,1,IF(MATCH(AF36,Sheet2!$D$3:$D$12,1)&lt;=7,1,0))))</f>
        <v>0</v>
      </c>
      <c r="EZ36" s="29">
        <f t="shared" si="86"/>
        <v>2</v>
      </c>
      <c r="FA36" s="29">
        <f t="shared" si="87"/>
        <v>2</v>
      </c>
      <c r="FB36" s="30">
        <f t="shared" si="88"/>
        <v>0</v>
      </c>
      <c r="FC36" s="30">
        <f t="shared" si="89"/>
        <v>0</v>
      </c>
      <c r="FD36" s="30">
        <f t="shared" si="90"/>
        <v>0</v>
      </c>
      <c r="FE36" s="30">
        <f t="shared" si="90"/>
        <v>0</v>
      </c>
      <c r="FF36" s="31"/>
      <c r="FG36" s="27" t="e">
        <f t="shared" si="91"/>
        <v>#VALUE!</v>
      </c>
      <c r="FH36" s="28">
        <f t="shared" si="92"/>
        <v>0</v>
      </c>
      <c r="FI36" s="27" t="e">
        <f t="shared" si="93"/>
        <v>#VALUE!</v>
      </c>
      <c r="FJ36" s="28">
        <f t="shared" si="94"/>
        <v>0</v>
      </c>
      <c r="FK36" s="28">
        <f>IF(OR(T36="",T36=" ",T36="　"),0,IF(D36&gt;=840101,0,IF(EV36=1,1,IF(MATCH(T36,Sheet2!$D$3:$D$12,1)&lt;=8,1,0))))</f>
        <v>0</v>
      </c>
      <c r="FL36" s="28">
        <f>IF(OR(X36="",X36=" ",X36="　"),0,IF(D36&gt;=840101,0,IF(EW36=1,1,IF(MATCH(X36,Sheet2!$D$3:$D$12,1)&lt;=8,1,0))))</f>
        <v>0</v>
      </c>
      <c r="FM36" s="28">
        <f>IF(OR(AB36="",AB36=" ",AB36="　"),0,IF(D36&gt;=840101,0,IF(EX36=1,1,IF(MATCH(AB36,Sheet2!$D$3:$D$12,1)&lt;=8,1,0))))</f>
        <v>0</v>
      </c>
      <c r="FN36" s="28">
        <f>IF(OR(AF36="",AF36=" ",AF36="　"),0,IF(D36&gt;=840101,0,IF(EY36=1,1,IF(MATCH(AF36,Sheet2!$D$3:$D$12,1)&lt;=8,1,0))))</f>
        <v>0</v>
      </c>
      <c r="FO36" s="29">
        <f t="shared" si="95"/>
        <v>1</v>
      </c>
      <c r="FP36" s="29">
        <f t="shared" si="96"/>
        <v>1</v>
      </c>
      <c r="FQ36" s="30">
        <f t="shared" si="97"/>
        <v>0</v>
      </c>
      <c r="FR36" s="30">
        <f t="shared" si="98"/>
        <v>0</v>
      </c>
      <c r="FS36" s="30">
        <f t="shared" si="99"/>
        <v>0</v>
      </c>
      <c r="FT36" s="30">
        <f t="shared" si="99"/>
        <v>0</v>
      </c>
      <c r="FU36" s="31"/>
      <c r="FV36" s="27" t="e">
        <f t="shared" si="100"/>
        <v>#VALUE!</v>
      </c>
      <c r="FW36" s="28">
        <f t="shared" si="101"/>
        <v>0</v>
      </c>
      <c r="FX36" s="27" t="e">
        <f t="shared" si="102"/>
        <v>#VALUE!</v>
      </c>
      <c r="FY36" s="28">
        <f t="shared" si="103"/>
        <v>0</v>
      </c>
      <c r="FZ36" s="28">
        <f>IF(OR(T36="",T36=" ",T36="　"),0,IF(D36&gt;=840701,0,IF(FK36=1,1,IF(MATCH(T36,Sheet2!$D$3:$D$12,1)&lt;=9,1,0))))</f>
        <v>0</v>
      </c>
      <c r="GA36" s="28">
        <f>IF(OR(X36="",X36=" ",X36="　"),0,IF(D36&gt;=840701,0,IF(FL36=1,1,IF(MATCH(X36,Sheet2!$D$3:$D$12,1)&lt;=9,1,0))))</f>
        <v>0</v>
      </c>
      <c r="GB36" s="28">
        <f>IF(OR(AB36="",AB36=" ",AB36="　"),0,IF(D36&gt;=840701,0,IF(FM36=1,1,IF(MATCH(AB36,Sheet2!$D$3:$D$12,1)&lt;=9,1,0))))</f>
        <v>0</v>
      </c>
      <c r="GC36" s="28">
        <f>IF(OR(AF36="",AF36=" ",AF36="　"),0,IF(D36&gt;=840701,0,IF(FN36=1,1,IF(MATCH(AF36,Sheet2!$D$3:$D$12,1)&lt;=9,1,0))))</f>
        <v>0</v>
      </c>
      <c r="GD36" s="29">
        <f t="shared" si="104"/>
        <v>1</v>
      </c>
      <c r="GE36" s="29">
        <f t="shared" si="105"/>
        <v>1</v>
      </c>
      <c r="GF36" s="30">
        <f t="shared" si="106"/>
        <v>0</v>
      </c>
      <c r="GG36" s="30">
        <f t="shared" si="107"/>
        <v>0</v>
      </c>
      <c r="GH36" s="30">
        <f t="shared" si="108"/>
        <v>0</v>
      </c>
      <c r="GI36" s="30">
        <f t="shared" si="108"/>
        <v>0</v>
      </c>
      <c r="GJ36" s="31"/>
      <c r="GK36" s="27" t="e">
        <f t="shared" si="109"/>
        <v>#VALUE!</v>
      </c>
      <c r="GL36" s="28">
        <f t="shared" si="110"/>
        <v>0</v>
      </c>
      <c r="GM36" s="27" t="e">
        <f t="shared" si="111"/>
        <v>#VALUE!</v>
      </c>
      <c r="GN36" s="28">
        <f t="shared" si="112"/>
        <v>0</v>
      </c>
      <c r="GO36" s="28">
        <f>IF(OR(T36="",T36=" ",T36="　"),0,IF(D36&gt;=840701,0,IF(FZ36=1,1,IF(MATCH(T36,Sheet2!$D$3:$D$12,1)&lt;=10,1,0))))</f>
        <v>0</v>
      </c>
      <c r="GP36" s="28">
        <f>IF(OR(X36="",X36=" ",X36="　"),0,IF(D36&gt;=840701,0,IF(GA36=1,1,IF(MATCH(X36,Sheet2!$D$3:$D$12,1)&lt;=10,1,0))))</f>
        <v>0</v>
      </c>
      <c r="GQ36" s="28">
        <f>IF(OR(AB36="",AB36=" ",AB36="　"),0,IF(D36&gt;=840701,0,IF(GB36=1,1,IF(MATCH(AB36,Sheet2!$D$3:$D$12,1)&lt;=10,1,0))))</f>
        <v>0</v>
      </c>
      <c r="GR36" s="28">
        <f>IF(OR(AF36="",AF36=" ",AF36="　"),0,IF(D36&gt;=840701,0,IF(GC36=1,1,IF(MATCH(AF36,Sheet2!$D$3:$D$12,1)&lt;=10,1,0))))</f>
        <v>0</v>
      </c>
      <c r="GS36" s="29">
        <f t="shared" si="113"/>
        <v>0</v>
      </c>
      <c r="GT36" s="29">
        <f t="shared" si="114"/>
        <v>0</v>
      </c>
      <c r="GU36" s="30">
        <f t="shared" si="115"/>
        <v>0</v>
      </c>
      <c r="GV36" s="30">
        <f t="shared" si="116"/>
        <v>0</v>
      </c>
      <c r="GW36" s="30">
        <f t="shared" si="117"/>
        <v>0</v>
      </c>
      <c r="GX36" s="30">
        <f t="shared" si="117"/>
        <v>0</v>
      </c>
      <c r="GY36" s="131"/>
      <c r="GZ36" s="39" t="str">
        <f t="shared" si="118"/>
        <v>1911/00/00</v>
      </c>
      <c r="HA36" s="131" t="e">
        <f t="shared" si="119"/>
        <v>#VALUE!</v>
      </c>
      <c r="HB36" s="131" t="str">
        <f t="shared" si="120"/>
        <v>1911/00/00</v>
      </c>
      <c r="HC36" s="131" t="e">
        <f t="shared" si="121"/>
        <v>#VALUE!</v>
      </c>
      <c r="HD36" s="131" t="str">
        <f t="shared" si="122"/>
        <v>1911/00/00</v>
      </c>
      <c r="HE36" s="131" t="e">
        <f t="shared" si="123"/>
        <v>#VALUE!</v>
      </c>
      <c r="HF36" s="131" t="str">
        <f t="shared" si="124"/>
        <v>2015/01/01</v>
      </c>
      <c r="HH36" s="131">
        <f>IF(OR(C36="",C36=" ",C36="　"),0,IF(D36&gt;780630,0,ROUND(VLOOKUP(F36,Sheet2!$A$1:$B$20,2,FALSE)*E36,0)))</f>
        <v>0</v>
      </c>
      <c r="HI36" s="131">
        <f t="shared" si="125"/>
        <v>0</v>
      </c>
      <c r="HJ36" s="131">
        <f t="shared" si="126"/>
        <v>0</v>
      </c>
      <c r="HL36" s="131" t="str">
        <f t="shared" si="127"/>
        <v/>
      </c>
      <c r="HM36" s="131" t="str">
        <f t="shared" si="128"/>
        <v/>
      </c>
      <c r="HN36" s="131" t="str">
        <f t="shared" si="129"/>
        <v/>
      </c>
      <c r="HO36" s="131" t="str">
        <f t="shared" si="130"/>
        <v/>
      </c>
      <c r="HP36" s="131" t="str">
        <f t="shared" si="131"/>
        <v/>
      </c>
      <c r="HQ36" s="131" t="str">
        <f t="shared" si="131"/>
        <v/>
      </c>
      <c r="HR36" s="131" t="str">
        <f t="shared" si="132"/>
        <v/>
      </c>
    </row>
    <row r="37" spans="1:226" ht="60" customHeight="1">
      <c r="A37" s="125">
        <v>32</v>
      </c>
      <c r="B37" s="32"/>
      <c r="C37" s="33"/>
      <c r="D37" s="34"/>
      <c r="E37" s="55"/>
      <c r="F37" s="46"/>
      <c r="G37" s="48">
        <f>IF(OR(C37="",C37=" ",C37="　"),0,IF(D37&gt;780630,0,ROUND(VLOOKUP(F37,Sheet2!$A$1:$B$20,2,FALSE),0)))</f>
        <v>0</v>
      </c>
      <c r="H37" s="49">
        <f t="shared" si="0"/>
        <v>0</v>
      </c>
      <c r="I37" s="24">
        <f t="shared" si="1"/>
        <v>0</v>
      </c>
      <c r="J37" s="25">
        <f t="shared" si="2"/>
        <v>0</v>
      </c>
      <c r="K37" s="35"/>
      <c r="L37" s="133" t="str">
        <f t="shared" si="133"/>
        <v/>
      </c>
      <c r="M37" s="51" t="str">
        <f t="shared" si="4"/>
        <v/>
      </c>
      <c r="N37" s="56">
        <v>15.5</v>
      </c>
      <c r="O37" s="38"/>
      <c r="P37" s="133" t="str">
        <f t="shared" si="134"/>
        <v/>
      </c>
      <c r="Q37" s="51" t="str">
        <f t="shared" si="6"/>
        <v/>
      </c>
      <c r="R37" s="56">
        <v>15.5</v>
      </c>
      <c r="S37" s="38"/>
      <c r="T37" s="34"/>
      <c r="U37" s="51" t="str">
        <f t="shared" si="7"/>
        <v/>
      </c>
      <c r="V37" s="56">
        <v>15.5</v>
      </c>
      <c r="W37" s="38"/>
      <c r="X37" s="34"/>
      <c r="Y37" s="51" t="str">
        <f t="shared" si="8"/>
        <v/>
      </c>
      <c r="Z37" s="56">
        <v>15.5</v>
      </c>
      <c r="AA37" s="35"/>
      <c r="AB37" s="34"/>
      <c r="AC37" s="51" t="str">
        <f t="shared" si="9"/>
        <v/>
      </c>
      <c r="AD37" s="56">
        <v>15.5</v>
      </c>
      <c r="AE37" s="38"/>
      <c r="AF37" s="34"/>
      <c r="AG37" s="51" t="str">
        <f t="shared" si="10"/>
        <v/>
      </c>
      <c r="AH37" s="56">
        <v>15.5</v>
      </c>
      <c r="AI37" s="37">
        <f t="shared" si="11"/>
        <v>0</v>
      </c>
      <c r="AJ37" s="47">
        <f t="shared" si="12"/>
        <v>0</v>
      </c>
      <c r="AK37" s="26">
        <f t="shared" si="13"/>
        <v>0</v>
      </c>
      <c r="AL37" s="53">
        <f t="shared" si="14"/>
        <v>0</v>
      </c>
      <c r="AM37" s="36"/>
      <c r="AN37" s="54"/>
      <c r="AO37" s="131" t="e">
        <f>VLOOKUP(LEFT(C37,1),Sheet2!$L$3:$M$28,2,FALSE)&amp;MID(C37,2,9)</f>
        <v>#N/A</v>
      </c>
      <c r="AP37" s="131" t="e">
        <f t="shared" si="15"/>
        <v>#N/A</v>
      </c>
      <c r="AQ37" s="131" t="e">
        <f t="shared" si="16"/>
        <v>#N/A</v>
      </c>
      <c r="AR37" s="27">
        <f t="shared" si="17"/>
        <v>0</v>
      </c>
      <c r="AS37" s="28">
        <f t="shared" si="18"/>
        <v>0</v>
      </c>
      <c r="AT37" s="27">
        <f t="shared" si="19"/>
        <v>0</v>
      </c>
      <c r="AU37" s="28">
        <f t="shared" si="20"/>
        <v>0</v>
      </c>
      <c r="AV37" s="28">
        <f t="shared" si="21"/>
        <v>0</v>
      </c>
      <c r="AW37" s="28">
        <f t="shared" si="22"/>
        <v>0</v>
      </c>
      <c r="AX37" s="28">
        <f t="shared" si="23"/>
        <v>0</v>
      </c>
      <c r="AY37" s="28">
        <f t="shared" si="24"/>
        <v>0</v>
      </c>
      <c r="AZ37" s="29" t="str">
        <f t="shared" si="25"/>
        <v/>
      </c>
      <c r="BA37" s="29"/>
      <c r="BB37" s="30">
        <f t="shared" si="26"/>
        <v>0</v>
      </c>
      <c r="BC37" s="30">
        <f t="shared" si="26"/>
        <v>0</v>
      </c>
      <c r="BD37" s="31">
        <f t="shared" si="27"/>
        <v>0</v>
      </c>
      <c r="BE37" s="131"/>
      <c r="BF37" s="27" t="e">
        <f t="shared" si="28"/>
        <v>#VALUE!</v>
      </c>
      <c r="BG37" s="28">
        <f t="shared" si="29"/>
        <v>0</v>
      </c>
      <c r="BH37" s="27" t="e">
        <f t="shared" si="30"/>
        <v>#VALUE!</v>
      </c>
      <c r="BI37" s="28">
        <f t="shared" si="31"/>
        <v>0</v>
      </c>
      <c r="BJ37" s="28">
        <f>IF(OR(T37="",T37=" ",T37="　"),0,IF(D37&gt;=800701,0,IF(MATCH(T37,Sheet2!$D$3:$D$12,1)&lt;=1,1,0)))</f>
        <v>0</v>
      </c>
      <c r="BK37" s="28">
        <f>IF(OR(X37="",X37=" ",X37="　"),0,IF(D37&gt;=800701,0,IF(MATCH(X37,Sheet2!$D$3:$D$12,1)&lt;=1,1,0)))</f>
        <v>0</v>
      </c>
      <c r="BL37" s="28">
        <f>IF(OR(AB37="",AB37=" ",AB37="　"),0,IF(D37&gt;=800701,0,IF(MATCH(AB37,Sheet2!$D$3:$D$12,1)&lt;=1,1,0)))</f>
        <v>0</v>
      </c>
      <c r="BM37" s="28">
        <f>IF(OR(AF37="",AF37=" ",AF37="　"),0,IF(D37&gt;=800701,0,IF(MATCH(AF37,Sheet2!$D$3:$D$12,1)&lt;=1,1,0)))</f>
        <v>0</v>
      </c>
      <c r="BN37" s="29">
        <f t="shared" si="32"/>
        <v>5</v>
      </c>
      <c r="BO37" s="29">
        <f t="shared" si="33"/>
        <v>3</v>
      </c>
      <c r="BP37" s="30">
        <f t="shared" si="34"/>
        <v>0</v>
      </c>
      <c r="BQ37" s="30">
        <f t="shared" si="35"/>
        <v>0</v>
      </c>
      <c r="BR37" s="30">
        <f t="shared" si="36"/>
        <v>0</v>
      </c>
      <c r="BS37" s="30">
        <f t="shared" si="36"/>
        <v>0</v>
      </c>
      <c r="BT37" s="30"/>
      <c r="BU37" s="27" t="e">
        <f t="shared" si="37"/>
        <v>#VALUE!</v>
      </c>
      <c r="BV37" s="28">
        <f t="shared" si="38"/>
        <v>0</v>
      </c>
      <c r="BW37" s="27" t="e">
        <f t="shared" si="39"/>
        <v>#VALUE!</v>
      </c>
      <c r="BX37" s="28">
        <f t="shared" si="40"/>
        <v>0</v>
      </c>
      <c r="BY37" s="28">
        <f>IF(OR(T37="",T37=" ",T37="　"),0,IF(D37&gt;=810101,0,IF(BJ37=1,1,IF(MATCH(T37,Sheet2!$D$3:$D$12,1)&lt;=2,1,0))))</f>
        <v>0</v>
      </c>
      <c r="BZ37" s="28">
        <f>IF(OR(X37="",X37=" ",X37="　"),0,IF(D37&gt;=810101,0,IF(BK37=1,1,IF(MATCH(X37,Sheet2!$D$3:$D$12,1)&lt;=2,1,0))))</f>
        <v>0</v>
      </c>
      <c r="CA37" s="28">
        <f>IF(OR(AB37="",AB37=" ",AB37="　"),0,IF(D37&gt;=810101,0,IF(BL37=1,1,IF(MATCH(AB37,Sheet2!$D$3:$D$12,1)&lt;=2,1,0))))</f>
        <v>0</v>
      </c>
      <c r="CB37" s="28">
        <f>IF(OR(AF37="",AF37=" ",AF37="　"),0,IF(D37&gt;=810101,0,IF(BM37=1,1,IF(MATCH(AF37,Sheet2!$D$3:$D$12,1)&lt;=2,1,0))))</f>
        <v>0</v>
      </c>
      <c r="CC37" s="29">
        <f t="shared" si="41"/>
        <v>4</v>
      </c>
      <c r="CD37" s="29">
        <f t="shared" si="42"/>
        <v>3</v>
      </c>
      <c r="CE37" s="30">
        <f t="shared" si="43"/>
        <v>0</v>
      </c>
      <c r="CF37" s="30">
        <f t="shared" si="44"/>
        <v>0</v>
      </c>
      <c r="CG37" s="30">
        <f t="shared" si="45"/>
        <v>0</v>
      </c>
      <c r="CH37" s="30">
        <f t="shared" si="45"/>
        <v>0</v>
      </c>
      <c r="CI37" s="30"/>
      <c r="CJ37" s="27" t="e">
        <f t="shared" si="46"/>
        <v>#VALUE!</v>
      </c>
      <c r="CK37" s="28">
        <f t="shared" si="47"/>
        <v>0</v>
      </c>
      <c r="CL37" s="27" t="e">
        <f t="shared" si="48"/>
        <v>#VALUE!</v>
      </c>
      <c r="CM37" s="28">
        <f t="shared" si="49"/>
        <v>0</v>
      </c>
      <c r="CN37" s="28">
        <f>IF(OR(T37="",T37=" ",T37="　"),0,IF(D37&gt;=810701,0,IF(BY37=1,1,IF(MATCH(T37,Sheet2!$D$3:$D$12,1)&lt;=3,1,0))))</f>
        <v>0</v>
      </c>
      <c r="CO37" s="28">
        <f>IF(OR(X37="",X37=" ",X37="　"),0,IF(D37&gt;=810701,0,IF(BZ37=1,1,IF(MATCH(X37,Sheet2!$D$3:$D$12,1)&lt;=3,1,0))))</f>
        <v>0</v>
      </c>
      <c r="CP37" s="28">
        <f>IF(OR(AB37="",AB37=" ",AB37="　"),0,IF(D37&gt;=810701,0,IF(CA37=1,1,IF(MATCH(AB37,Sheet2!$D$3:$D$12,1)&lt;=3,1,0))))</f>
        <v>0</v>
      </c>
      <c r="CQ37" s="28">
        <f>IF(OR(AF37="",AF37=" ",AF37="　"),0,IF(D37&gt;=810701,0,IF(CB37=1,1,IF(MATCH(AF37,Sheet2!$D$3:$D$12,1)&lt;=3,1,0))))</f>
        <v>0</v>
      </c>
      <c r="CR37" s="29">
        <f t="shared" si="50"/>
        <v>4</v>
      </c>
      <c r="CS37" s="29">
        <f t="shared" si="51"/>
        <v>3</v>
      </c>
      <c r="CT37" s="30">
        <f t="shared" si="52"/>
        <v>0</v>
      </c>
      <c r="CU37" s="30">
        <f t="shared" si="53"/>
        <v>0</v>
      </c>
      <c r="CV37" s="30">
        <f t="shared" si="54"/>
        <v>0</v>
      </c>
      <c r="CW37" s="30">
        <f t="shared" si="54"/>
        <v>0</v>
      </c>
      <c r="CX37" s="31"/>
      <c r="CY37" s="27" t="e">
        <f t="shared" si="55"/>
        <v>#VALUE!</v>
      </c>
      <c r="CZ37" s="28">
        <f t="shared" si="56"/>
        <v>0</v>
      </c>
      <c r="DA37" s="27" t="e">
        <f t="shared" si="57"/>
        <v>#VALUE!</v>
      </c>
      <c r="DB37" s="28">
        <f t="shared" si="58"/>
        <v>0</v>
      </c>
      <c r="DC37" s="28">
        <f>IF(OR(T37="",T37=" ",T37="　"),0,IF(D37&gt;=820101,0,IF(CN37=1,1,IF(MATCH(T37,Sheet2!$D$3:$D$12,1)&lt;=4,1,0))))</f>
        <v>0</v>
      </c>
      <c r="DD37" s="28">
        <f>IF(OR(X37="",X37=" ",X37="　"),0,IF(D37&gt;=820101,0,IF(CO37=1,1,IF(MATCH(X37,Sheet2!$D$3:$D$12,1)&lt;=4,1,0))))</f>
        <v>0</v>
      </c>
      <c r="DE37" s="28">
        <f>IF(OR(AB37="",AB37=" ",AB37="　"),0,IF(D37&gt;=820101,0,IF(CP37=1,1,IF(MATCH(AB37,Sheet2!$D$3:$D$12,1)&lt;=4,1,0))))</f>
        <v>0</v>
      </c>
      <c r="DF37" s="28">
        <f>IF(OR(AF37="",AF37=" ",AF37="　"),0,IF(D37&gt;=820101,0,IF(CQ37=1,1,IF(MATCH(AF37,Sheet2!$D$3:$D$12,1)&lt;=4,1,0))))</f>
        <v>0</v>
      </c>
      <c r="DG37" s="29">
        <f t="shared" si="59"/>
        <v>3</v>
      </c>
      <c r="DH37" s="29">
        <f t="shared" si="60"/>
        <v>3</v>
      </c>
      <c r="DI37" s="30">
        <f t="shared" si="61"/>
        <v>0</v>
      </c>
      <c r="DJ37" s="30">
        <f t="shared" si="62"/>
        <v>0</v>
      </c>
      <c r="DK37" s="30">
        <f t="shared" si="63"/>
        <v>0</v>
      </c>
      <c r="DL37" s="30">
        <f t="shared" si="63"/>
        <v>0</v>
      </c>
      <c r="DM37" s="31"/>
      <c r="DN37" s="27" t="e">
        <f t="shared" si="64"/>
        <v>#VALUE!</v>
      </c>
      <c r="DO37" s="28">
        <f t="shared" si="65"/>
        <v>0</v>
      </c>
      <c r="DP37" s="27" t="e">
        <f t="shared" si="66"/>
        <v>#VALUE!</v>
      </c>
      <c r="DQ37" s="28">
        <f t="shared" si="67"/>
        <v>0</v>
      </c>
      <c r="DR37" s="28">
        <f>IF(OR(T37="",T37=" ",T37="　"),0,IF(D37&gt;=820701,0,IF(DC37=1,1,IF(MATCH(T37,Sheet2!$D$3:$D$12,1)&lt;=5,1,0))))</f>
        <v>0</v>
      </c>
      <c r="DS37" s="28">
        <f>IF(OR(X37="",X37=" ",X37="　"),0,IF(D37&gt;=820701,0,IF(DD37=1,1,IF(MATCH(X37,Sheet2!$D$3:$D$12,1)&lt;=5,1,0))))</f>
        <v>0</v>
      </c>
      <c r="DT37" s="28">
        <f>IF(OR(AB37="",AB37=" ",AB37="　"),0,IF(D37&gt;=820701,0,IF(DE37=1,1,IF(MATCH(AB37,Sheet2!$D$3:$D$12,1)&lt;=5,1,0))))</f>
        <v>0</v>
      </c>
      <c r="DU37" s="28">
        <f>IF(OR(AF37="",AF37=" ",AF37="　"),0,IF(D37&gt;=820701,0,IF(DF37=1,1,IF(MATCH(AF37,Sheet2!$D$3:$D$12,1)&lt;=5,1,0))))</f>
        <v>0</v>
      </c>
      <c r="DV37" s="29">
        <f t="shared" si="68"/>
        <v>3</v>
      </c>
      <c r="DW37" s="29">
        <f t="shared" si="69"/>
        <v>3</v>
      </c>
      <c r="DX37" s="30">
        <f t="shared" si="70"/>
        <v>0</v>
      </c>
      <c r="DY37" s="30">
        <f t="shared" si="71"/>
        <v>0</v>
      </c>
      <c r="DZ37" s="30">
        <f t="shared" si="72"/>
        <v>0</v>
      </c>
      <c r="EA37" s="30">
        <f t="shared" si="72"/>
        <v>0</v>
      </c>
      <c r="EB37" s="31"/>
      <c r="EC37" s="27" t="e">
        <f t="shared" si="73"/>
        <v>#VALUE!</v>
      </c>
      <c r="ED37" s="28">
        <f t="shared" si="74"/>
        <v>0</v>
      </c>
      <c r="EE37" s="27" t="e">
        <f t="shared" si="75"/>
        <v>#VALUE!</v>
      </c>
      <c r="EF37" s="28">
        <f t="shared" si="76"/>
        <v>0</v>
      </c>
      <c r="EG37" s="28">
        <f>IF(OR(T37="",T37=" ",T37="　"),0,IF(D37&gt;=830101,0,IF(DR37=1,1,IF(MATCH(T37,Sheet2!$D$3:$D$12,1)&lt;=6,1,0))))</f>
        <v>0</v>
      </c>
      <c r="EH37" s="28">
        <f>IF(OR(X37="",X37=" ",X37="　"),0,IF(D37&gt;=830101,0,IF(DS37=1,1,IF(MATCH(X37,Sheet2!$D$3:$D$12,1)&lt;=6,1,0))))</f>
        <v>0</v>
      </c>
      <c r="EI37" s="28">
        <f>IF(OR(AB37="",AB37=" ",AB37="　"),0,IF(D37&gt;=830101,0,IF(DT37=1,1,IF(MATCH(AB37,Sheet2!$D$3:$D$12,1)&lt;=6,1,0))))</f>
        <v>0</v>
      </c>
      <c r="EJ37" s="28">
        <f>IF(OR(AF37="",AF37=" ",AF37="　"),0,IF(D37&gt;=830101,0,IF(DU37=1,1,IF(MATCH(AF37,Sheet2!$D$3:$D$12,1)&lt;=6,1,0))))</f>
        <v>0</v>
      </c>
      <c r="EK37" s="29">
        <f t="shared" si="77"/>
        <v>2</v>
      </c>
      <c r="EL37" s="29">
        <f t="shared" si="78"/>
        <v>2</v>
      </c>
      <c r="EM37" s="30">
        <f t="shared" si="79"/>
        <v>0</v>
      </c>
      <c r="EN37" s="30">
        <f t="shared" si="80"/>
        <v>0</v>
      </c>
      <c r="EO37" s="30">
        <f t="shared" si="81"/>
        <v>0</v>
      </c>
      <c r="EP37" s="30">
        <f t="shared" si="81"/>
        <v>0</v>
      </c>
      <c r="EQ37" s="31"/>
      <c r="ER37" s="27" t="e">
        <f t="shared" si="82"/>
        <v>#VALUE!</v>
      </c>
      <c r="ES37" s="28">
        <f t="shared" si="83"/>
        <v>0</v>
      </c>
      <c r="ET37" s="27" t="e">
        <f t="shared" si="84"/>
        <v>#VALUE!</v>
      </c>
      <c r="EU37" s="28">
        <f t="shared" si="85"/>
        <v>0</v>
      </c>
      <c r="EV37" s="28">
        <f>IF(OR(T37="",T37=" ",T37="　"),0,IF(D37&gt;=830701,0,IF(EG37=1,1,IF(MATCH(T37,Sheet2!$D$3:$D$12,1)&lt;=7,1,0))))</f>
        <v>0</v>
      </c>
      <c r="EW37" s="28">
        <f>IF(OR(X37="",X37=" ",X37="　"),0,IF(D37&gt;=830701,0,IF(EH37=1,1,IF(MATCH(X37,Sheet2!$D$3:$D$12,1)&lt;=7,1,0))))</f>
        <v>0</v>
      </c>
      <c r="EX37" s="28">
        <f>IF(OR(AB37="",AB37=" ",AB37="　"),0,IF(D37&gt;=830701,0,IF(EI37=1,1,IF(MATCH(AB37,Sheet2!$D$3:$D$12,1)&lt;=7,1,0))))</f>
        <v>0</v>
      </c>
      <c r="EY37" s="28">
        <f>IF(OR(AF37="",AF37=" ",AF37="　"),0,IF(D37&gt;=830701,0,IF(EJ37=1,1,IF(MATCH(AF37,Sheet2!$D$3:$D$12,1)&lt;=7,1,0))))</f>
        <v>0</v>
      </c>
      <c r="EZ37" s="29">
        <f t="shared" si="86"/>
        <v>2</v>
      </c>
      <c r="FA37" s="29">
        <f t="shared" si="87"/>
        <v>2</v>
      </c>
      <c r="FB37" s="30">
        <f t="shared" si="88"/>
        <v>0</v>
      </c>
      <c r="FC37" s="30">
        <f t="shared" si="89"/>
        <v>0</v>
      </c>
      <c r="FD37" s="30">
        <f t="shared" si="90"/>
        <v>0</v>
      </c>
      <c r="FE37" s="30">
        <f t="shared" si="90"/>
        <v>0</v>
      </c>
      <c r="FF37" s="31"/>
      <c r="FG37" s="27" t="e">
        <f t="shared" si="91"/>
        <v>#VALUE!</v>
      </c>
      <c r="FH37" s="28">
        <f t="shared" si="92"/>
        <v>0</v>
      </c>
      <c r="FI37" s="27" t="e">
        <f t="shared" si="93"/>
        <v>#VALUE!</v>
      </c>
      <c r="FJ37" s="28">
        <f t="shared" si="94"/>
        <v>0</v>
      </c>
      <c r="FK37" s="28">
        <f>IF(OR(T37="",T37=" ",T37="　"),0,IF(D37&gt;=840101,0,IF(EV37=1,1,IF(MATCH(T37,Sheet2!$D$3:$D$12,1)&lt;=8,1,0))))</f>
        <v>0</v>
      </c>
      <c r="FL37" s="28">
        <f>IF(OR(X37="",X37=" ",X37="　"),0,IF(D37&gt;=840101,0,IF(EW37=1,1,IF(MATCH(X37,Sheet2!$D$3:$D$12,1)&lt;=8,1,0))))</f>
        <v>0</v>
      </c>
      <c r="FM37" s="28">
        <f>IF(OR(AB37="",AB37=" ",AB37="　"),0,IF(D37&gt;=840101,0,IF(EX37=1,1,IF(MATCH(AB37,Sheet2!$D$3:$D$12,1)&lt;=8,1,0))))</f>
        <v>0</v>
      </c>
      <c r="FN37" s="28">
        <f>IF(OR(AF37="",AF37=" ",AF37="　"),0,IF(D37&gt;=840101,0,IF(EY37=1,1,IF(MATCH(AF37,Sheet2!$D$3:$D$12,1)&lt;=8,1,0))))</f>
        <v>0</v>
      </c>
      <c r="FO37" s="29">
        <f t="shared" si="95"/>
        <v>1</v>
      </c>
      <c r="FP37" s="29">
        <f t="shared" si="96"/>
        <v>1</v>
      </c>
      <c r="FQ37" s="30">
        <f t="shared" si="97"/>
        <v>0</v>
      </c>
      <c r="FR37" s="30">
        <f t="shared" si="98"/>
        <v>0</v>
      </c>
      <c r="FS37" s="30">
        <f t="shared" si="99"/>
        <v>0</v>
      </c>
      <c r="FT37" s="30">
        <f t="shared" si="99"/>
        <v>0</v>
      </c>
      <c r="FU37" s="31"/>
      <c r="FV37" s="27" t="e">
        <f t="shared" si="100"/>
        <v>#VALUE!</v>
      </c>
      <c r="FW37" s="28">
        <f t="shared" si="101"/>
        <v>0</v>
      </c>
      <c r="FX37" s="27" t="e">
        <f t="shared" si="102"/>
        <v>#VALUE!</v>
      </c>
      <c r="FY37" s="28">
        <f t="shared" si="103"/>
        <v>0</v>
      </c>
      <c r="FZ37" s="28">
        <f>IF(OR(T37="",T37=" ",T37="　"),0,IF(D37&gt;=840701,0,IF(FK37=1,1,IF(MATCH(T37,Sheet2!$D$3:$D$12,1)&lt;=9,1,0))))</f>
        <v>0</v>
      </c>
      <c r="GA37" s="28">
        <f>IF(OR(X37="",X37=" ",X37="　"),0,IF(D37&gt;=840701,0,IF(FL37=1,1,IF(MATCH(X37,Sheet2!$D$3:$D$12,1)&lt;=9,1,0))))</f>
        <v>0</v>
      </c>
      <c r="GB37" s="28">
        <f>IF(OR(AB37="",AB37=" ",AB37="　"),0,IF(D37&gt;=840701,0,IF(FM37=1,1,IF(MATCH(AB37,Sheet2!$D$3:$D$12,1)&lt;=9,1,0))))</f>
        <v>0</v>
      </c>
      <c r="GC37" s="28">
        <f>IF(OR(AF37="",AF37=" ",AF37="　"),0,IF(D37&gt;=840701,0,IF(FN37=1,1,IF(MATCH(AF37,Sheet2!$D$3:$D$12,1)&lt;=9,1,0))))</f>
        <v>0</v>
      </c>
      <c r="GD37" s="29">
        <f t="shared" si="104"/>
        <v>1</v>
      </c>
      <c r="GE37" s="29">
        <f t="shared" si="105"/>
        <v>1</v>
      </c>
      <c r="GF37" s="30">
        <f t="shared" si="106"/>
        <v>0</v>
      </c>
      <c r="GG37" s="30">
        <f t="shared" si="107"/>
        <v>0</v>
      </c>
      <c r="GH37" s="30">
        <f t="shared" si="108"/>
        <v>0</v>
      </c>
      <c r="GI37" s="30">
        <f t="shared" si="108"/>
        <v>0</v>
      </c>
      <c r="GJ37" s="31"/>
      <c r="GK37" s="27" t="e">
        <f t="shared" si="109"/>
        <v>#VALUE!</v>
      </c>
      <c r="GL37" s="28">
        <f t="shared" si="110"/>
        <v>0</v>
      </c>
      <c r="GM37" s="27" t="e">
        <f t="shared" si="111"/>
        <v>#VALUE!</v>
      </c>
      <c r="GN37" s="28">
        <f t="shared" si="112"/>
        <v>0</v>
      </c>
      <c r="GO37" s="28">
        <f>IF(OR(T37="",T37=" ",T37="　"),0,IF(D37&gt;=840701,0,IF(FZ37=1,1,IF(MATCH(T37,Sheet2!$D$3:$D$12,1)&lt;=10,1,0))))</f>
        <v>0</v>
      </c>
      <c r="GP37" s="28">
        <f>IF(OR(X37="",X37=" ",X37="　"),0,IF(D37&gt;=840701,0,IF(GA37=1,1,IF(MATCH(X37,Sheet2!$D$3:$D$12,1)&lt;=10,1,0))))</f>
        <v>0</v>
      </c>
      <c r="GQ37" s="28">
        <f>IF(OR(AB37="",AB37=" ",AB37="　"),0,IF(D37&gt;=840701,0,IF(GB37=1,1,IF(MATCH(AB37,Sheet2!$D$3:$D$12,1)&lt;=10,1,0))))</f>
        <v>0</v>
      </c>
      <c r="GR37" s="28">
        <f>IF(OR(AF37="",AF37=" ",AF37="　"),0,IF(D37&gt;=840701,0,IF(GC37=1,1,IF(MATCH(AF37,Sheet2!$D$3:$D$12,1)&lt;=10,1,0))))</f>
        <v>0</v>
      </c>
      <c r="GS37" s="29">
        <f t="shared" si="113"/>
        <v>0</v>
      </c>
      <c r="GT37" s="29">
        <f t="shared" si="114"/>
        <v>0</v>
      </c>
      <c r="GU37" s="30">
        <f t="shared" si="115"/>
        <v>0</v>
      </c>
      <c r="GV37" s="30">
        <f t="shared" si="116"/>
        <v>0</v>
      </c>
      <c r="GW37" s="30">
        <f t="shared" si="117"/>
        <v>0</v>
      </c>
      <c r="GX37" s="30">
        <f t="shared" si="117"/>
        <v>0</v>
      </c>
      <c r="GY37" s="131"/>
      <c r="GZ37" s="39" t="str">
        <f t="shared" si="118"/>
        <v>1911/00/00</v>
      </c>
      <c r="HA37" s="131" t="e">
        <f t="shared" si="119"/>
        <v>#VALUE!</v>
      </c>
      <c r="HB37" s="131" t="str">
        <f t="shared" si="120"/>
        <v>1911/00/00</v>
      </c>
      <c r="HC37" s="131" t="e">
        <f t="shared" si="121"/>
        <v>#VALUE!</v>
      </c>
      <c r="HD37" s="131" t="str">
        <f t="shared" si="122"/>
        <v>1911/00/00</v>
      </c>
      <c r="HE37" s="131" t="e">
        <f t="shared" si="123"/>
        <v>#VALUE!</v>
      </c>
      <c r="HF37" s="131" t="str">
        <f t="shared" si="124"/>
        <v>2015/01/01</v>
      </c>
      <c r="HH37" s="131">
        <f>IF(OR(C37="",C37=" ",C37="　"),0,IF(D37&gt;780630,0,ROUND(VLOOKUP(F37,Sheet2!$A$1:$B$20,2,FALSE)*E37,0)))</f>
        <v>0</v>
      </c>
      <c r="HI37" s="131">
        <f t="shared" si="125"/>
        <v>0</v>
      </c>
      <c r="HJ37" s="131">
        <f t="shared" si="126"/>
        <v>0</v>
      </c>
      <c r="HL37" s="131" t="str">
        <f t="shared" si="127"/>
        <v/>
      </c>
      <c r="HM37" s="131" t="str">
        <f t="shared" si="128"/>
        <v/>
      </c>
      <c r="HN37" s="131" t="str">
        <f t="shared" si="129"/>
        <v/>
      </c>
      <c r="HO37" s="131" t="str">
        <f t="shared" si="130"/>
        <v/>
      </c>
      <c r="HP37" s="131" t="str">
        <f t="shared" si="131"/>
        <v/>
      </c>
      <c r="HQ37" s="131" t="str">
        <f t="shared" si="131"/>
        <v/>
      </c>
      <c r="HR37" s="131" t="str">
        <f t="shared" si="132"/>
        <v/>
      </c>
    </row>
    <row r="38" spans="1:226" ht="60" customHeight="1">
      <c r="A38" s="125">
        <v>33</v>
      </c>
      <c r="B38" s="32"/>
      <c r="C38" s="33"/>
      <c r="D38" s="34"/>
      <c r="E38" s="55"/>
      <c r="F38" s="46"/>
      <c r="G38" s="48">
        <f>IF(OR(C38="",C38=" ",C38="　"),0,IF(D38&gt;780630,0,ROUND(VLOOKUP(F38,Sheet2!$A$1:$B$20,2,FALSE),0)))</f>
        <v>0</v>
      </c>
      <c r="H38" s="49">
        <f t="shared" si="0"/>
        <v>0</v>
      </c>
      <c r="I38" s="24">
        <f t="shared" si="1"/>
        <v>0</v>
      </c>
      <c r="J38" s="25">
        <f t="shared" si="2"/>
        <v>0</v>
      </c>
      <c r="K38" s="35"/>
      <c r="L38" s="133" t="str">
        <f t="shared" si="133"/>
        <v/>
      </c>
      <c r="M38" s="51" t="str">
        <f t="shared" si="4"/>
        <v/>
      </c>
      <c r="N38" s="56">
        <v>15.5</v>
      </c>
      <c r="O38" s="38"/>
      <c r="P38" s="133" t="str">
        <f t="shared" si="134"/>
        <v/>
      </c>
      <c r="Q38" s="51" t="str">
        <f t="shared" si="6"/>
        <v/>
      </c>
      <c r="R38" s="56">
        <v>15.5</v>
      </c>
      <c r="S38" s="38"/>
      <c r="T38" s="34"/>
      <c r="U38" s="51" t="str">
        <f t="shared" si="7"/>
        <v/>
      </c>
      <c r="V38" s="56">
        <v>15.5</v>
      </c>
      <c r="W38" s="38"/>
      <c r="X38" s="34"/>
      <c r="Y38" s="51" t="str">
        <f t="shared" si="8"/>
        <v/>
      </c>
      <c r="Z38" s="56">
        <v>15.5</v>
      </c>
      <c r="AA38" s="35"/>
      <c r="AB38" s="34"/>
      <c r="AC38" s="51" t="str">
        <f t="shared" si="9"/>
        <v/>
      </c>
      <c r="AD38" s="56">
        <v>15.5</v>
      </c>
      <c r="AE38" s="38"/>
      <c r="AF38" s="34"/>
      <c r="AG38" s="51" t="str">
        <f t="shared" si="10"/>
        <v/>
      </c>
      <c r="AH38" s="56">
        <v>15.5</v>
      </c>
      <c r="AI38" s="37">
        <f t="shared" si="11"/>
        <v>0</v>
      </c>
      <c r="AJ38" s="47">
        <f t="shared" si="12"/>
        <v>0</v>
      </c>
      <c r="AK38" s="26">
        <f t="shared" si="13"/>
        <v>0</v>
      </c>
      <c r="AL38" s="53">
        <f t="shared" si="14"/>
        <v>0</v>
      </c>
      <c r="AM38" s="36"/>
      <c r="AN38" s="54"/>
      <c r="AO38" s="131" t="e">
        <f>VLOOKUP(LEFT(C38,1),Sheet2!$L$3:$M$28,2,FALSE)&amp;MID(C38,2,9)</f>
        <v>#N/A</v>
      </c>
      <c r="AP38" s="131" t="e">
        <f t="shared" si="15"/>
        <v>#N/A</v>
      </c>
      <c r="AQ38" s="131" t="e">
        <f t="shared" si="16"/>
        <v>#N/A</v>
      </c>
      <c r="AR38" s="27">
        <f t="shared" si="17"/>
        <v>0</v>
      </c>
      <c r="AS38" s="28">
        <f t="shared" si="18"/>
        <v>0</v>
      </c>
      <c r="AT38" s="27">
        <f t="shared" si="19"/>
        <v>0</v>
      </c>
      <c r="AU38" s="28">
        <f t="shared" si="20"/>
        <v>0</v>
      </c>
      <c r="AV38" s="28">
        <f t="shared" si="21"/>
        <v>0</v>
      </c>
      <c r="AW38" s="28">
        <f t="shared" si="22"/>
        <v>0</v>
      </c>
      <c r="AX38" s="28">
        <f t="shared" si="23"/>
        <v>0</v>
      </c>
      <c r="AY38" s="28">
        <f t="shared" si="24"/>
        <v>0</v>
      </c>
      <c r="AZ38" s="29" t="str">
        <f t="shared" si="25"/>
        <v/>
      </c>
      <c r="BA38" s="29"/>
      <c r="BB38" s="30">
        <f t="shared" ref="BB38:BC59" si="135">GW38</f>
        <v>0</v>
      </c>
      <c r="BC38" s="30">
        <f t="shared" si="135"/>
        <v>0</v>
      </c>
      <c r="BD38" s="31">
        <f t="shared" si="27"/>
        <v>0</v>
      </c>
      <c r="BE38" s="131"/>
      <c r="BF38" s="27" t="e">
        <f t="shared" si="28"/>
        <v>#VALUE!</v>
      </c>
      <c r="BG38" s="28">
        <f t="shared" si="29"/>
        <v>0</v>
      </c>
      <c r="BH38" s="27" t="e">
        <f t="shared" si="30"/>
        <v>#VALUE!</v>
      </c>
      <c r="BI38" s="28">
        <f t="shared" si="31"/>
        <v>0</v>
      </c>
      <c r="BJ38" s="28">
        <f>IF(OR(T38="",T38=" ",T38="　"),0,IF(D38&gt;=800701,0,IF(MATCH(T38,Sheet2!$D$3:$D$12,1)&lt;=1,1,0)))</f>
        <v>0</v>
      </c>
      <c r="BK38" s="28">
        <f>IF(OR(X38="",X38=" ",X38="　"),0,IF(D38&gt;=800701,0,IF(MATCH(X38,Sheet2!$D$3:$D$12,1)&lt;=1,1,0)))</f>
        <v>0</v>
      </c>
      <c r="BL38" s="28">
        <f>IF(OR(AB38="",AB38=" ",AB38="　"),0,IF(D38&gt;=800701,0,IF(MATCH(AB38,Sheet2!$D$3:$D$12,1)&lt;=1,1,0)))</f>
        <v>0</v>
      </c>
      <c r="BM38" s="28">
        <f>IF(OR(AF38="",AF38=" ",AF38="　"),0,IF(D38&gt;=800701,0,IF(MATCH(AF38,Sheet2!$D$3:$D$12,1)&lt;=1,1,0)))</f>
        <v>0</v>
      </c>
      <c r="BN38" s="29">
        <f t="shared" si="32"/>
        <v>5</v>
      </c>
      <c r="BO38" s="29">
        <f t="shared" si="33"/>
        <v>3</v>
      </c>
      <c r="BP38" s="30">
        <f t="shared" si="34"/>
        <v>0</v>
      </c>
      <c r="BQ38" s="30">
        <f t="shared" si="35"/>
        <v>0</v>
      </c>
      <c r="BR38" s="30">
        <f t="shared" ref="BR38:BS59" si="136">IF(BP38&gt;BN38,3,BP38)</f>
        <v>0</v>
      </c>
      <c r="BS38" s="30">
        <f t="shared" si="136"/>
        <v>0</v>
      </c>
      <c r="BT38" s="30"/>
      <c r="BU38" s="27" t="e">
        <f t="shared" si="37"/>
        <v>#VALUE!</v>
      </c>
      <c r="BV38" s="28">
        <f t="shared" si="38"/>
        <v>0</v>
      </c>
      <c r="BW38" s="27" t="e">
        <f t="shared" si="39"/>
        <v>#VALUE!</v>
      </c>
      <c r="BX38" s="28">
        <f t="shared" si="40"/>
        <v>0</v>
      </c>
      <c r="BY38" s="28">
        <f>IF(OR(T38="",T38=" ",T38="　"),0,IF(D38&gt;=810101,0,IF(BJ38=1,1,IF(MATCH(T38,Sheet2!$D$3:$D$12,1)&lt;=2,1,0))))</f>
        <v>0</v>
      </c>
      <c r="BZ38" s="28">
        <f>IF(OR(X38="",X38=" ",X38="　"),0,IF(D38&gt;=810101,0,IF(BK38=1,1,IF(MATCH(X38,Sheet2!$D$3:$D$12,1)&lt;=2,1,0))))</f>
        <v>0</v>
      </c>
      <c r="CA38" s="28">
        <f>IF(OR(AB38="",AB38=" ",AB38="　"),0,IF(D38&gt;=810101,0,IF(BL38=1,1,IF(MATCH(AB38,Sheet2!$D$3:$D$12,1)&lt;=2,1,0))))</f>
        <v>0</v>
      </c>
      <c r="CB38" s="28">
        <f>IF(OR(AF38="",AF38=" ",AF38="　"),0,IF(D38&gt;=810101,0,IF(BM38=1,1,IF(MATCH(AF38,Sheet2!$D$3:$D$12,1)&lt;=2,1,0))))</f>
        <v>0</v>
      </c>
      <c r="CC38" s="29">
        <f t="shared" si="41"/>
        <v>4</v>
      </c>
      <c r="CD38" s="29">
        <f t="shared" si="42"/>
        <v>3</v>
      </c>
      <c r="CE38" s="30">
        <f t="shared" si="43"/>
        <v>0</v>
      </c>
      <c r="CF38" s="30">
        <f t="shared" si="44"/>
        <v>0</v>
      </c>
      <c r="CG38" s="30">
        <f t="shared" ref="CG38:CH59" si="137">IF(BR38&gt;=CC38,BR38,IF(CE38&gt;CC38,3,CE38))</f>
        <v>0</v>
      </c>
      <c r="CH38" s="30">
        <f t="shared" si="137"/>
        <v>0</v>
      </c>
      <c r="CI38" s="30"/>
      <c r="CJ38" s="27" t="e">
        <f t="shared" si="46"/>
        <v>#VALUE!</v>
      </c>
      <c r="CK38" s="28">
        <f t="shared" si="47"/>
        <v>0</v>
      </c>
      <c r="CL38" s="27" t="e">
        <f t="shared" si="48"/>
        <v>#VALUE!</v>
      </c>
      <c r="CM38" s="28">
        <f t="shared" si="49"/>
        <v>0</v>
      </c>
      <c r="CN38" s="28">
        <f>IF(OR(T38="",T38=" ",T38="　"),0,IF(D38&gt;=810701,0,IF(BY38=1,1,IF(MATCH(T38,Sheet2!$D$3:$D$12,1)&lt;=3,1,0))))</f>
        <v>0</v>
      </c>
      <c r="CO38" s="28">
        <f>IF(OR(X38="",X38=" ",X38="　"),0,IF(D38&gt;=810701,0,IF(BZ38=1,1,IF(MATCH(X38,Sheet2!$D$3:$D$12,1)&lt;=3,1,0))))</f>
        <v>0</v>
      </c>
      <c r="CP38" s="28">
        <f>IF(OR(AB38="",AB38=" ",AB38="　"),0,IF(D38&gt;=810701,0,IF(CA38=1,1,IF(MATCH(AB38,Sheet2!$D$3:$D$12,1)&lt;=3,1,0))))</f>
        <v>0</v>
      </c>
      <c r="CQ38" s="28">
        <f>IF(OR(AF38="",AF38=" ",AF38="　"),0,IF(D38&gt;=810701,0,IF(CB38=1,1,IF(MATCH(AF38,Sheet2!$D$3:$D$12,1)&lt;=3,1,0))))</f>
        <v>0</v>
      </c>
      <c r="CR38" s="29">
        <f t="shared" si="50"/>
        <v>4</v>
      </c>
      <c r="CS38" s="29">
        <f t="shared" si="51"/>
        <v>3</v>
      </c>
      <c r="CT38" s="30">
        <f t="shared" si="52"/>
        <v>0</v>
      </c>
      <c r="CU38" s="30">
        <f t="shared" si="53"/>
        <v>0</v>
      </c>
      <c r="CV38" s="30">
        <f t="shared" ref="CV38:CW59" si="138">IF(CG38&gt;=CR38,CG38,IF(CT38&gt;CR38,3,CT38))</f>
        <v>0</v>
      </c>
      <c r="CW38" s="30">
        <f t="shared" si="138"/>
        <v>0</v>
      </c>
      <c r="CX38" s="31"/>
      <c r="CY38" s="27" t="e">
        <f t="shared" si="55"/>
        <v>#VALUE!</v>
      </c>
      <c r="CZ38" s="28">
        <f t="shared" si="56"/>
        <v>0</v>
      </c>
      <c r="DA38" s="27" t="e">
        <f t="shared" si="57"/>
        <v>#VALUE!</v>
      </c>
      <c r="DB38" s="28">
        <f t="shared" si="58"/>
        <v>0</v>
      </c>
      <c r="DC38" s="28">
        <f>IF(OR(T38="",T38=" ",T38="　"),0,IF(D38&gt;=820101,0,IF(CN38=1,1,IF(MATCH(T38,Sheet2!$D$3:$D$12,1)&lt;=4,1,0))))</f>
        <v>0</v>
      </c>
      <c r="DD38" s="28">
        <f>IF(OR(X38="",X38=" ",X38="　"),0,IF(D38&gt;=820101,0,IF(CO38=1,1,IF(MATCH(X38,Sheet2!$D$3:$D$12,1)&lt;=4,1,0))))</f>
        <v>0</v>
      </c>
      <c r="DE38" s="28">
        <f>IF(OR(AB38="",AB38=" ",AB38="　"),0,IF(D38&gt;=820101,0,IF(CP38=1,1,IF(MATCH(AB38,Sheet2!$D$3:$D$12,1)&lt;=4,1,0))))</f>
        <v>0</v>
      </c>
      <c r="DF38" s="28">
        <f>IF(OR(AF38="",AF38=" ",AF38="　"),0,IF(D38&gt;=820101,0,IF(CQ38=1,1,IF(MATCH(AF38,Sheet2!$D$3:$D$12,1)&lt;=4,1,0))))</f>
        <v>0</v>
      </c>
      <c r="DG38" s="29">
        <f t="shared" si="59"/>
        <v>3</v>
      </c>
      <c r="DH38" s="29">
        <f t="shared" si="60"/>
        <v>3</v>
      </c>
      <c r="DI38" s="30">
        <f t="shared" si="61"/>
        <v>0</v>
      </c>
      <c r="DJ38" s="30">
        <f t="shared" si="62"/>
        <v>0</v>
      </c>
      <c r="DK38" s="30">
        <f t="shared" ref="DK38:DL59" si="139">IF(CV38&gt;=DG38,CV38,IF(DI38&gt;DG38,3,DI38))</f>
        <v>0</v>
      </c>
      <c r="DL38" s="30">
        <f t="shared" si="139"/>
        <v>0</v>
      </c>
      <c r="DM38" s="31"/>
      <c r="DN38" s="27" t="e">
        <f t="shared" si="64"/>
        <v>#VALUE!</v>
      </c>
      <c r="DO38" s="28">
        <f t="shared" si="65"/>
        <v>0</v>
      </c>
      <c r="DP38" s="27" t="e">
        <f t="shared" si="66"/>
        <v>#VALUE!</v>
      </c>
      <c r="DQ38" s="28">
        <f t="shared" si="67"/>
        <v>0</v>
      </c>
      <c r="DR38" s="28">
        <f>IF(OR(T38="",T38=" ",T38="　"),0,IF(D38&gt;=820701,0,IF(DC38=1,1,IF(MATCH(T38,Sheet2!$D$3:$D$12,1)&lt;=5,1,0))))</f>
        <v>0</v>
      </c>
      <c r="DS38" s="28">
        <f>IF(OR(X38="",X38=" ",X38="　"),0,IF(D38&gt;=820701,0,IF(DD38=1,1,IF(MATCH(X38,Sheet2!$D$3:$D$12,1)&lt;=5,1,0))))</f>
        <v>0</v>
      </c>
      <c r="DT38" s="28">
        <f>IF(OR(AB38="",AB38=" ",AB38="　"),0,IF(D38&gt;=820701,0,IF(DE38=1,1,IF(MATCH(AB38,Sheet2!$D$3:$D$12,1)&lt;=5,1,0))))</f>
        <v>0</v>
      </c>
      <c r="DU38" s="28">
        <f>IF(OR(AF38="",AF38=" ",AF38="　"),0,IF(D38&gt;=820701,0,IF(DF38=1,1,IF(MATCH(AF38,Sheet2!$D$3:$D$12,1)&lt;=5,1,0))))</f>
        <v>0</v>
      </c>
      <c r="DV38" s="29">
        <f t="shared" si="68"/>
        <v>3</v>
      </c>
      <c r="DW38" s="29">
        <f t="shared" si="69"/>
        <v>3</v>
      </c>
      <c r="DX38" s="30">
        <f t="shared" si="70"/>
        <v>0</v>
      </c>
      <c r="DY38" s="30">
        <f t="shared" si="71"/>
        <v>0</v>
      </c>
      <c r="DZ38" s="30">
        <f t="shared" ref="DZ38:EA59" si="140">IF(DK38&gt;=DV38,DK38,IF(DX38&gt;DV38,3,DX38))</f>
        <v>0</v>
      </c>
      <c r="EA38" s="30">
        <f t="shared" si="140"/>
        <v>0</v>
      </c>
      <c r="EB38" s="31"/>
      <c r="EC38" s="27" t="e">
        <f t="shared" si="73"/>
        <v>#VALUE!</v>
      </c>
      <c r="ED38" s="28">
        <f t="shared" si="74"/>
        <v>0</v>
      </c>
      <c r="EE38" s="27" t="e">
        <f t="shared" si="75"/>
        <v>#VALUE!</v>
      </c>
      <c r="EF38" s="28">
        <f t="shared" si="76"/>
        <v>0</v>
      </c>
      <c r="EG38" s="28">
        <f>IF(OR(T38="",T38=" ",T38="　"),0,IF(D38&gt;=830101,0,IF(DR38=1,1,IF(MATCH(T38,Sheet2!$D$3:$D$12,1)&lt;=6,1,0))))</f>
        <v>0</v>
      </c>
      <c r="EH38" s="28">
        <f>IF(OR(X38="",X38=" ",X38="　"),0,IF(D38&gt;=830101,0,IF(DS38=1,1,IF(MATCH(X38,Sheet2!$D$3:$D$12,1)&lt;=6,1,0))))</f>
        <v>0</v>
      </c>
      <c r="EI38" s="28">
        <f>IF(OR(AB38="",AB38=" ",AB38="　"),0,IF(D38&gt;=830101,0,IF(DT38=1,1,IF(MATCH(AB38,Sheet2!$D$3:$D$12,1)&lt;=6,1,0))))</f>
        <v>0</v>
      </c>
      <c r="EJ38" s="28">
        <f>IF(OR(AF38="",AF38=" ",AF38="　"),0,IF(D38&gt;=830101,0,IF(DU38=1,1,IF(MATCH(AF38,Sheet2!$D$3:$D$12,1)&lt;=6,1,0))))</f>
        <v>0</v>
      </c>
      <c r="EK38" s="29">
        <f t="shared" si="77"/>
        <v>2</v>
      </c>
      <c r="EL38" s="29">
        <f t="shared" si="78"/>
        <v>2</v>
      </c>
      <c r="EM38" s="30">
        <f t="shared" si="79"/>
        <v>0</v>
      </c>
      <c r="EN38" s="30">
        <f t="shared" si="80"/>
        <v>0</v>
      </c>
      <c r="EO38" s="30">
        <f t="shared" ref="EO38:EP59" si="141">IF(DZ38&gt;=EK38,DZ38,IF(EM38&gt;EK38,2,EM38))</f>
        <v>0</v>
      </c>
      <c r="EP38" s="30">
        <f t="shared" si="141"/>
        <v>0</v>
      </c>
      <c r="EQ38" s="31"/>
      <c r="ER38" s="27" t="e">
        <f t="shared" si="82"/>
        <v>#VALUE!</v>
      </c>
      <c r="ES38" s="28">
        <f t="shared" si="83"/>
        <v>0</v>
      </c>
      <c r="ET38" s="27" t="e">
        <f t="shared" si="84"/>
        <v>#VALUE!</v>
      </c>
      <c r="EU38" s="28">
        <f t="shared" si="85"/>
        <v>0</v>
      </c>
      <c r="EV38" s="28">
        <f>IF(OR(T38="",T38=" ",T38="　"),0,IF(D38&gt;=830701,0,IF(EG38=1,1,IF(MATCH(T38,Sheet2!$D$3:$D$12,1)&lt;=7,1,0))))</f>
        <v>0</v>
      </c>
      <c r="EW38" s="28">
        <f>IF(OR(X38="",X38=" ",X38="　"),0,IF(D38&gt;=830701,0,IF(EH38=1,1,IF(MATCH(X38,Sheet2!$D$3:$D$12,1)&lt;=7,1,0))))</f>
        <v>0</v>
      </c>
      <c r="EX38" s="28">
        <f>IF(OR(AB38="",AB38=" ",AB38="　"),0,IF(D38&gt;=830701,0,IF(EI38=1,1,IF(MATCH(AB38,Sheet2!$D$3:$D$12,1)&lt;=7,1,0))))</f>
        <v>0</v>
      </c>
      <c r="EY38" s="28">
        <f>IF(OR(AF38="",AF38=" ",AF38="　"),0,IF(D38&gt;=830701,0,IF(EJ38=1,1,IF(MATCH(AF38,Sheet2!$D$3:$D$12,1)&lt;=7,1,0))))</f>
        <v>0</v>
      </c>
      <c r="EZ38" s="29">
        <f t="shared" si="86"/>
        <v>2</v>
      </c>
      <c r="FA38" s="29">
        <f t="shared" si="87"/>
        <v>2</v>
      </c>
      <c r="FB38" s="30">
        <f t="shared" si="88"/>
        <v>0</v>
      </c>
      <c r="FC38" s="30">
        <f t="shared" si="89"/>
        <v>0</v>
      </c>
      <c r="FD38" s="30">
        <f t="shared" ref="FD38:FE59" si="142">IF(EO38&gt;=EZ38,EO38,IF(FB38&gt;EZ38,2,FB38))</f>
        <v>0</v>
      </c>
      <c r="FE38" s="30">
        <f t="shared" si="142"/>
        <v>0</v>
      </c>
      <c r="FF38" s="31"/>
      <c r="FG38" s="27" t="e">
        <f t="shared" si="91"/>
        <v>#VALUE!</v>
      </c>
      <c r="FH38" s="28">
        <f t="shared" si="92"/>
        <v>0</v>
      </c>
      <c r="FI38" s="27" t="e">
        <f t="shared" si="93"/>
        <v>#VALUE!</v>
      </c>
      <c r="FJ38" s="28">
        <f t="shared" si="94"/>
        <v>0</v>
      </c>
      <c r="FK38" s="28">
        <f>IF(OR(T38="",T38=" ",T38="　"),0,IF(D38&gt;=840101,0,IF(EV38=1,1,IF(MATCH(T38,Sheet2!$D$3:$D$12,1)&lt;=8,1,0))))</f>
        <v>0</v>
      </c>
      <c r="FL38" s="28">
        <f>IF(OR(X38="",X38=" ",X38="　"),0,IF(D38&gt;=840101,0,IF(EW38=1,1,IF(MATCH(X38,Sheet2!$D$3:$D$12,1)&lt;=8,1,0))))</f>
        <v>0</v>
      </c>
      <c r="FM38" s="28">
        <f>IF(OR(AB38="",AB38=" ",AB38="　"),0,IF(D38&gt;=840101,0,IF(EX38=1,1,IF(MATCH(AB38,Sheet2!$D$3:$D$12,1)&lt;=8,1,0))))</f>
        <v>0</v>
      </c>
      <c r="FN38" s="28">
        <f>IF(OR(AF38="",AF38=" ",AF38="　"),0,IF(D38&gt;=840101,0,IF(EY38=1,1,IF(MATCH(AF38,Sheet2!$D$3:$D$12,1)&lt;=8,1,0))))</f>
        <v>0</v>
      </c>
      <c r="FO38" s="29">
        <f t="shared" si="95"/>
        <v>1</v>
      </c>
      <c r="FP38" s="29">
        <f t="shared" si="96"/>
        <v>1</v>
      </c>
      <c r="FQ38" s="30">
        <f t="shared" si="97"/>
        <v>0</v>
      </c>
      <c r="FR38" s="30">
        <f t="shared" si="98"/>
        <v>0</v>
      </c>
      <c r="FS38" s="30">
        <f t="shared" ref="FS38:FT59" si="143">IF(FD38&gt;=FO38,FD38,IF(FQ38&gt;FO38,1,FQ38))</f>
        <v>0</v>
      </c>
      <c r="FT38" s="30">
        <f t="shared" si="143"/>
        <v>0</v>
      </c>
      <c r="FU38" s="31"/>
      <c r="FV38" s="27" t="e">
        <f t="shared" si="100"/>
        <v>#VALUE!</v>
      </c>
      <c r="FW38" s="28">
        <f t="shared" si="101"/>
        <v>0</v>
      </c>
      <c r="FX38" s="27" t="e">
        <f t="shared" si="102"/>
        <v>#VALUE!</v>
      </c>
      <c r="FY38" s="28">
        <f t="shared" si="103"/>
        <v>0</v>
      </c>
      <c r="FZ38" s="28">
        <f>IF(OR(T38="",T38=" ",T38="　"),0,IF(D38&gt;=840701,0,IF(FK38=1,1,IF(MATCH(T38,Sheet2!$D$3:$D$12,1)&lt;=9,1,0))))</f>
        <v>0</v>
      </c>
      <c r="GA38" s="28">
        <f>IF(OR(X38="",X38=" ",X38="　"),0,IF(D38&gt;=840701,0,IF(FL38=1,1,IF(MATCH(X38,Sheet2!$D$3:$D$12,1)&lt;=9,1,0))))</f>
        <v>0</v>
      </c>
      <c r="GB38" s="28">
        <f>IF(OR(AB38="",AB38=" ",AB38="　"),0,IF(D38&gt;=840701,0,IF(FM38=1,1,IF(MATCH(AB38,Sheet2!$D$3:$D$12,1)&lt;=9,1,0))))</f>
        <v>0</v>
      </c>
      <c r="GC38" s="28">
        <f>IF(OR(AF38="",AF38=" ",AF38="　"),0,IF(D38&gt;=840701,0,IF(FN38=1,1,IF(MATCH(AF38,Sheet2!$D$3:$D$12,1)&lt;=9,1,0))))</f>
        <v>0</v>
      </c>
      <c r="GD38" s="29">
        <f t="shared" si="104"/>
        <v>1</v>
      </c>
      <c r="GE38" s="29">
        <f t="shared" si="105"/>
        <v>1</v>
      </c>
      <c r="GF38" s="30">
        <f t="shared" si="106"/>
        <v>0</v>
      </c>
      <c r="GG38" s="30">
        <f t="shared" si="107"/>
        <v>0</v>
      </c>
      <c r="GH38" s="30">
        <f t="shared" ref="GH38:GI59" si="144">IF(FS38&gt;=GD38,FS38,IF(GF38&gt;GD38,1,GF38))</f>
        <v>0</v>
      </c>
      <c r="GI38" s="30">
        <f t="shared" si="144"/>
        <v>0</v>
      </c>
      <c r="GJ38" s="31"/>
      <c r="GK38" s="27" t="e">
        <f t="shared" si="109"/>
        <v>#VALUE!</v>
      </c>
      <c r="GL38" s="28">
        <f t="shared" si="110"/>
        <v>0</v>
      </c>
      <c r="GM38" s="27" t="e">
        <f t="shared" si="111"/>
        <v>#VALUE!</v>
      </c>
      <c r="GN38" s="28">
        <f t="shared" si="112"/>
        <v>0</v>
      </c>
      <c r="GO38" s="28">
        <f>IF(OR(T38="",T38=" ",T38="　"),0,IF(D38&gt;=840701,0,IF(FZ38=1,1,IF(MATCH(T38,Sheet2!$D$3:$D$12,1)&lt;=10,1,0))))</f>
        <v>0</v>
      </c>
      <c r="GP38" s="28">
        <f>IF(OR(X38="",X38=" ",X38="　"),0,IF(D38&gt;=840701,0,IF(GA38=1,1,IF(MATCH(X38,Sheet2!$D$3:$D$12,1)&lt;=10,1,0))))</f>
        <v>0</v>
      </c>
      <c r="GQ38" s="28">
        <f>IF(OR(AB38="",AB38=" ",AB38="　"),0,IF(D38&gt;=840701,0,IF(GB38=1,1,IF(MATCH(AB38,Sheet2!$D$3:$D$12,1)&lt;=10,1,0))))</f>
        <v>0</v>
      </c>
      <c r="GR38" s="28">
        <f>IF(OR(AF38="",AF38=" ",AF38="　"),0,IF(D38&gt;=840701,0,IF(GC38=1,1,IF(MATCH(AF38,Sheet2!$D$3:$D$12,1)&lt;=10,1,0))))</f>
        <v>0</v>
      </c>
      <c r="GS38" s="29">
        <f t="shared" si="113"/>
        <v>0</v>
      </c>
      <c r="GT38" s="29">
        <f t="shared" si="114"/>
        <v>0</v>
      </c>
      <c r="GU38" s="30">
        <f t="shared" si="115"/>
        <v>0</v>
      </c>
      <c r="GV38" s="30">
        <f t="shared" si="116"/>
        <v>0</v>
      </c>
      <c r="GW38" s="30">
        <f t="shared" ref="GW38:GX59" si="145">IF(GH38&gt;=GS38,GH38,IF(GU38&gt;GS38,0,GU38))</f>
        <v>0</v>
      </c>
      <c r="GX38" s="30">
        <f t="shared" si="145"/>
        <v>0</v>
      </c>
      <c r="GY38" s="131"/>
      <c r="GZ38" s="39" t="str">
        <f t="shared" si="118"/>
        <v>1911/00/00</v>
      </c>
      <c r="HA38" s="131" t="e">
        <f t="shared" si="119"/>
        <v>#VALUE!</v>
      </c>
      <c r="HB38" s="131" t="str">
        <f t="shared" si="120"/>
        <v>1911/00/00</v>
      </c>
      <c r="HC38" s="131" t="e">
        <f t="shared" si="121"/>
        <v>#VALUE!</v>
      </c>
      <c r="HD38" s="131" t="str">
        <f t="shared" si="122"/>
        <v>1911/00/00</v>
      </c>
      <c r="HE38" s="131" t="e">
        <f t="shared" si="123"/>
        <v>#VALUE!</v>
      </c>
      <c r="HF38" s="131" t="str">
        <f t="shared" si="124"/>
        <v>2015/01/01</v>
      </c>
      <c r="HH38" s="131">
        <f>IF(OR(C38="",C38=" ",C38="　"),0,IF(D38&gt;780630,0,ROUND(VLOOKUP(F38,Sheet2!$A$1:$B$20,2,FALSE)*E38,0)))</f>
        <v>0</v>
      </c>
      <c r="HI38" s="131">
        <f t="shared" si="125"/>
        <v>0</v>
      </c>
      <c r="HJ38" s="131">
        <f t="shared" si="126"/>
        <v>0</v>
      </c>
      <c r="HL38" s="131" t="str">
        <f t="shared" si="127"/>
        <v/>
      </c>
      <c r="HM38" s="131" t="str">
        <f t="shared" si="128"/>
        <v/>
      </c>
      <c r="HN38" s="131" t="str">
        <f t="shared" si="129"/>
        <v/>
      </c>
      <c r="HO38" s="131" t="str">
        <f t="shared" si="130"/>
        <v/>
      </c>
      <c r="HP38" s="131" t="str">
        <f t="shared" si="131"/>
        <v/>
      </c>
      <c r="HQ38" s="131" t="str">
        <f t="shared" si="131"/>
        <v/>
      </c>
      <c r="HR38" s="131" t="str">
        <f t="shared" si="132"/>
        <v/>
      </c>
    </row>
    <row r="39" spans="1:226" ht="60" customHeight="1">
      <c r="A39" s="125">
        <v>34</v>
      </c>
      <c r="B39" s="32"/>
      <c r="C39" s="33"/>
      <c r="D39" s="34"/>
      <c r="E39" s="55"/>
      <c r="F39" s="46"/>
      <c r="G39" s="48">
        <f>IF(OR(C39="",C39=" ",C39="　"),0,IF(D39&gt;780630,0,ROUND(VLOOKUP(F39,Sheet2!$A$1:$B$20,2,FALSE),0)))</f>
        <v>0</v>
      </c>
      <c r="H39" s="49">
        <f t="shared" si="0"/>
        <v>0</v>
      </c>
      <c r="I39" s="24">
        <f t="shared" si="1"/>
        <v>0</v>
      </c>
      <c r="J39" s="25">
        <f t="shared" si="2"/>
        <v>0</v>
      </c>
      <c r="K39" s="35"/>
      <c r="L39" s="133" t="str">
        <f t="shared" si="133"/>
        <v/>
      </c>
      <c r="M39" s="51" t="str">
        <f t="shared" si="4"/>
        <v/>
      </c>
      <c r="N39" s="56">
        <v>15.5</v>
      </c>
      <c r="O39" s="38"/>
      <c r="P39" s="133" t="str">
        <f t="shared" si="134"/>
        <v/>
      </c>
      <c r="Q39" s="51" t="str">
        <f t="shared" si="6"/>
        <v/>
      </c>
      <c r="R39" s="56">
        <v>15.5</v>
      </c>
      <c r="S39" s="38"/>
      <c r="T39" s="34"/>
      <c r="U39" s="51" t="str">
        <f t="shared" si="7"/>
        <v/>
      </c>
      <c r="V39" s="56">
        <v>15.5</v>
      </c>
      <c r="W39" s="38"/>
      <c r="X39" s="34"/>
      <c r="Y39" s="51" t="str">
        <f t="shared" si="8"/>
        <v/>
      </c>
      <c r="Z39" s="56">
        <v>15.5</v>
      </c>
      <c r="AA39" s="35"/>
      <c r="AB39" s="34"/>
      <c r="AC39" s="51" t="str">
        <f t="shared" si="9"/>
        <v/>
      </c>
      <c r="AD39" s="56">
        <v>15.5</v>
      </c>
      <c r="AE39" s="38"/>
      <c r="AF39" s="34"/>
      <c r="AG39" s="51" t="str">
        <f t="shared" si="10"/>
        <v/>
      </c>
      <c r="AH39" s="56">
        <v>15.5</v>
      </c>
      <c r="AI39" s="37">
        <f t="shared" si="11"/>
        <v>0</v>
      </c>
      <c r="AJ39" s="47">
        <f t="shared" si="12"/>
        <v>0</v>
      </c>
      <c r="AK39" s="26">
        <f t="shared" si="13"/>
        <v>0</v>
      </c>
      <c r="AL39" s="53">
        <f t="shared" si="14"/>
        <v>0</v>
      </c>
      <c r="AM39" s="36"/>
      <c r="AN39" s="54"/>
      <c r="AO39" s="131" t="e">
        <f>VLOOKUP(LEFT(C39,1),Sheet2!$L$3:$M$28,2,FALSE)&amp;MID(C39,2,9)</f>
        <v>#N/A</v>
      </c>
      <c r="AP39" s="131" t="e">
        <f t="shared" si="15"/>
        <v>#N/A</v>
      </c>
      <c r="AQ39" s="131" t="e">
        <f t="shared" si="16"/>
        <v>#N/A</v>
      </c>
      <c r="AR39" s="27">
        <f t="shared" si="17"/>
        <v>0</v>
      </c>
      <c r="AS39" s="28">
        <f t="shared" si="18"/>
        <v>0</v>
      </c>
      <c r="AT39" s="27">
        <f t="shared" si="19"/>
        <v>0</v>
      </c>
      <c r="AU39" s="28">
        <f t="shared" si="20"/>
        <v>0</v>
      </c>
      <c r="AV39" s="28">
        <f t="shared" si="21"/>
        <v>0</v>
      </c>
      <c r="AW39" s="28">
        <f t="shared" si="22"/>
        <v>0</v>
      </c>
      <c r="AX39" s="28">
        <f t="shared" si="23"/>
        <v>0</v>
      </c>
      <c r="AY39" s="28">
        <f t="shared" si="24"/>
        <v>0</v>
      </c>
      <c r="AZ39" s="29" t="str">
        <f t="shared" si="25"/>
        <v/>
      </c>
      <c r="BA39" s="29"/>
      <c r="BB39" s="30">
        <f t="shared" si="135"/>
        <v>0</v>
      </c>
      <c r="BC39" s="30">
        <f t="shared" si="135"/>
        <v>0</v>
      </c>
      <c r="BD39" s="31">
        <f t="shared" si="27"/>
        <v>0</v>
      </c>
      <c r="BE39" s="131"/>
      <c r="BF39" s="27" t="e">
        <f t="shared" si="28"/>
        <v>#VALUE!</v>
      </c>
      <c r="BG39" s="28">
        <f t="shared" si="29"/>
        <v>0</v>
      </c>
      <c r="BH39" s="27" t="e">
        <f t="shared" si="30"/>
        <v>#VALUE!</v>
      </c>
      <c r="BI39" s="28">
        <f t="shared" si="31"/>
        <v>0</v>
      </c>
      <c r="BJ39" s="28">
        <f>IF(OR(T39="",T39=" ",T39="　"),0,IF(D39&gt;=800701,0,IF(MATCH(T39,Sheet2!$D$3:$D$12,1)&lt;=1,1,0)))</f>
        <v>0</v>
      </c>
      <c r="BK39" s="28">
        <f>IF(OR(X39="",X39=" ",X39="　"),0,IF(D39&gt;=800701,0,IF(MATCH(X39,Sheet2!$D$3:$D$12,1)&lt;=1,1,0)))</f>
        <v>0</v>
      </c>
      <c r="BL39" s="28">
        <f>IF(OR(AB39="",AB39=" ",AB39="　"),0,IF(D39&gt;=800701,0,IF(MATCH(AB39,Sheet2!$D$3:$D$12,1)&lt;=1,1,0)))</f>
        <v>0</v>
      </c>
      <c r="BM39" s="28">
        <f>IF(OR(AF39="",AF39=" ",AF39="　"),0,IF(D39&gt;=800701,0,IF(MATCH(AF39,Sheet2!$D$3:$D$12,1)&lt;=1,1,0)))</f>
        <v>0</v>
      </c>
      <c r="BN39" s="29">
        <f t="shared" si="32"/>
        <v>5</v>
      </c>
      <c r="BO39" s="29">
        <f t="shared" si="33"/>
        <v>3</v>
      </c>
      <c r="BP39" s="30">
        <f t="shared" si="34"/>
        <v>0</v>
      </c>
      <c r="BQ39" s="30">
        <f t="shared" si="35"/>
        <v>0</v>
      </c>
      <c r="BR39" s="30">
        <f t="shared" si="136"/>
        <v>0</v>
      </c>
      <c r="BS39" s="30">
        <f t="shared" si="136"/>
        <v>0</v>
      </c>
      <c r="BT39" s="30"/>
      <c r="BU39" s="27" t="e">
        <f t="shared" si="37"/>
        <v>#VALUE!</v>
      </c>
      <c r="BV39" s="28">
        <f t="shared" si="38"/>
        <v>0</v>
      </c>
      <c r="BW39" s="27" t="e">
        <f t="shared" si="39"/>
        <v>#VALUE!</v>
      </c>
      <c r="BX39" s="28">
        <f t="shared" si="40"/>
        <v>0</v>
      </c>
      <c r="BY39" s="28">
        <f>IF(OR(T39="",T39=" ",T39="　"),0,IF(D39&gt;=810101,0,IF(BJ39=1,1,IF(MATCH(T39,Sheet2!$D$3:$D$12,1)&lt;=2,1,0))))</f>
        <v>0</v>
      </c>
      <c r="BZ39" s="28">
        <f>IF(OR(X39="",X39=" ",X39="　"),0,IF(D39&gt;=810101,0,IF(BK39=1,1,IF(MATCH(X39,Sheet2!$D$3:$D$12,1)&lt;=2,1,0))))</f>
        <v>0</v>
      </c>
      <c r="CA39" s="28">
        <f>IF(OR(AB39="",AB39=" ",AB39="　"),0,IF(D39&gt;=810101,0,IF(BL39=1,1,IF(MATCH(AB39,Sheet2!$D$3:$D$12,1)&lt;=2,1,0))))</f>
        <v>0</v>
      </c>
      <c r="CB39" s="28">
        <f>IF(OR(AF39="",AF39=" ",AF39="　"),0,IF(D39&gt;=810101,0,IF(BM39=1,1,IF(MATCH(AF39,Sheet2!$D$3:$D$12,1)&lt;=2,1,0))))</f>
        <v>0</v>
      </c>
      <c r="CC39" s="29">
        <f t="shared" si="41"/>
        <v>4</v>
      </c>
      <c r="CD39" s="29">
        <f t="shared" si="42"/>
        <v>3</v>
      </c>
      <c r="CE39" s="30">
        <f t="shared" si="43"/>
        <v>0</v>
      </c>
      <c r="CF39" s="30">
        <f t="shared" si="44"/>
        <v>0</v>
      </c>
      <c r="CG39" s="30">
        <f t="shared" si="137"/>
        <v>0</v>
      </c>
      <c r="CH39" s="30">
        <f t="shared" si="137"/>
        <v>0</v>
      </c>
      <c r="CI39" s="30"/>
      <c r="CJ39" s="27" t="e">
        <f t="shared" si="46"/>
        <v>#VALUE!</v>
      </c>
      <c r="CK39" s="28">
        <f t="shared" si="47"/>
        <v>0</v>
      </c>
      <c r="CL39" s="27" t="e">
        <f t="shared" si="48"/>
        <v>#VALUE!</v>
      </c>
      <c r="CM39" s="28">
        <f t="shared" si="49"/>
        <v>0</v>
      </c>
      <c r="CN39" s="28">
        <f>IF(OR(T39="",T39=" ",T39="　"),0,IF(D39&gt;=810701,0,IF(BY39=1,1,IF(MATCH(T39,Sheet2!$D$3:$D$12,1)&lt;=3,1,0))))</f>
        <v>0</v>
      </c>
      <c r="CO39" s="28">
        <f>IF(OR(X39="",X39=" ",X39="　"),0,IF(D39&gt;=810701,0,IF(BZ39=1,1,IF(MATCH(X39,Sheet2!$D$3:$D$12,1)&lt;=3,1,0))))</f>
        <v>0</v>
      </c>
      <c r="CP39" s="28">
        <f>IF(OR(AB39="",AB39=" ",AB39="　"),0,IF(D39&gt;=810701,0,IF(CA39=1,1,IF(MATCH(AB39,Sheet2!$D$3:$D$12,1)&lt;=3,1,0))))</f>
        <v>0</v>
      </c>
      <c r="CQ39" s="28">
        <f>IF(OR(AF39="",AF39=" ",AF39="　"),0,IF(D39&gt;=810701,0,IF(CB39=1,1,IF(MATCH(AF39,Sheet2!$D$3:$D$12,1)&lt;=3,1,0))))</f>
        <v>0</v>
      </c>
      <c r="CR39" s="29">
        <f t="shared" si="50"/>
        <v>4</v>
      </c>
      <c r="CS39" s="29">
        <f t="shared" si="51"/>
        <v>3</v>
      </c>
      <c r="CT39" s="30">
        <f t="shared" si="52"/>
        <v>0</v>
      </c>
      <c r="CU39" s="30">
        <f t="shared" si="53"/>
        <v>0</v>
      </c>
      <c r="CV39" s="30">
        <f t="shared" si="138"/>
        <v>0</v>
      </c>
      <c r="CW39" s="30">
        <f t="shared" si="138"/>
        <v>0</v>
      </c>
      <c r="CX39" s="31"/>
      <c r="CY39" s="27" t="e">
        <f t="shared" si="55"/>
        <v>#VALUE!</v>
      </c>
      <c r="CZ39" s="28">
        <f t="shared" si="56"/>
        <v>0</v>
      </c>
      <c r="DA39" s="27" t="e">
        <f t="shared" si="57"/>
        <v>#VALUE!</v>
      </c>
      <c r="DB39" s="28">
        <f t="shared" si="58"/>
        <v>0</v>
      </c>
      <c r="DC39" s="28">
        <f>IF(OR(T39="",T39=" ",T39="　"),0,IF(D39&gt;=820101,0,IF(CN39=1,1,IF(MATCH(T39,Sheet2!$D$3:$D$12,1)&lt;=4,1,0))))</f>
        <v>0</v>
      </c>
      <c r="DD39" s="28">
        <f>IF(OR(X39="",X39=" ",X39="　"),0,IF(D39&gt;=820101,0,IF(CO39=1,1,IF(MATCH(X39,Sheet2!$D$3:$D$12,1)&lt;=4,1,0))))</f>
        <v>0</v>
      </c>
      <c r="DE39" s="28">
        <f>IF(OR(AB39="",AB39=" ",AB39="　"),0,IF(D39&gt;=820101,0,IF(CP39=1,1,IF(MATCH(AB39,Sheet2!$D$3:$D$12,1)&lt;=4,1,0))))</f>
        <v>0</v>
      </c>
      <c r="DF39" s="28">
        <f>IF(OR(AF39="",AF39=" ",AF39="　"),0,IF(D39&gt;=820101,0,IF(CQ39=1,1,IF(MATCH(AF39,Sheet2!$D$3:$D$12,1)&lt;=4,1,0))))</f>
        <v>0</v>
      </c>
      <c r="DG39" s="29">
        <f t="shared" si="59"/>
        <v>3</v>
      </c>
      <c r="DH39" s="29">
        <f t="shared" si="60"/>
        <v>3</v>
      </c>
      <c r="DI39" s="30">
        <f t="shared" si="61"/>
        <v>0</v>
      </c>
      <c r="DJ39" s="30">
        <f t="shared" si="62"/>
        <v>0</v>
      </c>
      <c r="DK39" s="30">
        <f t="shared" si="139"/>
        <v>0</v>
      </c>
      <c r="DL39" s="30">
        <f t="shared" si="139"/>
        <v>0</v>
      </c>
      <c r="DM39" s="31"/>
      <c r="DN39" s="27" t="e">
        <f t="shared" si="64"/>
        <v>#VALUE!</v>
      </c>
      <c r="DO39" s="28">
        <f t="shared" si="65"/>
        <v>0</v>
      </c>
      <c r="DP39" s="27" t="e">
        <f t="shared" si="66"/>
        <v>#VALUE!</v>
      </c>
      <c r="DQ39" s="28">
        <f t="shared" si="67"/>
        <v>0</v>
      </c>
      <c r="DR39" s="28">
        <f>IF(OR(T39="",T39=" ",T39="　"),0,IF(D39&gt;=820701,0,IF(DC39=1,1,IF(MATCH(T39,Sheet2!$D$3:$D$12,1)&lt;=5,1,0))))</f>
        <v>0</v>
      </c>
      <c r="DS39" s="28">
        <f>IF(OR(X39="",X39=" ",X39="　"),0,IF(D39&gt;=820701,0,IF(DD39=1,1,IF(MATCH(X39,Sheet2!$D$3:$D$12,1)&lt;=5,1,0))))</f>
        <v>0</v>
      </c>
      <c r="DT39" s="28">
        <f>IF(OR(AB39="",AB39=" ",AB39="　"),0,IF(D39&gt;=820701,0,IF(DE39=1,1,IF(MATCH(AB39,Sheet2!$D$3:$D$12,1)&lt;=5,1,0))))</f>
        <v>0</v>
      </c>
      <c r="DU39" s="28">
        <f>IF(OR(AF39="",AF39=" ",AF39="　"),0,IF(D39&gt;=820701,0,IF(DF39=1,1,IF(MATCH(AF39,Sheet2!$D$3:$D$12,1)&lt;=5,1,0))))</f>
        <v>0</v>
      </c>
      <c r="DV39" s="29">
        <f t="shared" si="68"/>
        <v>3</v>
      </c>
      <c r="DW39" s="29">
        <f t="shared" si="69"/>
        <v>3</v>
      </c>
      <c r="DX39" s="30">
        <f t="shared" si="70"/>
        <v>0</v>
      </c>
      <c r="DY39" s="30">
        <f t="shared" si="71"/>
        <v>0</v>
      </c>
      <c r="DZ39" s="30">
        <f t="shared" si="140"/>
        <v>0</v>
      </c>
      <c r="EA39" s="30">
        <f t="shared" si="140"/>
        <v>0</v>
      </c>
      <c r="EB39" s="31"/>
      <c r="EC39" s="27" t="e">
        <f t="shared" si="73"/>
        <v>#VALUE!</v>
      </c>
      <c r="ED39" s="28">
        <f t="shared" si="74"/>
        <v>0</v>
      </c>
      <c r="EE39" s="27" t="e">
        <f t="shared" si="75"/>
        <v>#VALUE!</v>
      </c>
      <c r="EF39" s="28">
        <f t="shared" si="76"/>
        <v>0</v>
      </c>
      <c r="EG39" s="28">
        <f>IF(OR(T39="",T39=" ",T39="　"),0,IF(D39&gt;=830101,0,IF(DR39=1,1,IF(MATCH(T39,Sheet2!$D$3:$D$12,1)&lt;=6,1,0))))</f>
        <v>0</v>
      </c>
      <c r="EH39" s="28">
        <f>IF(OR(X39="",X39=" ",X39="　"),0,IF(D39&gt;=830101,0,IF(DS39=1,1,IF(MATCH(X39,Sheet2!$D$3:$D$12,1)&lt;=6,1,0))))</f>
        <v>0</v>
      </c>
      <c r="EI39" s="28">
        <f>IF(OR(AB39="",AB39=" ",AB39="　"),0,IF(D39&gt;=830101,0,IF(DT39=1,1,IF(MATCH(AB39,Sheet2!$D$3:$D$12,1)&lt;=6,1,0))))</f>
        <v>0</v>
      </c>
      <c r="EJ39" s="28">
        <f>IF(OR(AF39="",AF39=" ",AF39="　"),0,IF(D39&gt;=830101,0,IF(DU39=1,1,IF(MATCH(AF39,Sheet2!$D$3:$D$12,1)&lt;=6,1,0))))</f>
        <v>0</v>
      </c>
      <c r="EK39" s="29">
        <f t="shared" si="77"/>
        <v>2</v>
      </c>
      <c r="EL39" s="29">
        <f t="shared" si="78"/>
        <v>2</v>
      </c>
      <c r="EM39" s="30">
        <f t="shared" si="79"/>
        <v>0</v>
      </c>
      <c r="EN39" s="30">
        <f t="shared" si="80"/>
        <v>0</v>
      </c>
      <c r="EO39" s="30">
        <f t="shared" si="141"/>
        <v>0</v>
      </c>
      <c r="EP39" s="30">
        <f t="shared" si="141"/>
        <v>0</v>
      </c>
      <c r="EQ39" s="31"/>
      <c r="ER39" s="27" t="e">
        <f t="shared" si="82"/>
        <v>#VALUE!</v>
      </c>
      <c r="ES39" s="28">
        <f t="shared" si="83"/>
        <v>0</v>
      </c>
      <c r="ET39" s="27" t="e">
        <f t="shared" si="84"/>
        <v>#VALUE!</v>
      </c>
      <c r="EU39" s="28">
        <f t="shared" si="85"/>
        <v>0</v>
      </c>
      <c r="EV39" s="28">
        <f>IF(OR(T39="",T39=" ",T39="　"),0,IF(D39&gt;=830701,0,IF(EG39=1,1,IF(MATCH(T39,Sheet2!$D$3:$D$12,1)&lt;=7,1,0))))</f>
        <v>0</v>
      </c>
      <c r="EW39" s="28">
        <f>IF(OR(X39="",X39=" ",X39="　"),0,IF(D39&gt;=830701,0,IF(EH39=1,1,IF(MATCH(X39,Sheet2!$D$3:$D$12,1)&lt;=7,1,0))))</f>
        <v>0</v>
      </c>
      <c r="EX39" s="28">
        <f>IF(OR(AB39="",AB39=" ",AB39="　"),0,IF(D39&gt;=830701,0,IF(EI39=1,1,IF(MATCH(AB39,Sheet2!$D$3:$D$12,1)&lt;=7,1,0))))</f>
        <v>0</v>
      </c>
      <c r="EY39" s="28">
        <f>IF(OR(AF39="",AF39=" ",AF39="　"),0,IF(D39&gt;=830701,0,IF(EJ39=1,1,IF(MATCH(AF39,Sheet2!$D$3:$D$12,1)&lt;=7,1,0))))</f>
        <v>0</v>
      </c>
      <c r="EZ39" s="29">
        <f t="shared" si="86"/>
        <v>2</v>
      </c>
      <c r="FA39" s="29">
        <f t="shared" si="87"/>
        <v>2</v>
      </c>
      <c r="FB39" s="30">
        <f t="shared" si="88"/>
        <v>0</v>
      </c>
      <c r="FC39" s="30">
        <f t="shared" si="89"/>
        <v>0</v>
      </c>
      <c r="FD39" s="30">
        <f t="shared" si="142"/>
        <v>0</v>
      </c>
      <c r="FE39" s="30">
        <f t="shared" si="142"/>
        <v>0</v>
      </c>
      <c r="FF39" s="31"/>
      <c r="FG39" s="27" t="e">
        <f t="shared" si="91"/>
        <v>#VALUE!</v>
      </c>
      <c r="FH39" s="28">
        <f t="shared" si="92"/>
        <v>0</v>
      </c>
      <c r="FI39" s="27" t="e">
        <f t="shared" si="93"/>
        <v>#VALUE!</v>
      </c>
      <c r="FJ39" s="28">
        <f t="shared" si="94"/>
        <v>0</v>
      </c>
      <c r="FK39" s="28">
        <f>IF(OR(T39="",T39=" ",T39="　"),0,IF(D39&gt;=840101,0,IF(EV39=1,1,IF(MATCH(T39,Sheet2!$D$3:$D$12,1)&lt;=8,1,0))))</f>
        <v>0</v>
      </c>
      <c r="FL39" s="28">
        <f>IF(OR(X39="",X39=" ",X39="　"),0,IF(D39&gt;=840101,0,IF(EW39=1,1,IF(MATCH(X39,Sheet2!$D$3:$D$12,1)&lt;=8,1,0))))</f>
        <v>0</v>
      </c>
      <c r="FM39" s="28">
        <f>IF(OR(AB39="",AB39=" ",AB39="　"),0,IF(D39&gt;=840101,0,IF(EX39=1,1,IF(MATCH(AB39,Sheet2!$D$3:$D$12,1)&lt;=8,1,0))))</f>
        <v>0</v>
      </c>
      <c r="FN39" s="28">
        <f>IF(OR(AF39="",AF39=" ",AF39="　"),0,IF(D39&gt;=840101,0,IF(EY39=1,1,IF(MATCH(AF39,Sheet2!$D$3:$D$12,1)&lt;=8,1,0))))</f>
        <v>0</v>
      </c>
      <c r="FO39" s="29">
        <f t="shared" si="95"/>
        <v>1</v>
      </c>
      <c r="FP39" s="29">
        <f t="shared" si="96"/>
        <v>1</v>
      </c>
      <c r="FQ39" s="30">
        <f t="shared" si="97"/>
        <v>0</v>
      </c>
      <c r="FR39" s="30">
        <f t="shared" si="98"/>
        <v>0</v>
      </c>
      <c r="FS39" s="30">
        <f t="shared" si="143"/>
        <v>0</v>
      </c>
      <c r="FT39" s="30">
        <f t="shared" si="143"/>
        <v>0</v>
      </c>
      <c r="FU39" s="31"/>
      <c r="FV39" s="27" t="e">
        <f t="shared" si="100"/>
        <v>#VALUE!</v>
      </c>
      <c r="FW39" s="28">
        <f t="shared" si="101"/>
        <v>0</v>
      </c>
      <c r="FX39" s="27" t="e">
        <f t="shared" si="102"/>
        <v>#VALUE!</v>
      </c>
      <c r="FY39" s="28">
        <f t="shared" si="103"/>
        <v>0</v>
      </c>
      <c r="FZ39" s="28">
        <f>IF(OR(T39="",T39=" ",T39="　"),0,IF(D39&gt;=840701,0,IF(FK39=1,1,IF(MATCH(T39,Sheet2!$D$3:$D$12,1)&lt;=9,1,0))))</f>
        <v>0</v>
      </c>
      <c r="GA39" s="28">
        <f>IF(OR(X39="",X39=" ",X39="　"),0,IF(D39&gt;=840701,0,IF(FL39=1,1,IF(MATCH(X39,Sheet2!$D$3:$D$12,1)&lt;=9,1,0))))</f>
        <v>0</v>
      </c>
      <c r="GB39" s="28">
        <f>IF(OR(AB39="",AB39=" ",AB39="　"),0,IF(D39&gt;=840701,0,IF(FM39=1,1,IF(MATCH(AB39,Sheet2!$D$3:$D$12,1)&lt;=9,1,0))))</f>
        <v>0</v>
      </c>
      <c r="GC39" s="28">
        <f>IF(OR(AF39="",AF39=" ",AF39="　"),0,IF(D39&gt;=840701,0,IF(FN39=1,1,IF(MATCH(AF39,Sheet2!$D$3:$D$12,1)&lt;=9,1,0))))</f>
        <v>0</v>
      </c>
      <c r="GD39" s="29">
        <f t="shared" si="104"/>
        <v>1</v>
      </c>
      <c r="GE39" s="29">
        <f t="shared" si="105"/>
        <v>1</v>
      </c>
      <c r="GF39" s="30">
        <f t="shared" si="106"/>
        <v>0</v>
      </c>
      <c r="GG39" s="30">
        <f t="shared" si="107"/>
        <v>0</v>
      </c>
      <c r="GH39" s="30">
        <f t="shared" si="144"/>
        <v>0</v>
      </c>
      <c r="GI39" s="30">
        <f t="shared" si="144"/>
        <v>0</v>
      </c>
      <c r="GJ39" s="31"/>
      <c r="GK39" s="27" t="e">
        <f t="shared" si="109"/>
        <v>#VALUE!</v>
      </c>
      <c r="GL39" s="28">
        <f t="shared" si="110"/>
        <v>0</v>
      </c>
      <c r="GM39" s="27" t="e">
        <f t="shared" si="111"/>
        <v>#VALUE!</v>
      </c>
      <c r="GN39" s="28">
        <f t="shared" si="112"/>
        <v>0</v>
      </c>
      <c r="GO39" s="28">
        <f>IF(OR(T39="",T39=" ",T39="　"),0,IF(D39&gt;=840701,0,IF(FZ39=1,1,IF(MATCH(T39,Sheet2!$D$3:$D$12,1)&lt;=10,1,0))))</f>
        <v>0</v>
      </c>
      <c r="GP39" s="28">
        <f>IF(OR(X39="",X39=" ",X39="　"),0,IF(D39&gt;=840701,0,IF(GA39=1,1,IF(MATCH(X39,Sheet2!$D$3:$D$12,1)&lt;=10,1,0))))</f>
        <v>0</v>
      </c>
      <c r="GQ39" s="28">
        <f>IF(OR(AB39="",AB39=" ",AB39="　"),0,IF(D39&gt;=840701,0,IF(GB39=1,1,IF(MATCH(AB39,Sheet2!$D$3:$D$12,1)&lt;=10,1,0))))</f>
        <v>0</v>
      </c>
      <c r="GR39" s="28">
        <f>IF(OR(AF39="",AF39=" ",AF39="　"),0,IF(D39&gt;=840701,0,IF(GC39=1,1,IF(MATCH(AF39,Sheet2!$D$3:$D$12,1)&lt;=10,1,0))))</f>
        <v>0</v>
      </c>
      <c r="GS39" s="29">
        <f t="shared" si="113"/>
        <v>0</v>
      </c>
      <c r="GT39" s="29">
        <f t="shared" si="114"/>
        <v>0</v>
      </c>
      <c r="GU39" s="30">
        <f t="shared" si="115"/>
        <v>0</v>
      </c>
      <c r="GV39" s="30">
        <f t="shared" si="116"/>
        <v>0</v>
      </c>
      <c r="GW39" s="30">
        <f t="shared" si="145"/>
        <v>0</v>
      </c>
      <c r="GX39" s="30">
        <f t="shared" si="145"/>
        <v>0</v>
      </c>
      <c r="GY39" s="131"/>
      <c r="GZ39" s="39" t="str">
        <f t="shared" si="118"/>
        <v>1911/00/00</v>
      </c>
      <c r="HA39" s="131" t="e">
        <f t="shared" si="119"/>
        <v>#VALUE!</v>
      </c>
      <c r="HB39" s="131" t="str">
        <f t="shared" si="120"/>
        <v>1911/00/00</v>
      </c>
      <c r="HC39" s="131" t="e">
        <f t="shared" si="121"/>
        <v>#VALUE!</v>
      </c>
      <c r="HD39" s="131" t="str">
        <f t="shared" si="122"/>
        <v>1911/00/00</v>
      </c>
      <c r="HE39" s="131" t="e">
        <f t="shared" si="123"/>
        <v>#VALUE!</v>
      </c>
      <c r="HF39" s="131" t="str">
        <f t="shared" si="124"/>
        <v>2015/01/01</v>
      </c>
      <c r="HH39" s="131">
        <f>IF(OR(C39="",C39=" ",C39="　"),0,IF(D39&gt;780630,0,ROUND(VLOOKUP(F39,Sheet2!$A$1:$B$20,2,FALSE)*E39,0)))</f>
        <v>0</v>
      </c>
      <c r="HI39" s="131">
        <f t="shared" si="125"/>
        <v>0</v>
      </c>
      <c r="HJ39" s="131">
        <f t="shared" si="126"/>
        <v>0</v>
      </c>
      <c r="HL39" s="131" t="str">
        <f t="shared" si="127"/>
        <v/>
      </c>
      <c r="HM39" s="131" t="str">
        <f t="shared" si="128"/>
        <v/>
      </c>
      <c r="HN39" s="131" t="str">
        <f t="shared" si="129"/>
        <v/>
      </c>
      <c r="HO39" s="131" t="str">
        <f t="shared" si="130"/>
        <v/>
      </c>
      <c r="HP39" s="131" t="str">
        <f t="shared" si="131"/>
        <v/>
      </c>
      <c r="HQ39" s="131" t="str">
        <f t="shared" si="131"/>
        <v/>
      </c>
      <c r="HR39" s="131" t="str">
        <f t="shared" si="132"/>
        <v/>
      </c>
    </row>
    <row r="40" spans="1:226" ht="60" customHeight="1">
      <c r="A40" s="125">
        <v>35</v>
      </c>
      <c r="B40" s="32"/>
      <c r="C40" s="33"/>
      <c r="D40" s="34"/>
      <c r="E40" s="55"/>
      <c r="F40" s="46"/>
      <c r="G40" s="48">
        <f>IF(OR(C40="",C40=" ",C40="　"),0,IF(D40&gt;780630,0,ROUND(VLOOKUP(F40,Sheet2!$A$1:$B$20,2,FALSE),0)))</f>
        <v>0</v>
      </c>
      <c r="H40" s="49">
        <f t="shared" si="0"/>
        <v>0</v>
      </c>
      <c r="I40" s="24">
        <f t="shared" si="1"/>
        <v>0</v>
      </c>
      <c r="J40" s="25">
        <f t="shared" si="2"/>
        <v>0</v>
      </c>
      <c r="K40" s="35"/>
      <c r="L40" s="133" t="str">
        <f t="shared" si="133"/>
        <v/>
      </c>
      <c r="M40" s="51" t="str">
        <f t="shared" si="4"/>
        <v/>
      </c>
      <c r="N40" s="56">
        <v>15.5</v>
      </c>
      <c r="O40" s="38"/>
      <c r="P40" s="133" t="str">
        <f t="shared" si="134"/>
        <v/>
      </c>
      <c r="Q40" s="51" t="str">
        <f t="shared" si="6"/>
        <v/>
      </c>
      <c r="R40" s="56">
        <v>15.5</v>
      </c>
      <c r="S40" s="38"/>
      <c r="T40" s="34"/>
      <c r="U40" s="51" t="str">
        <f t="shared" si="7"/>
        <v/>
      </c>
      <c r="V40" s="56">
        <v>15.5</v>
      </c>
      <c r="W40" s="38"/>
      <c r="X40" s="34"/>
      <c r="Y40" s="51" t="str">
        <f t="shared" si="8"/>
        <v/>
      </c>
      <c r="Z40" s="56">
        <v>15.5</v>
      </c>
      <c r="AA40" s="35"/>
      <c r="AB40" s="34"/>
      <c r="AC40" s="51" t="str">
        <f t="shared" si="9"/>
        <v/>
      </c>
      <c r="AD40" s="56">
        <v>15.5</v>
      </c>
      <c r="AE40" s="38"/>
      <c r="AF40" s="34"/>
      <c r="AG40" s="51" t="str">
        <f t="shared" si="10"/>
        <v/>
      </c>
      <c r="AH40" s="56">
        <v>15.5</v>
      </c>
      <c r="AI40" s="37">
        <f t="shared" si="11"/>
        <v>0</v>
      </c>
      <c r="AJ40" s="47">
        <f t="shared" si="12"/>
        <v>0</v>
      </c>
      <c r="AK40" s="26">
        <f t="shared" si="13"/>
        <v>0</v>
      </c>
      <c r="AL40" s="53">
        <f t="shared" si="14"/>
        <v>0</v>
      </c>
      <c r="AM40" s="36"/>
      <c r="AN40" s="54"/>
      <c r="AO40" s="131" t="e">
        <f>VLOOKUP(LEFT(C40,1),Sheet2!$L$3:$M$28,2,FALSE)&amp;MID(C40,2,9)</f>
        <v>#N/A</v>
      </c>
      <c r="AP40" s="131" t="e">
        <f t="shared" si="15"/>
        <v>#N/A</v>
      </c>
      <c r="AQ40" s="131" t="e">
        <f t="shared" si="16"/>
        <v>#N/A</v>
      </c>
      <c r="AR40" s="27">
        <f t="shared" si="17"/>
        <v>0</v>
      </c>
      <c r="AS40" s="28">
        <f t="shared" si="18"/>
        <v>0</v>
      </c>
      <c r="AT40" s="27">
        <f t="shared" si="19"/>
        <v>0</v>
      </c>
      <c r="AU40" s="28">
        <f t="shared" si="20"/>
        <v>0</v>
      </c>
      <c r="AV40" s="28">
        <f t="shared" si="21"/>
        <v>0</v>
      </c>
      <c r="AW40" s="28">
        <f t="shared" si="22"/>
        <v>0</v>
      </c>
      <c r="AX40" s="28">
        <f t="shared" si="23"/>
        <v>0</v>
      </c>
      <c r="AY40" s="28">
        <f t="shared" si="24"/>
        <v>0</v>
      </c>
      <c r="AZ40" s="29" t="str">
        <f t="shared" si="25"/>
        <v/>
      </c>
      <c r="BA40" s="29"/>
      <c r="BB40" s="30">
        <f t="shared" si="135"/>
        <v>0</v>
      </c>
      <c r="BC40" s="30">
        <f t="shared" si="135"/>
        <v>0</v>
      </c>
      <c r="BD40" s="31">
        <f t="shared" si="27"/>
        <v>0</v>
      </c>
      <c r="BE40" s="131"/>
      <c r="BF40" s="27" t="e">
        <f t="shared" si="28"/>
        <v>#VALUE!</v>
      </c>
      <c r="BG40" s="28">
        <f t="shared" si="29"/>
        <v>0</v>
      </c>
      <c r="BH40" s="27" t="e">
        <f t="shared" si="30"/>
        <v>#VALUE!</v>
      </c>
      <c r="BI40" s="28">
        <f t="shared" si="31"/>
        <v>0</v>
      </c>
      <c r="BJ40" s="28">
        <f>IF(OR(T40="",T40=" ",T40="　"),0,IF(D40&gt;=800701,0,IF(MATCH(T40,Sheet2!$D$3:$D$12,1)&lt;=1,1,0)))</f>
        <v>0</v>
      </c>
      <c r="BK40" s="28">
        <f>IF(OR(X40="",X40=" ",X40="　"),0,IF(D40&gt;=800701,0,IF(MATCH(X40,Sheet2!$D$3:$D$12,1)&lt;=1,1,0)))</f>
        <v>0</v>
      </c>
      <c r="BL40" s="28">
        <f>IF(OR(AB40="",AB40=" ",AB40="　"),0,IF(D40&gt;=800701,0,IF(MATCH(AB40,Sheet2!$D$3:$D$12,1)&lt;=1,1,0)))</f>
        <v>0</v>
      </c>
      <c r="BM40" s="28">
        <f>IF(OR(AF40="",AF40=" ",AF40="　"),0,IF(D40&gt;=800701,0,IF(MATCH(AF40,Sheet2!$D$3:$D$12,1)&lt;=1,1,0)))</f>
        <v>0</v>
      </c>
      <c r="BN40" s="29">
        <f t="shared" si="32"/>
        <v>5</v>
      </c>
      <c r="BO40" s="29">
        <f t="shared" si="33"/>
        <v>3</v>
      </c>
      <c r="BP40" s="30">
        <f t="shared" si="34"/>
        <v>0</v>
      </c>
      <c r="BQ40" s="30">
        <f t="shared" si="35"/>
        <v>0</v>
      </c>
      <c r="BR40" s="30">
        <f t="shared" si="136"/>
        <v>0</v>
      </c>
      <c r="BS40" s="30">
        <f t="shared" si="136"/>
        <v>0</v>
      </c>
      <c r="BT40" s="30"/>
      <c r="BU40" s="27" t="e">
        <f t="shared" si="37"/>
        <v>#VALUE!</v>
      </c>
      <c r="BV40" s="28">
        <f t="shared" si="38"/>
        <v>0</v>
      </c>
      <c r="BW40" s="27" t="e">
        <f t="shared" si="39"/>
        <v>#VALUE!</v>
      </c>
      <c r="BX40" s="28">
        <f t="shared" si="40"/>
        <v>0</v>
      </c>
      <c r="BY40" s="28">
        <f>IF(OR(T40="",T40=" ",T40="　"),0,IF(D40&gt;=810101,0,IF(BJ40=1,1,IF(MATCH(T40,Sheet2!$D$3:$D$12,1)&lt;=2,1,0))))</f>
        <v>0</v>
      </c>
      <c r="BZ40" s="28">
        <f>IF(OR(X40="",X40=" ",X40="　"),0,IF(D40&gt;=810101,0,IF(BK40=1,1,IF(MATCH(X40,Sheet2!$D$3:$D$12,1)&lt;=2,1,0))))</f>
        <v>0</v>
      </c>
      <c r="CA40" s="28">
        <f>IF(OR(AB40="",AB40=" ",AB40="　"),0,IF(D40&gt;=810101,0,IF(BL40=1,1,IF(MATCH(AB40,Sheet2!$D$3:$D$12,1)&lt;=2,1,0))))</f>
        <v>0</v>
      </c>
      <c r="CB40" s="28">
        <f>IF(OR(AF40="",AF40=" ",AF40="　"),0,IF(D40&gt;=810101,0,IF(BM40=1,1,IF(MATCH(AF40,Sheet2!$D$3:$D$12,1)&lt;=2,1,0))))</f>
        <v>0</v>
      </c>
      <c r="CC40" s="29">
        <f t="shared" si="41"/>
        <v>4</v>
      </c>
      <c r="CD40" s="29">
        <f t="shared" si="42"/>
        <v>3</v>
      </c>
      <c r="CE40" s="30">
        <f t="shared" si="43"/>
        <v>0</v>
      </c>
      <c r="CF40" s="30">
        <f t="shared" si="44"/>
        <v>0</v>
      </c>
      <c r="CG40" s="30">
        <f t="shared" si="137"/>
        <v>0</v>
      </c>
      <c r="CH40" s="30">
        <f t="shared" si="137"/>
        <v>0</v>
      </c>
      <c r="CI40" s="30"/>
      <c r="CJ40" s="27" t="e">
        <f t="shared" si="46"/>
        <v>#VALUE!</v>
      </c>
      <c r="CK40" s="28">
        <f t="shared" si="47"/>
        <v>0</v>
      </c>
      <c r="CL40" s="27" t="e">
        <f t="shared" si="48"/>
        <v>#VALUE!</v>
      </c>
      <c r="CM40" s="28">
        <f t="shared" si="49"/>
        <v>0</v>
      </c>
      <c r="CN40" s="28">
        <f>IF(OR(T40="",T40=" ",T40="　"),0,IF(D40&gt;=810701,0,IF(BY40=1,1,IF(MATCH(T40,Sheet2!$D$3:$D$12,1)&lt;=3,1,0))))</f>
        <v>0</v>
      </c>
      <c r="CO40" s="28">
        <f>IF(OR(X40="",X40=" ",X40="　"),0,IF(D40&gt;=810701,0,IF(BZ40=1,1,IF(MATCH(X40,Sheet2!$D$3:$D$12,1)&lt;=3,1,0))))</f>
        <v>0</v>
      </c>
      <c r="CP40" s="28">
        <f>IF(OR(AB40="",AB40=" ",AB40="　"),0,IF(D40&gt;=810701,0,IF(CA40=1,1,IF(MATCH(AB40,Sheet2!$D$3:$D$12,1)&lt;=3,1,0))))</f>
        <v>0</v>
      </c>
      <c r="CQ40" s="28">
        <f>IF(OR(AF40="",AF40=" ",AF40="　"),0,IF(D40&gt;=810701,0,IF(CB40=1,1,IF(MATCH(AF40,Sheet2!$D$3:$D$12,1)&lt;=3,1,0))))</f>
        <v>0</v>
      </c>
      <c r="CR40" s="29">
        <f t="shared" si="50"/>
        <v>4</v>
      </c>
      <c r="CS40" s="29">
        <f t="shared" si="51"/>
        <v>3</v>
      </c>
      <c r="CT40" s="30">
        <f t="shared" si="52"/>
        <v>0</v>
      </c>
      <c r="CU40" s="30">
        <f t="shared" si="53"/>
        <v>0</v>
      </c>
      <c r="CV40" s="30">
        <f t="shared" si="138"/>
        <v>0</v>
      </c>
      <c r="CW40" s="30">
        <f t="shared" si="138"/>
        <v>0</v>
      </c>
      <c r="CX40" s="31"/>
      <c r="CY40" s="27" t="e">
        <f t="shared" si="55"/>
        <v>#VALUE!</v>
      </c>
      <c r="CZ40" s="28">
        <f t="shared" si="56"/>
        <v>0</v>
      </c>
      <c r="DA40" s="27" t="e">
        <f t="shared" si="57"/>
        <v>#VALUE!</v>
      </c>
      <c r="DB40" s="28">
        <f t="shared" si="58"/>
        <v>0</v>
      </c>
      <c r="DC40" s="28">
        <f>IF(OR(T40="",T40=" ",T40="　"),0,IF(D40&gt;=820101,0,IF(CN40=1,1,IF(MATCH(T40,Sheet2!$D$3:$D$12,1)&lt;=4,1,0))))</f>
        <v>0</v>
      </c>
      <c r="DD40" s="28">
        <f>IF(OR(X40="",X40=" ",X40="　"),0,IF(D40&gt;=820101,0,IF(CO40=1,1,IF(MATCH(X40,Sheet2!$D$3:$D$12,1)&lt;=4,1,0))))</f>
        <v>0</v>
      </c>
      <c r="DE40" s="28">
        <f>IF(OR(AB40="",AB40=" ",AB40="　"),0,IF(D40&gt;=820101,0,IF(CP40=1,1,IF(MATCH(AB40,Sheet2!$D$3:$D$12,1)&lt;=4,1,0))))</f>
        <v>0</v>
      </c>
      <c r="DF40" s="28">
        <f>IF(OR(AF40="",AF40=" ",AF40="　"),0,IF(D40&gt;=820101,0,IF(CQ40=1,1,IF(MATCH(AF40,Sheet2!$D$3:$D$12,1)&lt;=4,1,0))))</f>
        <v>0</v>
      </c>
      <c r="DG40" s="29">
        <f t="shared" si="59"/>
        <v>3</v>
      </c>
      <c r="DH40" s="29">
        <f t="shared" si="60"/>
        <v>3</v>
      </c>
      <c r="DI40" s="30">
        <f t="shared" si="61"/>
        <v>0</v>
      </c>
      <c r="DJ40" s="30">
        <f t="shared" si="62"/>
        <v>0</v>
      </c>
      <c r="DK40" s="30">
        <f t="shared" si="139"/>
        <v>0</v>
      </c>
      <c r="DL40" s="30">
        <f t="shared" si="139"/>
        <v>0</v>
      </c>
      <c r="DM40" s="31"/>
      <c r="DN40" s="27" t="e">
        <f t="shared" si="64"/>
        <v>#VALUE!</v>
      </c>
      <c r="DO40" s="28">
        <f t="shared" si="65"/>
        <v>0</v>
      </c>
      <c r="DP40" s="27" t="e">
        <f t="shared" si="66"/>
        <v>#VALUE!</v>
      </c>
      <c r="DQ40" s="28">
        <f t="shared" si="67"/>
        <v>0</v>
      </c>
      <c r="DR40" s="28">
        <f>IF(OR(T40="",T40=" ",T40="　"),0,IF(D40&gt;=820701,0,IF(DC40=1,1,IF(MATCH(T40,Sheet2!$D$3:$D$12,1)&lt;=5,1,0))))</f>
        <v>0</v>
      </c>
      <c r="DS40" s="28">
        <f>IF(OR(X40="",X40=" ",X40="　"),0,IF(D40&gt;=820701,0,IF(DD40=1,1,IF(MATCH(X40,Sheet2!$D$3:$D$12,1)&lt;=5,1,0))))</f>
        <v>0</v>
      </c>
      <c r="DT40" s="28">
        <f>IF(OR(AB40="",AB40=" ",AB40="　"),0,IF(D40&gt;=820701,0,IF(DE40=1,1,IF(MATCH(AB40,Sheet2!$D$3:$D$12,1)&lt;=5,1,0))))</f>
        <v>0</v>
      </c>
      <c r="DU40" s="28">
        <f>IF(OR(AF40="",AF40=" ",AF40="　"),0,IF(D40&gt;=820701,0,IF(DF40=1,1,IF(MATCH(AF40,Sheet2!$D$3:$D$12,1)&lt;=5,1,0))))</f>
        <v>0</v>
      </c>
      <c r="DV40" s="29">
        <f t="shared" si="68"/>
        <v>3</v>
      </c>
      <c r="DW40" s="29">
        <f t="shared" si="69"/>
        <v>3</v>
      </c>
      <c r="DX40" s="30">
        <f t="shared" si="70"/>
        <v>0</v>
      </c>
      <c r="DY40" s="30">
        <f t="shared" si="71"/>
        <v>0</v>
      </c>
      <c r="DZ40" s="30">
        <f t="shared" si="140"/>
        <v>0</v>
      </c>
      <c r="EA40" s="30">
        <f t="shared" si="140"/>
        <v>0</v>
      </c>
      <c r="EB40" s="31"/>
      <c r="EC40" s="27" t="e">
        <f t="shared" si="73"/>
        <v>#VALUE!</v>
      </c>
      <c r="ED40" s="28">
        <f t="shared" si="74"/>
        <v>0</v>
      </c>
      <c r="EE40" s="27" t="e">
        <f t="shared" si="75"/>
        <v>#VALUE!</v>
      </c>
      <c r="EF40" s="28">
        <f t="shared" si="76"/>
        <v>0</v>
      </c>
      <c r="EG40" s="28">
        <f>IF(OR(T40="",T40=" ",T40="　"),0,IF(D40&gt;=830101,0,IF(DR40=1,1,IF(MATCH(T40,Sheet2!$D$3:$D$12,1)&lt;=6,1,0))))</f>
        <v>0</v>
      </c>
      <c r="EH40" s="28">
        <f>IF(OR(X40="",X40=" ",X40="　"),0,IF(D40&gt;=830101,0,IF(DS40=1,1,IF(MATCH(X40,Sheet2!$D$3:$D$12,1)&lt;=6,1,0))))</f>
        <v>0</v>
      </c>
      <c r="EI40" s="28">
        <f>IF(OR(AB40="",AB40=" ",AB40="　"),0,IF(D40&gt;=830101,0,IF(DT40=1,1,IF(MATCH(AB40,Sheet2!$D$3:$D$12,1)&lt;=6,1,0))))</f>
        <v>0</v>
      </c>
      <c r="EJ40" s="28">
        <f>IF(OR(AF40="",AF40=" ",AF40="　"),0,IF(D40&gt;=830101,0,IF(DU40=1,1,IF(MATCH(AF40,Sheet2!$D$3:$D$12,1)&lt;=6,1,0))))</f>
        <v>0</v>
      </c>
      <c r="EK40" s="29">
        <f t="shared" si="77"/>
        <v>2</v>
      </c>
      <c r="EL40" s="29">
        <f t="shared" si="78"/>
        <v>2</v>
      </c>
      <c r="EM40" s="30">
        <f t="shared" si="79"/>
        <v>0</v>
      </c>
      <c r="EN40" s="30">
        <f t="shared" si="80"/>
        <v>0</v>
      </c>
      <c r="EO40" s="30">
        <f t="shared" si="141"/>
        <v>0</v>
      </c>
      <c r="EP40" s="30">
        <f t="shared" si="141"/>
        <v>0</v>
      </c>
      <c r="EQ40" s="31"/>
      <c r="ER40" s="27" t="e">
        <f t="shared" si="82"/>
        <v>#VALUE!</v>
      </c>
      <c r="ES40" s="28">
        <f t="shared" si="83"/>
        <v>0</v>
      </c>
      <c r="ET40" s="27" t="e">
        <f t="shared" si="84"/>
        <v>#VALUE!</v>
      </c>
      <c r="EU40" s="28">
        <f t="shared" si="85"/>
        <v>0</v>
      </c>
      <c r="EV40" s="28">
        <f>IF(OR(T40="",T40=" ",T40="　"),0,IF(D40&gt;=830701,0,IF(EG40=1,1,IF(MATCH(T40,Sheet2!$D$3:$D$12,1)&lt;=7,1,0))))</f>
        <v>0</v>
      </c>
      <c r="EW40" s="28">
        <f>IF(OR(X40="",X40=" ",X40="　"),0,IF(D40&gt;=830701,0,IF(EH40=1,1,IF(MATCH(X40,Sheet2!$D$3:$D$12,1)&lt;=7,1,0))))</f>
        <v>0</v>
      </c>
      <c r="EX40" s="28">
        <f>IF(OR(AB40="",AB40=" ",AB40="　"),0,IF(D40&gt;=830701,0,IF(EI40=1,1,IF(MATCH(AB40,Sheet2!$D$3:$D$12,1)&lt;=7,1,0))))</f>
        <v>0</v>
      </c>
      <c r="EY40" s="28">
        <f>IF(OR(AF40="",AF40=" ",AF40="　"),0,IF(D40&gt;=830701,0,IF(EJ40=1,1,IF(MATCH(AF40,Sheet2!$D$3:$D$12,1)&lt;=7,1,0))))</f>
        <v>0</v>
      </c>
      <c r="EZ40" s="29">
        <f t="shared" si="86"/>
        <v>2</v>
      </c>
      <c r="FA40" s="29">
        <f t="shared" si="87"/>
        <v>2</v>
      </c>
      <c r="FB40" s="30">
        <f t="shared" si="88"/>
        <v>0</v>
      </c>
      <c r="FC40" s="30">
        <f t="shared" si="89"/>
        <v>0</v>
      </c>
      <c r="FD40" s="30">
        <f t="shared" si="142"/>
        <v>0</v>
      </c>
      <c r="FE40" s="30">
        <f t="shared" si="142"/>
        <v>0</v>
      </c>
      <c r="FF40" s="31"/>
      <c r="FG40" s="27" t="e">
        <f t="shared" si="91"/>
        <v>#VALUE!</v>
      </c>
      <c r="FH40" s="28">
        <f t="shared" si="92"/>
        <v>0</v>
      </c>
      <c r="FI40" s="27" t="e">
        <f t="shared" si="93"/>
        <v>#VALUE!</v>
      </c>
      <c r="FJ40" s="28">
        <f t="shared" si="94"/>
        <v>0</v>
      </c>
      <c r="FK40" s="28">
        <f>IF(OR(T40="",T40=" ",T40="　"),0,IF(D40&gt;=840101,0,IF(EV40=1,1,IF(MATCH(T40,Sheet2!$D$3:$D$12,1)&lt;=8,1,0))))</f>
        <v>0</v>
      </c>
      <c r="FL40" s="28">
        <f>IF(OR(X40="",X40=" ",X40="　"),0,IF(D40&gt;=840101,0,IF(EW40=1,1,IF(MATCH(X40,Sheet2!$D$3:$D$12,1)&lt;=8,1,0))))</f>
        <v>0</v>
      </c>
      <c r="FM40" s="28">
        <f>IF(OR(AB40="",AB40=" ",AB40="　"),0,IF(D40&gt;=840101,0,IF(EX40=1,1,IF(MATCH(AB40,Sheet2!$D$3:$D$12,1)&lt;=8,1,0))))</f>
        <v>0</v>
      </c>
      <c r="FN40" s="28">
        <f>IF(OR(AF40="",AF40=" ",AF40="　"),0,IF(D40&gt;=840101,0,IF(EY40=1,1,IF(MATCH(AF40,Sheet2!$D$3:$D$12,1)&lt;=8,1,0))))</f>
        <v>0</v>
      </c>
      <c r="FO40" s="29">
        <f t="shared" si="95"/>
        <v>1</v>
      </c>
      <c r="FP40" s="29">
        <f t="shared" si="96"/>
        <v>1</v>
      </c>
      <c r="FQ40" s="30">
        <f t="shared" si="97"/>
        <v>0</v>
      </c>
      <c r="FR40" s="30">
        <f t="shared" si="98"/>
        <v>0</v>
      </c>
      <c r="FS40" s="30">
        <f t="shared" si="143"/>
        <v>0</v>
      </c>
      <c r="FT40" s="30">
        <f t="shared" si="143"/>
        <v>0</v>
      </c>
      <c r="FU40" s="31"/>
      <c r="FV40" s="27" t="e">
        <f t="shared" si="100"/>
        <v>#VALUE!</v>
      </c>
      <c r="FW40" s="28">
        <f t="shared" si="101"/>
        <v>0</v>
      </c>
      <c r="FX40" s="27" t="e">
        <f t="shared" si="102"/>
        <v>#VALUE!</v>
      </c>
      <c r="FY40" s="28">
        <f t="shared" si="103"/>
        <v>0</v>
      </c>
      <c r="FZ40" s="28">
        <f>IF(OR(T40="",T40=" ",T40="　"),0,IF(D40&gt;=840701,0,IF(FK40=1,1,IF(MATCH(T40,Sheet2!$D$3:$D$12,1)&lt;=9,1,0))))</f>
        <v>0</v>
      </c>
      <c r="GA40" s="28">
        <f>IF(OR(X40="",X40=" ",X40="　"),0,IF(D40&gt;=840701,0,IF(FL40=1,1,IF(MATCH(X40,Sheet2!$D$3:$D$12,1)&lt;=9,1,0))))</f>
        <v>0</v>
      </c>
      <c r="GB40" s="28">
        <f>IF(OR(AB40="",AB40=" ",AB40="　"),0,IF(D40&gt;=840701,0,IF(FM40=1,1,IF(MATCH(AB40,Sheet2!$D$3:$D$12,1)&lt;=9,1,0))))</f>
        <v>0</v>
      </c>
      <c r="GC40" s="28">
        <f>IF(OR(AF40="",AF40=" ",AF40="　"),0,IF(D40&gt;=840701,0,IF(FN40=1,1,IF(MATCH(AF40,Sheet2!$D$3:$D$12,1)&lt;=9,1,0))))</f>
        <v>0</v>
      </c>
      <c r="GD40" s="29">
        <f t="shared" si="104"/>
        <v>1</v>
      </c>
      <c r="GE40" s="29">
        <f t="shared" si="105"/>
        <v>1</v>
      </c>
      <c r="GF40" s="30">
        <f t="shared" si="106"/>
        <v>0</v>
      </c>
      <c r="GG40" s="30">
        <f t="shared" si="107"/>
        <v>0</v>
      </c>
      <c r="GH40" s="30">
        <f t="shared" si="144"/>
        <v>0</v>
      </c>
      <c r="GI40" s="30">
        <f t="shared" si="144"/>
        <v>0</v>
      </c>
      <c r="GJ40" s="31"/>
      <c r="GK40" s="27" t="e">
        <f t="shared" si="109"/>
        <v>#VALUE!</v>
      </c>
      <c r="GL40" s="28">
        <f t="shared" si="110"/>
        <v>0</v>
      </c>
      <c r="GM40" s="27" t="e">
        <f t="shared" si="111"/>
        <v>#VALUE!</v>
      </c>
      <c r="GN40" s="28">
        <f t="shared" si="112"/>
        <v>0</v>
      </c>
      <c r="GO40" s="28">
        <f>IF(OR(T40="",T40=" ",T40="　"),0,IF(D40&gt;=840701,0,IF(FZ40=1,1,IF(MATCH(T40,Sheet2!$D$3:$D$12,1)&lt;=10,1,0))))</f>
        <v>0</v>
      </c>
      <c r="GP40" s="28">
        <f>IF(OR(X40="",X40=" ",X40="　"),0,IF(D40&gt;=840701,0,IF(GA40=1,1,IF(MATCH(X40,Sheet2!$D$3:$D$12,1)&lt;=10,1,0))))</f>
        <v>0</v>
      </c>
      <c r="GQ40" s="28">
        <f>IF(OR(AB40="",AB40=" ",AB40="　"),0,IF(D40&gt;=840701,0,IF(GB40=1,1,IF(MATCH(AB40,Sheet2!$D$3:$D$12,1)&lt;=10,1,0))))</f>
        <v>0</v>
      </c>
      <c r="GR40" s="28">
        <f>IF(OR(AF40="",AF40=" ",AF40="　"),0,IF(D40&gt;=840701,0,IF(GC40=1,1,IF(MATCH(AF40,Sheet2!$D$3:$D$12,1)&lt;=10,1,0))))</f>
        <v>0</v>
      </c>
      <c r="GS40" s="29">
        <f t="shared" si="113"/>
        <v>0</v>
      </c>
      <c r="GT40" s="29">
        <f t="shared" si="114"/>
        <v>0</v>
      </c>
      <c r="GU40" s="30">
        <f t="shared" si="115"/>
        <v>0</v>
      </c>
      <c r="GV40" s="30">
        <f t="shared" si="116"/>
        <v>0</v>
      </c>
      <c r="GW40" s="30">
        <f t="shared" si="145"/>
        <v>0</v>
      </c>
      <c r="GX40" s="30">
        <f t="shared" si="145"/>
        <v>0</v>
      </c>
      <c r="GY40" s="131"/>
      <c r="GZ40" s="39" t="str">
        <f t="shared" si="118"/>
        <v>1911/00/00</v>
      </c>
      <c r="HA40" s="131" t="e">
        <f t="shared" si="119"/>
        <v>#VALUE!</v>
      </c>
      <c r="HB40" s="131" t="str">
        <f t="shared" si="120"/>
        <v>1911/00/00</v>
      </c>
      <c r="HC40" s="131" t="e">
        <f t="shared" si="121"/>
        <v>#VALUE!</v>
      </c>
      <c r="HD40" s="131" t="str">
        <f t="shared" si="122"/>
        <v>1911/00/00</v>
      </c>
      <c r="HE40" s="131" t="e">
        <f t="shared" si="123"/>
        <v>#VALUE!</v>
      </c>
      <c r="HF40" s="131" t="str">
        <f t="shared" si="124"/>
        <v>2015/01/01</v>
      </c>
      <c r="HH40" s="131">
        <f>IF(OR(C40="",C40=" ",C40="　"),0,IF(D40&gt;780630,0,ROUND(VLOOKUP(F40,Sheet2!$A$1:$B$20,2,FALSE)*E40,0)))</f>
        <v>0</v>
      </c>
      <c r="HI40" s="131">
        <f t="shared" si="125"/>
        <v>0</v>
      </c>
      <c r="HJ40" s="131">
        <f t="shared" si="126"/>
        <v>0</v>
      </c>
      <c r="HL40" s="131" t="str">
        <f t="shared" si="127"/>
        <v/>
      </c>
      <c r="HM40" s="131" t="str">
        <f t="shared" si="128"/>
        <v/>
      </c>
      <c r="HN40" s="131" t="str">
        <f t="shared" si="129"/>
        <v/>
      </c>
      <c r="HO40" s="131" t="str">
        <f t="shared" si="130"/>
        <v/>
      </c>
      <c r="HP40" s="131" t="str">
        <f t="shared" si="131"/>
        <v/>
      </c>
      <c r="HQ40" s="131" t="str">
        <f t="shared" si="131"/>
        <v/>
      </c>
      <c r="HR40" s="131" t="str">
        <f t="shared" si="132"/>
        <v/>
      </c>
    </row>
    <row r="41" spans="1:226" ht="60" customHeight="1">
      <c r="A41" s="125">
        <v>36</v>
      </c>
      <c r="B41" s="32"/>
      <c r="C41" s="33"/>
      <c r="D41" s="34"/>
      <c r="E41" s="55"/>
      <c r="F41" s="46"/>
      <c r="G41" s="48">
        <f>IF(OR(C41="",C41=" ",C41="　"),0,IF(D41&gt;780630,0,ROUND(VLOOKUP(F41,Sheet2!$A$1:$B$20,2,FALSE),0)))</f>
        <v>0</v>
      </c>
      <c r="H41" s="49">
        <f t="shared" si="0"/>
        <v>0</v>
      </c>
      <c r="I41" s="24">
        <f t="shared" si="1"/>
        <v>0</v>
      </c>
      <c r="J41" s="25">
        <f t="shared" si="2"/>
        <v>0</v>
      </c>
      <c r="K41" s="35"/>
      <c r="L41" s="133" t="str">
        <f t="shared" si="133"/>
        <v/>
      </c>
      <c r="M41" s="51" t="str">
        <f t="shared" si="4"/>
        <v/>
      </c>
      <c r="N41" s="56">
        <v>15.5</v>
      </c>
      <c r="O41" s="38"/>
      <c r="P41" s="133" t="str">
        <f t="shared" si="134"/>
        <v/>
      </c>
      <c r="Q41" s="51" t="str">
        <f t="shared" si="6"/>
        <v/>
      </c>
      <c r="R41" s="56">
        <v>15.5</v>
      </c>
      <c r="S41" s="38"/>
      <c r="T41" s="34"/>
      <c r="U41" s="51" t="str">
        <f t="shared" si="7"/>
        <v/>
      </c>
      <c r="V41" s="56">
        <v>15.5</v>
      </c>
      <c r="W41" s="38"/>
      <c r="X41" s="34"/>
      <c r="Y41" s="51" t="str">
        <f t="shared" si="8"/>
        <v/>
      </c>
      <c r="Z41" s="56">
        <v>15.5</v>
      </c>
      <c r="AA41" s="35"/>
      <c r="AB41" s="34"/>
      <c r="AC41" s="51" t="str">
        <f t="shared" si="9"/>
        <v/>
      </c>
      <c r="AD41" s="56">
        <v>15.5</v>
      </c>
      <c r="AE41" s="38"/>
      <c r="AF41" s="34"/>
      <c r="AG41" s="51" t="str">
        <f t="shared" si="10"/>
        <v/>
      </c>
      <c r="AH41" s="56">
        <v>15.5</v>
      </c>
      <c r="AI41" s="37">
        <f t="shared" si="11"/>
        <v>0</v>
      </c>
      <c r="AJ41" s="47">
        <f t="shared" si="12"/>
        <v>0</v>
      </c>
      <c r="AK41" s="26">
        <f t="shared" si="13"/>
        <v>0</v>
      </c>
      <c r="AL41" s="53">
        <f t="shared" si="14"/>
        <v>0</v>
      </c>
      <c r="AM41" s="36"/>
      <c r="AN41" s="54"/>
      <c r="AO41" s="131" t="e">
        <f>VLOOKUP(LEFT(C41,1),Sheet2!$L$3:$M$28,2,FALSE)&amp;MID(C41,2,9)</f>
        <v>#N/A</v>
      </c>
      <c r="AP41" s="131" t="e">
        <f t="shared" si="15"/>
        <v>#N/A</v>
      </c>
      <c r="AQ41" s="131" t="e">
        <f t="shared" si="16"/>
        <v>#N/A</v>
      </c>
      <c r="AR41" s="27">
        <f t="shared" si="17"/>
        <v>0</v>
      </c>
      <c r="AS41" s="28">
        <f t="shared" si="18"/>
        <v>0</v>
      </c>
      <c r="AT41" s="27">
        <f t="shared" si="19"/>
        <v>0</v>
      </c>
      <c r="AU41" s="28">
        <f t="shared" si="20"/>
        <v>0</v>
      </c>
      <c r="AV41" s="28">
        <f t="shared" si="21"/>
        <v>0</v>
      </c>
      <c r="AW41" s="28">
        <f t="shared" si="22"/>
        <v>0</v>
      </c>
      <c r="AX41" s="28">
        <f t="shared" si="23"/>
        <v>0</v>
      </c>
      <c r="AY41" s="28">
        <f t="shared" si="24"/>
        <v>0</v>
      </c>
      <c r="AZ41" s="29" t="str">
        <f t="shared" si="25"/>
        <v/>
      </c>
      <c r="BA41" s="29"/>
      <c r="BB41" s="30">
        <f t="shared" si="135"/>
        <v>0</v>
      </c>
      <c r="BC41" s="30">
        <f t="shared" si="135"/>
        <v>0</v>
      </c>
      <c r="BD41" s="31">
        <f t="shared" si="27"/>
        <v>0</v>
      </c>
      <c r="BE41" s="131"/>
      <c r="BF41" s="27" t="e">
        <f t="shared" si="28"/>
        <v>#VALUE!</v>
      </c>
      <c r="BG41" s="28">
        <f t="shared" si="29"/>
        <v>0</v>
      </c>
      <c r="BH41" s="27" t="e">
        <f t="shared" si="30"/>
        <v>#VALUE!</v>
      </c>
      <c r="BI41" s="28">
        <f t="shared" si="31"/>
        <v>0</v>
      </c>
      <c r="BJ41" s="28">
        <f>IF(OR(T41="",T41=" ",T41="　"),0,IF(D41&gt;=800701,0,IF(MATCH(T41,Sheet2!$D$3:$D$12,1)&lt;=1,1,0)))</f>
        <v>0</v>
      </c>
      <c r="BK41" s="28">
        <f>IF(OR(X41="",X41=" ",X41="　"),0,IF(D41&gt;=800701,0,IF(MATCH(X41,Sheet2!$D$3:$D$12,1)&lt;=1,1,0)))</f>
        <v>0</v>
      </c>
      <c r="BL41" s="28">
        <f>IF(OR(AB41="",AB41=" ",AB41="　"),0,IF(D41&gt;=800701,0,IF(MATCH(AB41,Sheet2!$D$3:$D$12,1)&lt;=1,1,0)))</f>
        <v>0</v>
      </c>
      <c r="BM41" s="28">
        <f>IF(OR(AF41="",AF41=" ",AF41="　"),0,IF(D41&gt;=800701,0,IF(MATCH(AF41,Sheet2!$D$3:$D$12,1)&lt;=1,1,0)))</f>
        <v>0</v>
      </c>
      <c r="BN41" s="29">
        <f t="shared" si="32"/>
        <v>5</v>
      </c>
      <c r="BO41" s="29">
        <f t="shared" si="33"/>
        <v>3</v>
      </c>
      <c r="BP41" s="30">
        <f t="shared" si="34"/>
        <v>0</v>
      </c>
      <c r="BQ41" s="30">
        <f t="shared" si="35"/>
        <v>0</v>
      </c>
      <c r="BR41" s="30">
        <f t="shared" si="136"/>
        <v>0</v>
      </c>
      <c r="BS41" s="30">
        <f t="shared" si="136"/>
        <v>0</v>
      </c>
      <c r="BT41" s="30"/>
      <c r="BU41" s="27" t="e">
        <f t="shared" si="37"/>
        <v>#VALUE!</v>
      </c>
      <c r="BV41" s="28">
        <f t="shared" si="38"/>
        <v>0</v>
      </c>
      <c r="BW41" s="27" t="e">
        <f t="shared" si="39"/>
        <v>#VALUE!</v>
      </c>
      <c r="BX41" s="28">
        <f t="shared" si="40"/>
        <v>0</v>
      </c>
      <c r="BY41" s="28">
        <f>IF(OR(T41="",T41=" ",T41="　"),0,IF(D41&gt;=810101,0,IF(BJ41=1,1,IF(MATCH(T41,Sheet2!$D$3:$D$12,1)&lt;=2,1,0))))</f>
        <v>0</v>
      </c>
      <c r="BZ41" s="28">
        <f>IF(OR(X41="",X41=" ",X41="　"),0,IF(D41&gt;=810101,0,IF(BK41=1,1,IF(MATCH(X41,Sheet2!$D$3:$D$12,1)&lt;=2,1,0))))</f>
        <v>0</v>
      </c>
      <c r="CA41" s="28">
        <f>IF(OR(AB41="",AB41=" ",AB41="　"),0,IF(D41&gt;=810101,0,IF(BL41=1,1,IF(MATCH(AB41,Sheet2!$D$3:$D$12,1)&lt;=2,1,0))))</f>
        <v>0</v>
      </c>
      <c r="CB41" s="28">
        <f>IF(OR(AF41="",AF41=" ",AF41="　"),0,IF(D41&gt;=810101,0,IF(BM41=1,1,IF(MATCH(AF41,Sheet2!$D$3:$D$12,1)&lt;=2,1,0))))</f>
        <v>0</v>
      </c>
      <c r="CC41" s="29">
        <f t="shared" si="41"/>
        <v>4</v>
      </c>
      <c r="CD41" s="29">
        <f t="shared" si="42"/>
        <v>3</v>
      </c>
      <c r="CE41" s="30">
        <f t="shared" si="43"/>
        <v>0</v>
      </c>
      <c r="CF41" s="30">
        <f t="shared" si="44"/>
        <v>0</v>
      </c>
      <c r="CG41" s="30">
        <f t="shared" si="137"/>
        <v>0</v>
      </c>
      <c r="CH41" s="30">
        <f t="shared" si="137"/>
        <v>0</v>
      </c>
      <c r="CI41" s="30"/>
      <c r="CJ41" s="27" t="e">
        <f t="shared" si="46"/>
        <v>#VALUE!</v>
      </c>
      <c r="CK41" s="28">
        <f t="shared" si="47"/>
        <v>0</v>
      </c>
      <c r="CL41" s="27" t="e">
        <f t="shared" si="48"/>
        <v>#VALUE!</v>
      </c>
      <c r="CM41" s="28">
        <f t="shared" si="49"/>
        <v>0</v>
      </c>
      <c r="CN41" s="28">
        <f>IF(OR(T41="",T41=" ",T41="　"),0,IF(D41&gt;=810701,0,IF(BY41=1,1,IF(MATCH(T41,Sheet2!$D$3:$D$12,1)&lt;=3,1,0))))</f>
        <v>0</v>
      </c>
      <c r="CO41" s="28">
        <f>IF(OR(X41="",X41=" ",X41="　"),0,IF(D41&gt;=810701,0,IF(BZ41=1,1,IF(MATCH(X41,Sheet2!$D$3:$D$12,1)&lt;=3,1,0))))</f>
        <v>0</v>
      </c>
      <c r="CP41" s="28">
        <f>IF(OR(AB41="",AB41=" ",AB41="　"),0,IF(D41&gt;=810701,0,IF(CA41=1,1,IF(MATCH(AB41,Sheet2!$D$3:$D$12,1)&lt;=3,1,0))))</f>
        <v>0</v>
      </c>
      <c r="CQ41" s="28">
        <f>IF(OR(AF41="",AF41=" ",AF41="　"),0,IF(D41&gt;=810701,0,IF(CB41=1,1,IF(MATCH(AF41,Sheet2!$D$3:$D$12,1)&lt;=3,1,0))))</f>
        <v>0</v>
      </c>
      <c r="CR41" s="29">
        <f t="shared" si="50"/>
        <v>4</v>
      </c>
      <c r="CS41" s="29">
        <f t="shared" si="51"/>
        <v>3</v>
      </c>
      <c r="CT41" s="30">
        <f t="shared" si="52"/>
        <v>0</v>
      </c>
      <c r="CU41" s="30">
        <f t="shared" si="53"/>
        <v>0</v>
      </c>
      <c r="CV41" s="30">
        <f t="shared" si="138"/>
        <v>0</v>
      </c>
      <c r="CW41" s="30">
        <f t="shared" si="138"/>
        <v>0</v>
      </c>
      <c r="CX41" s="31"/>
      <c r="CY41" s="27" t="e">
        <f t="shared" si="55"/>
        <v>#VALUE!</v>
      </c>
      <c r="CZ41" s="28">
        <f t="shared" si="56"/>
        <v>0</v>
      </c>
      <c r="DA41" s="27" t="e">
        <f t="shared" si="57"/>
        <v>#VALUE!</v>
      </c>
      <c r="DB41" s="28">
        <f t="shared" si="58"/>
        <v>0</v>
      </c>
      <c r="DC41" s="28">
        <f>IF(OR(T41="",T41=" ",T41="　"),0,IF(D41&gt;=820101,0,IF(CN41=1,1,IF(MATCH(T41,Sheet2!$D$3:$D$12,1)&lt;=4,1,0))))</f>
        <v>0</v>
      </c>
      <c r="DD41" s="28">
        <f>IF(OR(X41="",X41=" ",X41="　"),0,IF(D41&gt;=820101,0,IF(CO41=1,1,IF(MATCH(X41,Sheet2!$D$3:$D$12,1)&lt;=4,1,0))))</f>
        <v>0</v>
      </c>
      <c r="DE41" s="28">
        <f>IF(OR(AB41="",AB41=" ",AB41="　"),0,IF(D41&gt;=820101,0,IF(CP41=1,1,IF(MATCH(AB41,Sheet2!$D$3:$D$12,1)&lt;=4,1,0))))</f>
        <v>0</v>
      </c>
      <c r="DF41" s="28">
        <f>IF(OR(AF41="",AF41=" ",AF41="　"),0,IF(D41&gt;=820101,0,IF(CQ41=1,1,IF(MATCH(AF41,Sheet2!$D$3:$D$12,1)&lt;=4,1,0))))</f>
        <v>0</v>
      </c>
      <c r="DG41" s="29">
        <f t="shared" si="59"/>
        <v>3</v>
      </c>
      <c r="DH41" s="29">
        <f t="shared" si="60"/>
        <v>3</v>
      </c>
      <c r="DI41" s="30">
        <f t="shared" si="61"/>
        <v>0</v>
      </c>
      <c r="DJ41" s="30">
        <f t="shared" si="62"/>
        <v>0</v>
      </c>
      <c r="DK41" s="30">
        <f t="shared" si="139"/>
        <v>0</v>
      </c>
      <c r="DL41" s="30">
        <f t="shared" si="139"/>
        <v>0</v>
      </c>
      <c r="DM41" s="31"/>
      <c r="DN41" s="27" t="e">
        <f t="shared" si="64"/>
        <v>#VALUE!</v>
      </c>
      <c r="DO41" s="28">
        <f t="shared" si="65"/>
        <v>0</v>
      </c>
      <c r="DP41" s="27" t="e">
        <f t="shared" si="66"/>
        <v>#VALUE!</v>
      </c>
      <c r="DQ41" s="28">
        <f t="shared" si="67"/>
        <v>0</v>
      </c>
      <c r="DR41" s="28">
        <f>IF(OR(T41="",T41=" ",T41="　"),0,IF(D41&gt;=820701,0,IF(DC41=1,1,IF(MATCH(T41,Sheet2!$D$3:$D$12,1)&lt;=5,1,0))))</f>
        <v>0</v>
      </c>
      <c r="DS41" s="28">
        <f>IF(OR(X41="",X41=" ",X41="　"),0,IF(D41&gt;=820701,0,IF(DD41=1,1,IF(MATCH(X41,Sheet2!$D$3:$D$12,1)&lt;=5,1,0))))</f>
        <v>0</v>
      </c>
      <c r="DT41" s="28">
        <f>IF(OR(AB41="",AB41=" ",AB41="　"),0,IF(D41&gt;=820701,0,IF(DE41=1,1,IF(MATCH(AB41,Sheet2!$D$3:$D$12,1)&lt;=5,1,0))))</f>
        <v>0</v>
      </c>
      <c r="DU41" s="28">
        <f>IF(OR(AF41="",AF41=" ",AF41="　"),0,IF(D41&gt;=820701,0,IF(DF41=1,1,IF(MATCH(AF41,Sheet2!$D$3:$D$12,1)&lt;=5,1,0))))</f>
        <v>0</v>
      </c>
      <c r="DV41" s="29">
        <f t="shared" si="68"/>
        <v>3</v>
      </c>
      <c r="DW41" s="29">
        <f t="shared" si="69"/>
        <v>3</v>
      </c>
      <c r="DX41" s="30">
        <f t="shared" si="70"/>
        <v>0</v>
      </c>
      <c r="DY41" s="30">
        <f t="shared" si="71"/>
        <v>0</v>
      </c>
      <c r="DZ41" s="30">
        <f t="shared" si="140"/>
        <v>0</v>
      </c>
      <c r="EA41" s="30">
        <f t="shared" si="140"/>
        <v>0</v>
      </c>
      <c r="EB41" s="31"/>
      <c r="EC41" s="27" t="e">
        <f t="shared" si="73"/>
        <v>#VALUE!</v>
      </c>
      <c r="ED41" s="28">
        <f t="shared" si="74"/>
        <v>0</v>
      </c>
      <c r="EE41" s="27" t="e">
        <f t="shared" si="75"/>
        <v>#VALUE!</v>
      </c>
      <c r="EF41" s="28">
        <f t="shared" si="76"/>
        <v>0</v>
      </c>
      <c r="EG41" s="28">
        <f>IF(OR(T41="",T41=" ",T41="　"),0,IF(D41&gt;=830101,0,IF(DR41=1,1,IF(MATCH(T41,Sheet2!$D$3:$D$12,1)&lt;=6,1,0))))</f>
        <v>0</v>
      </c>
      <c r="EH41" s="28">
        <f>IF(OR(X41="",X41=" ",X41="　"),0,IF(D41&gt;=830101,0,IF(DS41=1,1,IF(MATCH(X41,Sheet2!$D$3:$D$12,1)&lt;=6,1,0))))</f>
        <v>0</v>
      </c>
      <c r="EI41" s="28">
        <f>IF(OR(AB41="",AB41=" ",AB41="　"),0,IF(D41&gt;=830101,0,IF(DT41=1,1,IF(MATCH(AB41,Sheet2!$D$3:$D$12,1)&lt;=6,1,0))))</f>
        <v>0</v>
      </c>
      <c r="EJ41" s="28">
        <f>IF(OR(AF41="",AF41=" ",AF41="　"),0,IF(D41&gt;=830101,0,IF(DU41=1,1,IF(MATCH(AF41,Sheet2!$D$3:$D$12,1)&lt;=6,1,0))))</f>
        <v>0</v>
      </c>
      <c r="EK41" s="29">
        <f t="shared" si="77"/>
        <v>2</v>
      </c>
      <c r="EL41" s="29">
        <f t="shared" si="78"/>
        <v>2</v>
      </c>
      <c r="EM41" s="30">
        <f t="shared" si="79"/>
        <v>0</v>
      </c>
      <c r="EN41" s="30">
        <f t="shared" si="80"/>
        <v>0</v>
      </c>
      <c r="EO41" s="30">
        <f t="shared" si="141"/>
        <v>0</v>
      </c>
      <c r="EP41" s="30">
        <f t="shared" si="141"/>
        <v>0</v>
      </c>
      <c r="EQ41" s="31"/>
      <c r="ER41" s="27" t="e">
        <f t="shared" si="82"/>
        <v>#VALUE!</v>
      </c>
      <c r="ES41" s="28">
        <f t="shared" si="83"/>
        <v>0</v>
      </c>
      <c r="ET41" s="27" t="e">
        <f t="shared" si="84"/>
        <v>#VALUE!</v>
      </c>
      <c r="EU41" s="28">
        <f t="shared" si="85"/>
        <v>0</v>
      </c>
      <c r="EV41" s="28">
        <f>IF(OR(T41="",T41=" ",T41="　"),0,IF(D41&gt;=830701,0,IF(EG41=1,1,IF(MATCH(T41,Sheet2!$D$3:$D$12,1)&lt;=7,1,0))))</f>
        <v>0</v>
      </c>
      <c r="EW41" s="28">
        <f>IF(OR(X41="",X41=" ",X41="　"),0,IF(D41&gt;=830701,0,IF(EH41=1,1,IF(MATCH(X41,Sheet2!$D$3:$D$12,1)&lt;=7,1,0))))</f>
        <v>0</v>
      </c>
      <c r="EX41" s="28">
        <f>IF(OR(AB41="",AB41=" ",AB41="　"),0,IF(D41&gt;=830701,0,IF(EI41=1,1,IF(MATCH(AB41,Sheet2!$D$3:$D$12,1)&lt;=7,1,0))))</f>
        <v>0</v>
      </c>
      <c r="EY41" s="28">
        <f>IF(OR(AF41="",AF41=" ",AF41="　"),0,IF(D41&gt;=830701,0,IF(EJ41=1,1,IF(MATCH(AF41,Sheet2!$D$3:$D$12,1)&lt;=7,1,0))))</f>
        <v>0</v>
      </c>
      <c r="EZ41" s="29">
        <f t="shared" si="86"/>
        <v>2</v>
      </c>
      <c r="FA41" s="29">
        <f t="shared" si="87"/>
        <v>2</v>
      </c>
      <c r="FB41" s="30">
        <f t="shared" si="88"/>
        <v>0</v>
      </c>
      <c r="FC41" s="30">
        <f t="shared" si="89"/>
        <v>0</v>
      </c>
      <c r="FD41" s="30">
        <f t="shared" si="142"/>
        <v>0</v>
      </c>
      <c r="FE41" s="30">
        <f t="shared" si="142"/>
        <v>0</v>
      </c>
      <c r="FF41" s="31"/>
      <c r="FG41" s="27" t="e">
        <f t="shared" si="91"/>
        <v>#VALUE!</v>
      </c>
      <c r="FH41" s="28">
        <f t="shared" si="92"/>
        <v>0</v>
      </c>
      <c r="FI41" s="27" t="e">
        <f t="shared" si="93"/>
        <v>#VALUE!</v>
      </c>
      <c r="FJ41" s="28">
        <f t="shared" si="94"/>
        <v>0</v>
      </c>
      <c r="FK41" s="28">
        <f>IF(OR(T41="",T41=" ",T41="　"),0,IF(D41&gt;=840101,0,IF(EV41=1,1,IF(MATCH(T41,Sheet2!$D$3:$D$12,1)&lt;=8,1,0))))</f>
        <v>0</v>
      </c>
      <c r="FL41" s="28">
        <f>IF(OR(X41="",X41=" ",X41="　"),0,IF(D41&gt;=840101,0,IF(EW41=1,1,IF(MATCH(X41,Sheet2!$D$3:$D$12,1)&lt;=8,1,0))))</f>
        <v>0</v>
      </c>
      <c r="FM41" s="28">
        <f>IF(OR(AB41="",AB41=" ",AB41="　"),0,IF(D41&gt;=840101,0,IF(EX41=1,1,IF(MATCH(AB41,Sheet2!$D$3:$D$12,1)&lt;=8,1,0))))</f>
        <v>0</v>
      </c>
      <c r="FN41" s="28">
        <f>IF(OR(AF41="",AF41=" ",AF41="　"),0,IF(D41&gt;=840101,0,IF(EY41=1,1,IF(MATCH(AF41,Sheet2!$D$3:$D$12,1)&lt;=8,1,0))))</f>
        <v>0</v>
      </c>
      <c r="FO41" s="29">
        <f t="shared" si="95"/>
        <v>1</v>
      </c>
      <c r="FP41" s="29">
        <f t="shared" si="96"/>
        <v>1</v>
      </c>
      <c r="FQ41" s="30">
        <f t="shared" si="97"/>
        <v>0</v>
      </c>
      <c r="FR41" s="30">
        <f t="shared" si="98"/>
        <v>0</v>
      </c>
      <c r="FS41" s="30">
        <f t="shared" si="143"/>
        <v>0</v>
      </c>
      <c r="FT41" s="30">
        <f t="shared" si="143"/>
        <v>0</v>
      </c>
      <c r="FU41" s="31"/>
      <c r="FV41" s="27" t="e">
        <f t="shared" si="100"/>
        <v>#VALUE!</v>
      </c>
      <c r="FW41" s="28">
        <f t="shared" si="101"/>
        <v>0</v>
      </c>
      <c r="FX41" s="27" t="e">
        <f t="shared" si="102"/>
        <v>#VALUE!</v>
      </c>
      <c r="FY41" s="28">
        <f t="shared" si="103"/>
        <v>0</v>
      </c>
      <c r="FZ41" s="28">
        <f>IF(OR(T41="",T41=" ",T41="　"),0,IF(D41&gt;=840701,0,IF(FK41=1,1,IF(MATCH(T41,Sheet2!$D$3:$D$12,1)&lt;=9,1,0))))</f>
        <v>0</v>
      </c>
      <c r="GA41" s="28">
        <f>IF(OR(X41="",X41=" ",X41="　"),0,IF(D41&gt;=840701,0,IF(FL41=1,1,IF(MATCH(X41,Sheet2!$D$3:$D$12,1)&lt;=9,1,0))))</f>
        <v>0</v>
      </c>
      <c r="GB41" s="28">
        <f>IF(OR(AB41="",AB41=" ",AB41="　"),0,IF(D41&gt;=840701,0,IF(FM41=1,1,IF(MATCH(AB41,Sheet2!$D$3:$D$12,1)&lt;=9,1,0))))</f>
        <v>0</v>
      </c>
      <c r="GC41" s="28">
        <f>IF(OR(AF41="",AF41=" ",AF41="　"),0,IF(D41&gt;=840701,0,IF(FN41=1,1,IF(MATCH(AF41,Sheet2!$D$3:$D$12,1)&lt;=9,1,0))))</f>
        <v>0</v>
      </c>
      <c r="GD41" s="29">
        <f t="shared" si="104"/>
        <v>1</v>
      </c>
      <c r="GE41" s="29">
        <f t="shared" si="105"/>
        <v>1</v>
      </c>
      <c r="GF41" s="30">
        <f t="shared" si="106"/>
        <v>0</v>
      </c>
      <c r="GG41" s="30">
        <f t="shared" si="107"/>
        <v>0</v>
      </c>
      <c r="GH41" s="30">
        <f t="shared" si="144"/>
        <v>0</v>
      </c>
      <c r="GI41" s="30">
        <f t="shared" si="144"/>
        <v>0</v>
      </c>
      <c r="GJ41" s="31"/>
      <c r="GK41" s="27" t="e">
        <f t="shared" si="109"/>
        <v>#VALUE!</v>
      </c>
      <c r="GL41" s="28">
        <f t="shared" si="110"/>
        <v>0</v>
      </c>
      <c r="GM41" s="27" t="e">
        <f t="shared" si="111"/>
        <v>#VALUE!</v>
      </c>
      <c r="GN41" s="28">
        <f t="shared" si="112"/>
        <v>0</v>
      </c>
      <c r="GO41" s="28">
        <f>IF(OR(T41="",T41=" ",T41="　"),0,IF(D41&gt;=840701,0,IF(FZ41=1,1,IF(MATCH(T41,Sheet2!$D$3:$D$12,1)&lt;=10,1,0))))</f>
        <v>0</v>
      </c>
      <c r="GP41" s="28">
        <f>IF(OR(X41="",X41=" ",X41="　"),0,IF(D41&gt;=840701,0,IF(GA41=1,1,IF(MATCH(X41,Sheet2!$D$3:$D$12,1)&lt;=10,1,0))))</f>
        <v>0</v>
      </c>
      <c r="GQ41" s="28">
        <f>IF(OR(AB41="",AB41=" ",AB41="　"),0,IF(D41&gt;=840701,0,IF(GB41=1,1,IF(MATCH(AB41,Sheet2!$D$3:$D$12,1)&lt;=10,1,0))))</f>
        <v>0</v>
      </c>
      <c r="GR41" s="28">
        <f>IF(OR(AF41="",AF41=" ",AF41="　"),0,IF(D41&gt;=840701,0,IF(GC41=1,1,IF(MATCH(AF41,Sheet2!$D$3:$D$12,1)&lt;=10,1,0))))</f>
        <v>0</v>
      </c>
      <c r="GS41" s="29">
        <f t="shared" si="113"/>
        <v>0</v>
      </c>
      <c r="GT41" s="29">
        <f t="shared" si="114"/>
        <v>0</v>
      </c>
      <c r="GU41" s="30">
        <f t="shared" si="115"/>
        <v>0</v>
      </c>
      <c r="GV41" s="30">
        <f t="shared" si="116"/>
        <v>0</v>
      </c>
      <c r="GW41" s="30">
        <f t="shared" si="145"/>
        <v>0</v>
      </c>
      <c r="GX41" s="30">
        <f t="shared" si="145"/>
        <v>0</v>
      </c>
      <c r="GY41" s="131"/>
      <c r="GZ41" s="39" t="str">
        <f t="shared" si="118"/>
        <v>1911/00/00</v>
      </c>
      <c r="HA41" s="131" t="e">
        <f t="shared" si="119"/>
        <v>#VALUE!</v>
      </c>
      <c r="HB41" s="131" t="str">
        <f t="shared" si="120"/>
        <v>1911/00/00</v>
      </c>
      <c r="HC41" s="131" t="e">
        <f t="shared" si="121"/>
        <v>#VALUE!</v>
      </c>
      <c r="HD41" s="131" t="str">
        <f t="shared" si="122"/>
        <v>1911/00/00</v>
      </c>
      <c r="HE41" s="131" t="e">
        <f t="shared" si="123"/>
        <v>#VALUE!</v>
      </c>
      <c r="HF41" s="131" t="str">
        <f t="shared" si="124"/>
        <v>2015/01/01</v>
      </c>
      <c r="HH41" s="131">
        <f>IF(OR(C41="",C41=" ",C41="　"),0,IF(D41&gt;780630,0,ROUND(VLOOKUP(F41,Sheet2!$A$1:$B$20,2,FALSE)*E41,0)))</f>
        <v>0</v>
      </c>
      <c r="HI41" s="131">
        <f t="shared" si="125"/>
        <v>0</v>
      </c>
      <c r="HJ41" s="131">
        <f t="shared" si="126"/>
        <v>0</v>
      </c>
      <c r="HL41" s="131" t="str">
        <f t="shared" si="127"/>
        <v/>
      </c>
      <c r="HM41" s="131" t="str">
        <f t="shared" si="128"/>
        <v/>
      </c>
      <c r="HN41" s="131" t="str">
        <f t="shared" si="129"/>
        <v/>
      </c>
      <c r="HO41" s="131" t="str">
        <f t="shared" si="130"/>
        <v/>
      </c>
      <c r="HP41" s="131" t="str">
        <f t="shared" si="131"/>
        <v/>
      </c>
      <c r="HQ41" s="131" t="str">
        <f t="shared" si="131"/>
        <v/>
      </c>
      <c r="HR41" s="131" t="str">
        <f t="shared" si="132"/>
        <v/>
      </c>
    </row>
    <row r="42" spans="1:226" ht="60" customHeight="1">
      <c r="A42" s="125">
        <v>37</v>
      </c>
      <c r="B42" s="32"/>
      <c r="C42" s="33"/>
      <c r="D42" s="34"/>
      <c r="E42" s="55"/>
      <c r="F42" s="46"/>
      <c r="G42" s="48">
        <f>IF(OR(C42="",C42=" ",C42="　"),0,IF(D42&gt;780630,0,ROUND(VLOOKUP(F42,Sheet2!$A$1:$B$20,2,FALSE),0)))</f>
        <v>0</v>
      </c>
      <c r="H42" s="49">
        <f t="shared" si="0"/>
        <v>0</v>
      </c>
      <c r="I42" s="24">
        <f t="shared" si="1"/>
        <v>0</v>
      </c>
      <c r="J42" s="25">
        <f t="shared" si="2"/>
        <v>0</v>
      </c>
      <c r="K42" s="35"/>
      <c r="L42" s="133" t="str">
        <f t="shared" si="133"/>
        <v/>
      </c>
      <c r="M42" s="51" t="str">
        <f t="shared" si="4"/>
        <v/>
      </c>
      <c r="N42" s="56">
        <v>15.5</v>
      </c>
      <c r="O42" s="38"/>
      <c r="P42" s="133" t="str">
        <f t="shared" si="134"/>
        <v/>
      </c>
      <c r="Q42" s="51" t="str">
        <f t="shared" si="6"/>
        <v/>
      </c>
      <c r="R42" s="56">
        <v>15.5</v>
      </c>
      <c r="S42" s="38"/>
      <c r="T42" s="34"/>
      <c r="U42" s="51" t="str">
        <f t="shared" si="7"/>
        <v/>
      </c>
      <c r="V42" s="56">
        <v>15.5</v>
      </c>
      <c r="W42" s="38"/>
      <c r="X42" s="34"/>
      <c r="Y42" s="51" t="str">
        <f t="shared" si="8"/>
        <v/>
      </c>
      <c r="Z42" s="56">
        <v>15.5</v>
      </c>
      <c r="AA42" s="35"/>
      <c r="AB42" s="34"/>
      <c r="AC42" s="51" t="str">
        <f t="shared" si="9"/>
        <v/>
      </c>
      <c r="AD42" s="56">
        <v>15.5</v>
      </c>
      <c r="AE42" s="38"/>
      <c r="AF42" s="34"/>
      <c r="AG42" s="51" t="str">
        <f t="shared" si="10"/>
        <v/>
      </c>
      <c r="AH42" s="56">
        <v>15.5</v>
      </c>
      <c r="AI42" s="37">
        <f t="shared" si="11"/>
        <v>0</v>
      </c>
      <c r="AJ42" s="47">
        <f t="shared" si="12"/>
        <v>0</v>
      </c>
      <c r="AK42" s="26">
        <f t="shared" si="13"/>
        <v>0</v>
      </c>
      <c r="AL42" s="53">
        <f t="shared" si="14"/>
        <v>0</v>
      </c>
      <c r="AM42" s="36"/>
      <c r="AN42" s="54"/>
      <c r="AO42" s="131" t="e">
        <f>VLOOKUP(LEFT(C42,1),Sheet2!$L$3:$M$28,2,FALSE)&amp;MID(C42,2,9)</f>
        <v>#N/A</v>
      </c>
      <c r="AP42" s="131" t="e">
        <f t="shared" si="15"/>
        <v>#N/A</v>
      </c>
      <c r="AQ42" s="131" t="e">
        <f t="shared" si="16"/>
        <v>#N/A</v>
      </c>
      <c r="AR42" s="27">
        <f t="shared" si="17"/>
        <v>0</v>
      </c>
      <c r="AS42" s="28">
        <f t="shared" si="18"/>
        <v>0</v>
      </c>
      <c r="AT42" s="27">
        <f t="shared" si="19"/>
        <v>0</v>
      </c>
      <c r="AU42" s="28">
        <f t="shared" si="20"/>
        <v>0</v>
      </c>
      <c r="AV42" s="28">
        <f t="shared" si="21"/>
        <v>0</v>
      </c>
      <c r="AW42" s="28">
        <f t="shared" si="22"/>
        <v>0</v>
      </c>
      <c r="AX42" s="28">
        <f t="shared" si="23"/>
        <v>0</v>
      </c>
      <c r="AY42" s="28">
        <f t="shared" si="24"/>
        <v>0</v>
      </c>
      <c r="AZ42" s="29" t="str">
        <f t="shared" si="25"/>
        <v/>
      </c>
      <c r="BA42" s="29"/>
      <c r="BB42" s="30">
        <f t="shared" si="135"/>
        <v>0</v>
      </c>
      <c r="BC42" s="30">
        <f t="shared" si="135"/>
        <v>0</v>
      </c>
      <c r="BD42" s="31">
        <f t="shared" si="27"/>
        <v>0</v>
      </c>
      <c r="BE42" s="131"/>
      <c r="BF42" s="27" t="e">
        <f t="shared" si="28"/>
        <v>#VALUE!</v>
      </c>
      <c r="BG42" s="28">
        <f t="shared" si="29"/>
        <v>0</v>
      </c>
      <c r="BH42" s="27" t="e">
        <f t="shared" si="30"/>
        <v>#VALUE!</v>
      </c>
      <c r="BI42" s="28">
        <f t="shared" si="31"/>
        <v>0</v>
      </c>
      <c r="BJ42" s="28">
        <f>IF(OR(T42="",T42=" ",T42="　"),0,IF(D42&gt;=800701,0,IF(MATCH(T42,Sheet2!$D$3:$D$12,1)&lt;=1,1,0)))</f>
        <v>0</v>
      </c>
      <c r="BK42" s="28">
        <f>IF(OR(X42="",X42=" ",X42="　"),0,IF(D42&gt;=800701,0,IF(MATCH(X42,Sheet2!$D$3:$D$12,1)&lt;=1,1,0)))</f>
        <v>0</v>
      </c>
      <c r="BL42" s="28">
        <f>IF(OR(AB42="",AB42=" ",AB42="　"),0,IF(D42&gt;=800701,0,IF(MATCH(AB42,Sheet2!$D$3:$D$12,1)&lt;=1,1,0)))</f>
        <v>0</v>
      </c>
      <c r="BM42" s="28">
        <f>IF(OR(AF42="",AF42=" ",AF42="　"),0,IF(D42&gt;=800701,0,IF(MATCH(AF42,Sheet2!$D$3:$D$12,1)&lt;=1,1,0)))</f>
        <v>0</v>
      </c>
      <c r="BN42" s="29">
        <f t="shared" si="32"/>
        <v>5</v>
      </c>
      <c r="BO42" s="29">
        <f t="shared" si="33"/>
        <v>3</v>
      </c>
      <c r="BP42" s="30">
        <f t="shared" si="34"/>
        <v>0</v>
      </c>
      <c r="BQ42" s="30">
        <f t="shared" si="35"/>
        <v>0</v>
      </c>
      <c r="BR42" s="30">
        <f t="shared" si="136"/>
        <v>0</v>
      </c>
      <c r="BS42" s="30">
        <f t="shared" si="136"/>
        <v>0</v>
      </c>
      <c r="BT42" s="30"/>
      <c r="BU42" s="27" t="e">
        <f t="shared" si="37"/>
        <v>#VALUE!</v>
      </c>
      <c r="BV42" s="28">
        <f t="shared" si="38"/>
        <v>0</v>
      </c>
      <c r="BW42" s="27" t="e">
        <f t="shared" si="39"/>
        <v>#VALUE!</v>
      </c>
      <c r="BX42" s="28">
        <f t="shared" si="40"/>
        <v>0</v>
      </c>
      <c r="BY42" s="28">
        <f>IF(OR(T42="",T42=" ",T42="　"),0,IF(D42&gt;=810101,0,IF(BJ42=1,1,IF(MATCH(T42,Sheet2!$D$3:$D$12,1)&lt;=2,1,0))))</f>
        <v>0</v>
      </c>
      <c r="BZ42" s="28">
        <f>IF(OR(X42="",X42=" ",X42="　"),0,IF(D42&gt;=810101,0,IF(BK42=1,1,IF(MATCH(X42,Sheet2!$D$3:$D$12,1)&lt;=2,1,0))))</f>
        <v>0</v>
      </c>
      <c r="CA42" s="28">
        <f>IF(OR(AB42="",AB42=" ",AB42="　"),0,IF(D42&gt;=810101,0,IF(BL42=1,1,IF(MATCH(AB42,Sheet2!$D$3:$D$12,1)&lt;=2,1,0))))</f>
        <v>0</v>
      </c>
      <c r="CB42" s="28">
        <f>IF(OR(AF42="",AF42=" ",AF42="　"),0,IF(D42&gt;=810101,0,IF(BM42=1,1,IF(MATCH(AF42,Sheet2!$D$3:$D$12,1)&lt;=2,1,0))))</f>
        <v>0</v>
      </c>
      <c r="CC42" s="29">
        <f t="shared" si="41"/>
        <v>4</v>
      </c>
      <c r="CD42" s="29">
        <f t="shared" si="42"/>
        <v>3</v>
      </c>
      <c r="CE42" s="30">
        <f t="shared" si="43"/>
        <v>0</v>
      </c>
      <c r="CF42" s="30">
        <f t="shared" si="44"/>
        <v>0</v>
      </c>
      <c r="CG42" s="30">
        <f t="shared" si="137"/>
        <v>0</v>
      </c>
      <c r="CH42" s="30">
        <f t="shared" si="137"/>
        <v>0</v>
      </c>
      <c r="CI42" s="30"/>
      <c r="CJ42" s="27" t="e">
        <f t="shared" si="46"/>
        <v>#VALUE!</v>
      </c>
      <c r="CK42" s="28">
        <f t="shared" si="47"/>
        <v>0</v>
      </c>
      <c r="CL42" s="27" t="e">
        <f t="shared" si="48"/>
        <v>#VALUE!</v>
      </c>
      <c r="CM42" s="28">
        <f t="shared" si="49"/>
        <v>0</v>
      </c>
      <c r="CN42" s="28">
        <f>IF(OR(T42="",T42=" ",T42="　"),0,IF(D42&gt;=810701,0,IF(BY42=1,1,IF(MATCH(T42,Sheet2!$D$3:$D$12,1)&lt;=3,1,0))))</f>
        <v>0</v>
      </c>
      <c r="CO42" s="28">
        <f>IF(OR(X42="",X42=" ",X42="　"),0,IF(D42&gt;=810701,0,IF(BZ42=1,1,IF(MATCH(X42,Sheet2!$D$3:$D$12,1)&lt;=3,1,0))))</f>
        <v>0</v>
      </c>
      <c r="CP42" s="28">
        <f>IF(OR(AB42="",AB42=" ",AB42="　"),0,IF(D42&gt;=810701,0,IF(CA42=1,1,IF(MATCH(AB42,Sheet2!$D$3:$D$12,1)&lt;=3,1,0))))</f>
        <v>0</v>
      </c>
      <c r="CQ42" s="28">
        <f>IF(OR(AF42="",AF42=" ",AF42="　"),0,IF(D42&gt;=810701,0,IF(CB42=1,1,IF(MATCH(AF42,Sheet2!$D$3:$D$12,1)&lt;=3,1,0))))</f>
        <v>0</v>
      </c>
      <c r="CR42" s="29">
        <f t="shared" si="50"/>
        <v>4</v>
      </c>
      <c r="CS42" s="29">
        <f t="shared" si="51"/>
        <v>3</v>
      </c>
      <c r="CT42" s="30">
        <f t="shared" si="52"/>
        <v>0</v>
      </c>
      <c r="CU42" s="30">
        <f t="shared" si="53"/>
        <v>0</v>
      </c>
      <c r="CV42" s="30">
        <f t="shared" si="138"/>
        <v>0</v>
      </c>
      <c r="CW42" s="30">
        <f t="shared" si="138"/>
        <v>0</v>
      </c>
      <c r="CX42" s="31"/>
      <c r="CY42" s="27" t="e">
        <f t="shared" si="55"/>
        <v>#VALUE!</v>
      </c>
      <c r="CZ42" s="28">
        <f t="shared" si="56"/>
        <v>0</v>
      </c>
      <c r="DA42" s="27" t="e">
        <f t="shared" si="57"/>
        <v>#VALUE!</v>
      </c>
      <c r="DB42" s="28">
        <f t="shared" si="58"/>
        <v>0</v>
      </c>
      <c r="DC42" s="28">
        <f>IF(OR(T42="",T42=" ",T42="　"),0,IF(D42&gt;=820101,0,IF(CN42=1,1,IF(MATCH(T42,Sheet2!$D$3:$D$12,1)&lt;=4,1,0))))</f>
        <v>0</v>
      </c>
      <c r="DD42" s="28">
        <f>IF(OR(X42="",X42=" ",X42="　"),0,IF(D42&gt;=820101,0,IF(CO42=1,1,IF(MATCH(X42,Sheet2!$D$3:$D$12,1)&lt;=4,1,0))))</f>
        <v>0</v>
      </c>
      <c r="DE42" s="28">
        <f>IF(OR(AB42="",AB42=" ",AB42="　"),0,IF(D42&gt;=820101,0,IF(CP42=1,1,IF(MATCH(AB42,Sheet2!$D$3:$D$12,1)&lt;=4,1,0))))</f>
        <v>0</v>
      </c>
      <c r="DF42" s="28">
        <f>IF(OR(AF42="",AF42=" ",AF42="　"),0,IF(D42&gt;=820101,0,IF(CQ42=1,1,IF(MATCH(AF42,Sheet2!$D$3:$D$12,1)&lt;=4,1,0))))</f>
        <v>0</v>
      </c>
      <c r="DG42" s="29">
        <f t="shared" si="59"/>
        <v>3</v>
      </c>
      <c r="DH42" s="29">
        <f t="shared" si="60"/>
        <v>3</v>
      </c>
      <c r="DI42" s="30">
        <f t="shared" si="61"/>
        <v>0</v>
      </c>
      <c r="DJ42" s="30">
        <f t="shared" si="62"/>
        <v>0</v>
      </c>
      <c r="DK42" s="30">
        <f t="shared" si="139"/>
        <v>0</v>
      </c>
      <c r="DL42" s="30">
        <f t="shared" si="139"/>
        <v>0</v>
      </c>
      <c r="DM42" s="31"/>
      <c r="DN42" s="27" t="e">
        <f t="shared" si="64"/>
        <v>#VALUE!</v>
      </c>
      <c r="DO42" s="28">
        <f t="shared" si="65"/>
        <v>0</v>
      </c>
      <c r="DP42" s="27" t="e">
        <f t="shared" si="66"/>
        <v>#VALUE!</v>
      </c>
      <c r="DQ42" s="28">
        <f t="shared" si="67"/>
        <v>0</v>
      </c>
      <c r="DR42" s="28">
        <f>IF(OR(T42="",T42=" ",T42="　"),0,IF(D42&gt;=820701,0,IF(DC42=1,1,IF(MATCH(T42,Sheet2!$D$3:$D$12,1)&lt;=5,1,0))))</f>
        <v>0</v>
      </c>
      <c r="DS42" s="28">
        <f>IF(OR(X42="",X42=" ",X42="　"),0,IF(D42&gt;=820701,0,IF(DD42=1,1,IF(MATCH(X42,Sheet2!$D$3:$D$12,1)&lt;=5,1,0))))</f>
        <v>0</v>
      </c>
      <c r="DT42" s="28">
        <f>IF(OR(AB42="",AB42=" ",AB42="　"),0,IF(D42&gt;=820701,0,IF(DE42=1,1,IF(MATCH(AB42,Sheet2!$D$3:$D$12,1)&lt;=5,1,0))))</f>
        <v>0</v>
      </c>
      <c r="DU42" s="28">
        <f>IF(OR(AF42="",AF42=" ",AF42="　"),0,IF(D42&gt;=820701,0,IF(DF42=1,1,IF(MATCH(AF42,Sheet2!$D$3:$D$12,1)&lt;=5,1,0))))</f>
        <v>0</v>
      </c>
      <c r="DV42" s="29">
        <f t="shared" si="68"/>
        <v>3</v>
      </c>
      <c r="DW42" s="29">
        <f t="shared" si="69"/>
        <v>3</v>
      </c>
      <c r="DX42" s="30">
        <f t="shared" si="70"/>
        <v>0</v>
      </c>
      <c r="DY42" s="30">
        <f t="shared" si="71"/>
        <v>0</v>
      </c>
      <c r="DZ42" s="30">
        <f t="shared" si="140"/>
        <v>0</v>
      </c>
      <c r="EA42" s="30">
        <f t="shared" si="140"/>
        <v>0</v>
      </c>
      <c r="EB42" s="31"/>
      <c r="EC42" s="27" t="e">
        <f t="shared" si="73"/>
        <v>#VALUE!</v>
      </c>
      <c r="ED42" s="28">
        <f t="shared" si="74"/>
        <v>0</v>
      </c>
      <c r="EE42" s="27" t="e">
        <f t="shared" si="75"/>
        <v>#VALUE!</v>
      </c>
      <c r="EF42" s="28">
        <f t="shared" si="76"/>
        <v>0</v>
      </c>
      <c r="EG42" s="28">
        <f>IF(OR(T42="",T42=" ",T42="　"),0,IF(D42&gt;=830101,0,IF(DR42=1,1,IF(MATCH(T42,Sheet2!$D$3:$D$12,1)&lt;=6,1,0))))</f>
        <v>0</v>
      </c>
      <c r="EH42" s="28">
        <f>IF(OR(X42="",X42=" ",X42="　"),0,IF(D42&gt;=830101,0,IF(DS42=1,1,IF(MATCH(X42,Sheet2!$D$3:$D$12,1)&lt;=6,1,0))))</f>
        <v>0</v>
      </c>
      <c r="EI42" s="28">
        <f>IF(OR(AB42="",AB42=" ",AB42="　"),0,IF(D42&gt;=830101,0,IF(DT42=1,1,IF(MATCH(AB42,Sheet2!$D$3:$D$12,1)&lt;=6,1,0))))</f>
        <v>0</v>
      </c>
      <c r="EJ42" s="28">
        <f>IF(OR(AF42="",AF42=" ",AF42="　"),0,IF(D42&gt;=830101,0,IF(DU42=1,1,IF(MATCH(AF42,Sheet2!$D$3:$D$12,1)&lt;=6,1,0))))</f>
        <v>0</v>
      </c>
      <c r="EK42" s="29">
        <f t="shared" si="77"/>
        <v>2</v>
      </c>
      <c r="EL42" s="29">
        <f t="shared" si="78"/>
        <v>2</v>
      </c>
      <c r="EM42" s="30">
        <f t="shared" si="79"/>
        <v>0</v>
      </c>
      <c r="EN42" s="30">
        <f t="shared" si="80"/>
        <v>0</v>
      </c>
      <c r="EO42" s="30">
        <f t="shared" si="141"/>
        <v>0</v>
      </c>
      <c r="EP42" s="30">
        <f t="shared" si="141"/>
        <v>0</v>
      </c>
      <c r="EQ42" s="31"/>
      <c r="ER42" s="27" t="e">
        <f t="shared" si="82"/>
        <v>#VALUE!</v>
      </c>
      <c r="ES42" s="28">
        <f t="shared" si="83"/>
        <v>0</v>
      </c>
      <c r="ET42" s="27" t="e">
        <f t="shared" si="84"/>
        <v>#VALUE!</v>
      </c>
      <c r="EU42" s="28">
        <f t="shared" si="85"/>
        <v>0</v>
      </c>
      <c r="EV42" s="28">
        <f>IF(OR(T42="",T42=" ",T42="　"),0,IF(D42&gt;=830701,0,IF(EG42=1,1,IF(MATCH(T42,Sheet2!$D$3:$D$12,1)&lt;=7,1,0))))</f>
        <v>0</v>
      </c>
      <c r="EW42" s="28">
        <f>IF(OR(X42="",X42=" ",X42="　"),0,IF(D42&gt;=830701,0,IF(EH42=1,1,IF(MATCH(X42,Sheet2!$D$3:$D$12,1)&lt;=7,1,0))))</f>
        <v>0</v>
      </c>
      <c r="EX42" s="28">
        <f>IF(OR(AB42="",AB42=" ",AB42="　"),0,IF(D42&gt;=830701,0,IF(EI42=1,1,IF(MATCH(AB42,Sheet2!$D$3:$D$12,1)&lt;=7,1,0))))</f>
        <v>0</v>
      </c>
      <c r="EY42" s="28">
        <f>IF(OR(AF42="",AF42=" ",AF42="　"),0,IF(D42&gt;=830701,0,IF(EJ42=1,1,IF(MATCH(AF42,Sheet2!$D$3:$D$12,1)&lt;=7,1,0))))</f>
        <v>0</v>
      </c>
      <c r="EZ42" s="29">
        <f t="shared" si="86"/>
        <v>2</v>
      </c>
      <c r="FA42" s="29">
        <f t="shared" si="87"/>
        <v>2</v>
      </c>
      <c r="FB42" s="30">
        <f t="shared" si="88"/>
        <v>0</v>
      </c>
      <c r="FC42" s="30">
        <f t="shared" si="89"/>
        <v>0</v>
      </c>
      <c r="FD42" s="30">
        <f t="shared" si="142"/>
        <v>0</v>
      </c>
      <c r="FE42" s="30">
        <f t="shared" si="142"/>
        <v>0</v>
      </c>
      <c r="FF42" s="31"/>
      <c r="FG42" s="27" t="e">
        <f t="shared" si="91"/>
        <v>#VALUE!</v>
      </c>
      <c r="FH42" s="28">
        <f t="shared" si="92"/>
        <v>0</v>
      </c>
      <c r="FI42" s="27" t="e">
        <f t="shared" si="93"/>
        <v>#VALUE!</v>
      </c>
      <c r="FJ42" s="28">
        <f t="shared" si="94"/>
        <v>0</v>
      </c>
      <c r="FK42" s="28">
        <f>IF(OR(T42="",T42=" ",T42="　"),0,IF(D42&gt;=840101,0,IF(EV42=1,1,IF(MATCH(T42,Sheet2!$D$3:$D$12,1)&lt;=8,1,0))))</f>
        <v>0</v>
      </c>
      <c r="FL42" s="28">
        <f>IF(OR(X42="",X42=" ",X42="　"),0,IF(D42&gt;=840101,0,IF(EW42=1,1,IF(MATCH(X42,Sheet2!$D$3:$D$12,1)&lt;=8,1,0))))</f>
        <v>0</v>
      </c>
      <c r="FM42" s="28">
        <f>IF(OR(AB42="",AB42=" ",AB42="　"),0,IF(D42&gt;=840101,0,IF(EX42=1,1,IF(MATCH(AB42,Sheet2!$D$3:$D$12,1)&lt;=8,1,0))))</f>
        <v>0</v>
      </c>
      <c r="FN42" s="28">
        <f>IF(OR(AF42="",AF42=" ",AF42="　"),0,IF(D42&gt;=840101,0,IF(EY42=1,1,IF(MATCH(AF42,Sheet2!$D$3:$D$12,1)&lt;=8,1,0))))</f>
        <v>0</v>
      </c>
      <c r="FO42" s="29">
        <f t="shared" si="95"/>
        <v>1</v>
      </c>
      <c r="FP42" s="29">
        <f t="shared" si="96"/>
        <v>1</v>
      </c>
      <c r="FQ42" s="30">
        <f t="shared" si="97"/>
        <v>0</v>
      </c>
      <c r="FR42" s="30">
        <f t="shared" si="98"/>
        <v>0</v>
      </c>
      <c r="FS42" s="30">
        <f t="shared" si="143"/>
        <v>0</v>
      </c>
      <c r="FT42" s="30">
        <f t="shared" si="143"/>
        <v>0</v>
      </c>
      <c r="FU42" s="31"/>
      <c r="FV42" s="27" t="e">
        <f t="shared" si="100"/>
        <v>#VALUE!</v>
      </c>
      <c r="FW42" s="28">
        <f t="shared" si="101"/>
        <v>0</v>
      </c>
      <c r="FX42" s="27" t="e">
        <f t="shared" si="102"/>
        <v>#VALUE!</v>
      </c>
      <c r="FY42" s="28">
        <f t="shared" si="103"/>
        <v>0</v>
      </c>
      <c r="FZ42" s="28">
        <f>IF(OR(T42="",T42=" ",T42="　"),0,IF(D42&gt;=840701,0,IF(FK42=1,1,IF(MATCH(T42,Sheet2!$D$3:$D$12,1)&lt;=9,1,0))))</f>
        <v>0</v>
      </c>
      <c r="GA42" s="28">
        <f>IF(OR(X42="",X42=" ",X42="　"),0,IF(D42&gt;=840701,0,IF(FL42=1,1,IF(MATCH(X42,Sheet2!$D$3:$D$12,1)&lt;=9,1,0))))</f>
        <v>0</v>
      </c>
      <c r="GB42" s="28">
        <f>IF(OR(AB42="",AB42=" ",AB42="　"),0,IF(D42&gt;=840701,0,IF(FM42=1,1,IF(MATCH(AB42,Sheet2!$D$3:$D$12,1)&lt;=9,1,0))))</f>
        <v>0</v>
      </c>
      <c r="GC42" s="28">
        <f>IF(OR(AF42="",AF42=" ",AF42="　"),0,IF(D42&gt;=840701,0,IF(FN42=1,1,IF(MATCH(AF42,Sheet2!$D$3:$D$12,1)&lt;=9,1,0))))</f>
        <v>0</v>
      </c>
      <c r="GD42" s="29">
        <f t="shared" si="104"/>
        <v>1</v>
      </c>
      <c r="GE42" s="29">
        <f t="shared" si="105"/>
        <v>1</v>
      </c>
      <c r="GF42" s="30">
        <f t="shared" si="106"/>
        <v>0</v>
      </c>
      <c r="GG42" s="30">
        <f t="shared" si="107"/>
        <v>0</v>
      </c>
      <c r="GH42" s="30">
        <f t="shared" si="144"/>
        <v>0</v>
      </c>
      <c r="GI42" s="30">
        <f t="shared" si="144"/>
        <v>0</v>
      </c>
      <c r="GJ42" s="31"/>
      <c r="GK42" s="27" t="e">
        <f t="shared" si="109"/>
        <v>#VALUE!</v>
      </c>
      <c r="GL42" s="28">
        <f t="shared" si="110"/>
        <v>0</v>
      </c>
      <c r="GM42" s="27" t="e">
        <f t="shared" si="111"/>
        <v>#VALUE!</v>
      </c>
      <c r="GN42" s="28">
        <f t="shared" si="112"/>
        <v>0</v>
      </c>
      <c r="GO42" s="28">
        <f>IF(OR(T42="",T42=" ",T42="　"),0,IF(D42&gt;=840701,0,IF(FZ42=1,1,IF(MATCH(T42,Sheet2!$D$3:$D$12,1)&lt;=10,1,0))))</f>
        <v>0</v>
      </c>
      <c r="GP42" s="28">
        <f>IF(OR(X42="",X42=" ",X42="　"),0,IF(D42&gt;=840701,0,IF(GA42=1,1,IF(MATCH(X42,Sheet2!$D$3:$D$12,1)&lt;=10,1,0))))</f>
        <v>0</v>
      </c>
      <c r="GQ42" s="28">
        <f>IF(OR(AB42="",AB42=" ",AB42="　"),0,IF(D42&gt;=840701,0,IF(GB42=1,1,IF(MATCH(AB42,Sheet2!$D$3:$D$12,1)&lt;=10,1,0))))</f>
        <v>0</v>
      </c>
      <c r="GR42" s="28">
        <f>IF(OR(AF42="",AF42=" ",AF42="　"),0,IF(D42&gt;=840701,0,IF(GC42=1,1,IF(MATCH(AF42,Sheet2!$D$3:$D$12,1)&lt;=10,1,0))))</f>
        <v>0</v>
      </c>
      <c r="GS42" s="29">
        <f t="shared" si="113"/>
        <v>0</v>
      </c>
      <c r="GT42" s="29">
        <f t="shared" si="114"/>
        <v>0</v>
      </c>
      <c r="GU42" s="30">
        <f t="shared" si="115"/>
        <v>0</v>
      </c>
      <c r="GV42" s="30">
        <f t="shared" si="116"/>
        <v>0</v>
      </c>
      <c r="GW42" s="30">
        <f t="shared" si="145"/>
        <v>0</v>
      </c>
      <c r="GX42" s="30">
        <f t="shared" si="145"/>
        <v>0</v>
      </c>
      <c r="GY42" s="131"/>
      <c r="GZ42" s="39" t="str">
        <f t="shared" si="118"/>
        <v>1911/00/00</v>
      </c>
      <c r="HA42" s="131" t="e">
        <f t="shared" si="119"/>
        <v>#VALUE!</v>
      </c>
      <c r="HB42" s="131" t="str">
        <f t="shared" si="120"/>
        <v>1911/00/00</v>
      </c>
      <c r="HC42" s="131" t="e">
        <f t="shared" si="121"/>
        <v>#VALUE!</v>
      </c>
      <c r="HD42" s="131" t="str">
        <f t="shared" si="122"/>
        <v>1911/00/00</v>
      </c>
      <c r="HE42" s="131" t="e">
        <f t="shared" si="123"/>
        <v>#VALUE!</v>
      </c>
      <c r="HF42" s="131" t="str">
        <f t="shared" si="124"/>
        <v>2015/01/01</v>
      </c>
      <c r="HH42" s="131">
        <f>IF(OR(C42="",C42=" ",C42="　"),0,IF(D42&gt;780630,0,ROUND(VLOOKUP(F42,Sheet2!$A$1:$B$20,2,FALSE)*E42,0)))</f>
        <v>0</v>
      </c>
      <c r="HI42" s="131">
        <f t="shared" si="125"/>
        <v>0</v>
      </c>
      <c r="HJ42" s="131">
        <f t="shared" si="126"/>
        <v>0</v>
      </c>
      <c r="HL42" s="131" t="str">
        <f t="shared" si="127"/>
        <v/>
      </c>
      <c r="HM42" s="131" t="str">
        <f t="shared" si="128"/>
        <v/>
      </c>
      <c r="HN42" s="131" t="str">
        <f t="shared" si="129"/>
        <v/>
      </c>
      <c r="HO42" s="131" t="str">
        <f t="shared" si="130"/>
        <v/>
      </c>
      <c r="HP42" s="131" t="str">
        <f t="shared" si="131"/>
        <v/>
      </c>
      <c r="HQ42" s="131" t="str">
        <f t="shared" si="131"/>
        <v/>
      </c>
      <c r="HR42" s="131" t="str">
        <f t="shared" si="132"/>
        <v/>
      </c>
    </row>
    <row r="43" spans="1:226" ht="60" customHeight="1">
      <c r="A43" s="125">
        <v>38</v>
      </c>
      <c r="B43" s="32"/>
      <c r="C43" s="33"/>
      <c r="D43" s="34"/>
      <c r="E43" s="55"/>
      <c r="F43" s="46"/>
      <c r="G43" s="48">
        <f>IF(OR(C43="",C43=" ",C43="　"),0,IF(D43&gt;780630,0,ROUND(VLOOKUP(F43,Sheet2!$A$1:$B$20,2,FALSE),0)))</f>
        <v>0</v>
      </c>
      <c r="H43" s="49">
        <f t="shared" si="0"/>
        <v>0</v>
      </c>
      <c r="I43" s="24">
        <f t="shared" si="1"/>
        <v>0</v>
      </c>
      <c r="J43" s="25">
        <f t="shared" si="2"/>
        <v>0</v>
      </c>
      <c r="K43" s="35"/>
      <c r="L43" s="133" t="str">
        <f t="shared" si="133"/>
        <v/>
      </c>
      <c r="M43" s="51" t="str">
        <f t="shared" si="4"/>
        <v/>
      </c>
      <c r="N43" s="56">
        <v>15.5</v>
      </c>
      <c r="O43" s="38"/>
      <c r="P43" s="133" t="str">
        <f t="shared" si="134"/>
        <v/>
      </c>
      <c r="Q43" s="51" t="str">
        <f t="shared" si="6"/>
        <v/>
      </c>
      <c r="R43" s="56">
        <v>15.5</v>
      </c>
      <c r="S43" s="38"/>
      <c r="T43" s="34"/>
      <c r="U43" s="51" t="str">
        <f t="shared" si="7"/>
        <v/>
      </c>
      <c r="V43" s="56">
        <v>15.5</v>
      </c>
      <c r="W43" s="38"/>
      <c r="X43" s="34"/>
      <c r="Y43" s="51" t="str">
        <f t="shared" si="8"/>
        <v/>
      </c>
      <c r="Z43" s="56">
        <v>15.5</v>
      </c>
      <c r="AA43" s="35"/>
      <c r="AB43" s="34"/>
      <c r="AC43" s="51" t="str">
        <f t="shared" si="9"/>
        <v/>
      </c>
      <c r="AD43" s="56">
        <v>15.5</v>
      </c>
      <c r="AE43" s="38"/>
      <c r="AF43" s="34"/>
      <c r="AG43" s="51" t="str">
        <f t="shared" si="10"/>
        <v/>
      </c>
      <c r="AH43" s="56">
        <v>15.5</v>
      </c>
      <c r="AI43" s="37">
        <f t="shared" si="11"/>
        <v>0</v>
      </c>
      <c r="AJ43" s="47">
        <f t="shared" si="12"/>
        <v>0</v>
      </c>
      <c r="AK43" s="26">
        <f t="shared" si="13"/>
        <v>0</v>
      </c>
      <c r="AL43" s="53">
        <f t="shared" si="14"/>
        <v>0</v>
      </c>
      <c r="AM43" s="36"/>
      <c r="AN43" s="54"/>
      <c r="AO43" s="131" t="e">
        <f>VLOOKUP(LEFT(C43,1),Sheet2!$L$3:$M$28,2,FALSE)&amp;MID(C43,2,9)</f>
        <v>#N/A</v>
      </c>
      <c r="AP43" s="131" t="e">
        <f t="shared" si="15"/>
        <v>#N/A</v>
      </c>
      <c r="AQ43" s="131" t="e">
        <f t="shared" si="16"/>
        <v>#N/A</v>
      </c>
      <c r="AR43" s="27">
        <f t="shared" si="17"/>
        <v>0</v>
      </c>
      <c r="AS43" s="28">
        <f t="shared" si="18"/>
        <v>0</v>
      </c>
      <c r="AT43" s="27">
        <f t="shared" si="19"/>
        <v>0</v>
      </c>
      <c r="AU43" s="28">
        <f t="shared" si="20"/>
        <v>0</v>
      </c>
      <c r="AV43" s="28">
        <f t="shared" si="21"/>
        <v>0</v>
      </c>
      <c r="AW43" s="28">
        <f t="shared" si="22"/>
        <v>0</v>
      </c>
      <c r="AX43" s="28">
        <f t="shared" si="23"/>
        <v>0</v>
      </c>
      <c r="AY43" s="28">
        <f t="shared" si="24"/>
        <v>0</v>
      </c>
      <c r="AZ43" s="29" t="str">
        <f t="shared" si="25"/>
        <v/>
      </c>
      <c r="BA43" s="29"/>
      <c r="BB43" s="30">
        <f t="shared" si="135"/>
        <v>0</v>
      </c>
      <c r="BC43" s="30">
        <f t="shared" si="135"/>
        <v>0</v>
      </c>
      <c r="BD43" s="31">
        <f t="shared" si="27"/>
        <v>0</v>
      </c>
      <c r="BE43" s="131"/>
      <c r="BF43" s="27" t="e">
        <f t="shared" si="28"/>
        <v>#VALUE!</v>
      </c>
      <c r="BG43" s="28">
        <f t="shared" si="29"/>
        <v>0</v>
      </c>
      <c r="BH43" s="27" t="e">
        <f t="shared" si="30"/>
        <v>#VALUE!</v>
      </c>
      <c r="BI43" s="28">
        <f t="shared" si="31"/>
        <v>0</v>
      </c>
      <c r="BJ43" s="28">
        <f>IF(OR(T43="",T43=" ",T43="　"),0,IF(D43&gt;=800701,0,IF(MATCH(T43,Sheet2!$D$3:$D$12,1)&lt;=1,1,0)))</f>
        <v>0</v>
      </c>
      <c r="BK43" s="28">
        <f>IF(OR(X43="",X43=" ",X43="　"),0,IF(D43&gt;=800701,0,IF(MATCH(X43,Sheet2!$D$3:$D$12,1)&lt;=1,1,0)))</f>
        <v>0</v>
      </c>
      <c r="BL43" s="28">
        <f>IF(OR(AB43="",AB43=" ",AB43="　"),0,IF(D43&gt;=800701,0,IF(MATCH(AB43,Sheet2!$D$3:$D$12,1)&lt;=1,1,0)))</f>
        <v>0</v>
      </c>
      <c r="BM43" s="28">
        <f>IF(OR(AF43="",AF43=" ",AF43="　"),0,IF(D43&gt;=800701,0,IF(MATCH(AF43,Sheet2!$D$3:$D$12,1)&lt;=1,1,0)))</f>
        <v>0</v>
      </c>
      <c r="BN43" s="29">
        <f t="shared" si="32"/>
        <v>5</v>
      </c>
      <c r="BO43" s="29">
        <f t="shared" si="33"/>
        <v>3</v>
      </c>
      <c r="BP43" s="30">
        <f t="shared" si="34"/>
        <v>0</v>
      </c>
      <c r="BQ43" s="30">
        <f t="shared" si="35"/>
        <v>0</v>
      </c>
      <c r="BR43" s="30">
        <f t="shared" si="136"/>
        <v>0</v>
      </c>
      <c r="BS43" s="30">
        <f t="shared" si="136"/>
        <v>0</v>
      </c>
      <c r="BT43" s="30"/>
      <c r="BU43" s="27" t="e">
        <f t="shared" si="37"/>
        <v>#VALUE!</v>
      </c>
      <c r="BV43" s="28">
        <f t="shared" si="38"/>
        <v>0</v>
      </c>
      <c r="BW43" s="27" t="e">
        <f t="shared" si="39"/>
        <v>#VALUE!</v>
      </c>
      <c r="BX43" s="28">
        <f t="shared" si="40"/>
        <v>0</v>
      </c>
      <c r="BY43" s="28">
        <f>IF(OR(T43="",T43=" ",T43="　"),0,IF(D43&gt;=810101,0,IF(BJ43=1,1,IF(MATCH(T43,Sheet2!$D$3:$D$12,1)&lt;=2,1,0))))</f>
        <v>0</v>
      </c>
      <c r="BZ43" s="28">
        <f>IF(OR(X43="",X43=" ",X43="　"),0,IF(D43&gt;=810101,0,IF(BK43=1,1,IF(MATCH(X43,Sheet2!$D$3:$D$12,1)&lt;=2,1,0))))</f>
        <v>0</v>
      </c>
      <c r="CA43" s="28">
        <f>IF(OR(AB43="",AB43=" ",AB43="　"),0,IF(D43&gt;=810101,0,IF(BL43=1,1,IF(MATCH(AB43,Sheet2!$D$3:$D$12,1)&lt;=2,1,0))))</f>
        <v>0</v>
      </c>
      <c r="CB43" s="28">
        <f>IF(OR(AF43="",AF43=" ",AF43="　"),0,IF(D43&gt;=810101,0,IF(BM43=1,1,IF(MATCH(AF43,Sheet2!$D$3:$D$12,1)&lt;=2,1,0))))</f>
        <v>0</v>
      </c>
      <c r="CC43" s="29">
        <f t="shared" si="41"/>
        <v>4</v>
      </c>
      <c r="CD43" s="29">
        <f t="shared" si="42"/>
        <v>3</v>
      </c>
      <c r="CE43" s="30">
        <f t="shared" si="43"/>
        <v>0</v>
      </c>
      <c r="CF43" s="30">
        <f t="shared" si="44"/>
        <v>0</v>
      </c>
      <c r="CG43" s="30">
        <f t="shared" si="137"/>
        <v>0</v>
      </c>
      <c r="CH43" s="30">
        <f t="shared" si="137"/>
        <v>0</v>
      </c>
      <c r="CI43" s="30"/>
      <c r="CJ43" s="27" t="e">
        <f t="shared" si="46"/>
        <v>#VALUE!</v>
      </c>
      <c r="CK43" s="28">
        <f t="shared" si="47"/>
        <v>0</v>
      </c>
      <c r="CL43" s="27" t="e">
        <f t="shared" si="48"/>
        <v>#VALUE!</v>
      </c>
      <c r="CM43" s="28">
        <f t="shared" si="49"/>
        <v>0</v>
      </c>
      <c r="CN43" s="28">
        <f>IF(OR(T43="",T43=" ",T43="　"),0,IF(D43&gt;=810701,0,IF(BY43=1,1,IF(MATCH(T43,Sheet2!$D$3:$D$12,1)&lt;=3,1,0))))</f>
        <v>0</v>
      </c>
      <c r="CO43" s="28">
        <f>IF(OR(X43="",X43=" ",X43="　"),0,IF(D43&gt;=810701,0,IF(BZ43=1,1,IF(MATCH(X43,Sheet2!$D$3:$D$12,1)&lt;=3,1,0))))</f>
        <v>0</v>
      </c>
      <c r="CP43" s="28">
        <f>IF(OR(AB43="",AB43=" ",AB43="　"),0,IF(D43&gt;=810701,0,IF(CA43=1,1,IF(MATCH(AB43,Sheet2!$D$3:$D$12,1)&lt;=3,1,0))))</f>
        <v>0</v>
      </c>
      <c r="CQ43" s="28">
        <f>IF(OR(AF43="",AF43=" ",AF43="　"),0,IF(D43&gt;=810701,0,IF(CB43=1,1,IF(MATCH(AF43,Sheet2!$D$3:$D$12,1)&lt;=3,1,0))))</f>
        <v>0</v>
      </c>
      <c r="CR43" s="29">
        <f t="shared" si="50"/>
        <v>4</v>
      </c>
      <c r="CS43" s="29">
        <f t="shared" si="51"/>
        <v>3</v>
      </c>
      <c r="CT43" s="30">
        <f t="shared" si="52"/>
        <v>0</v>
      </c>
      <c r="CU43" s="30">
        <f t="shared" si="53"/>
        <v>0</v>
      </c>
      <c r="CV43" s="30">
        <f t="shared" si="138"/>
        <v>0</v>
      </c>
      <c r="CW43" s="30">
        <f t="shared" si="138"/>
        <v>0</v>
      </c>
      <c r="CX43" s="31"/>
      <c r="CY43" s="27" t="e">
        <f t="shared" si="55"/>
        <v>#VALUE!</v>
      </c>
      <c r="CZ43" s="28">
        <f t="shared" si="56"/>
        <v>0</v>
      </c>
      <c r="DA43" s="27" t="e">
        <f t="shared" si="57"/>
        <v>#VALUE!</v>
      </c>
      <c r="DB43" s="28">
        <f t="shared" si="58"/>
        <v>0</v>
      </c>
      <c r="DC43" s="28">
        <f>IF(OR(T43="",T43=" ",T43="　"),0,IF(D43&gt;=820101,0,IF(CN43=1,1,IF(MATCH(T43,Sheet2!$D$3:$D$12,1)&lt;=4,1,0))))</f>
        <v>0</v>
      </c>
      <c r="DD43" s="28">
        <f>IF(OR(X43="",X43=" ",X43="　"),0,IF(D43&gt;=820101,0,IF(CO43=1,1,IF(MATCH(X43,Sheet2!$D$3:$D$12,1)&lt;=4,1,0))))</f>
        <v>0</v>
      </c>
      <c r="DE43" s="28">
        <f>IF(OR(AB43="",AB43=" ",AB43="　"),0,IF(D43&gt;=820101,0,IF(CP43=1,1,IF(MATCH(AB43,Sheet2!$D$3:$D$12,1)&lt;=4,1,0))))</f>
        <v>0</v>
      </c>
      <c r="DF43" s="28">
        <f>IF(OR(AF43="",AF43=" ",AF43="　"),0,IF(D43&gt;=820101,0,IF(CQ43=1,1,IF(MATCH(AF43,Sheet2!$D$3:$D$12,1)&lt;=4,1,0))))</f>
        <v>0</v>
      </c>
      <c r="DG43" s="29">
        <f t="shared" si="59"/>
        <v>3</v>
      </c>
      <c r="DH43" s="29">
        <f t="shared" si="60"/>
        <v>3</v>
      </c>
      <c r="DI43" s="30">
        <f t="shared" si="61"/>
        <v>0</v>
      </c>
      <c r="DJ43" s="30">
        <f t="shared" si="62"/>
        <v>0</v>
      </c>
      <c r="DK43" s="30">
        <f t="shared" si="139"/>
        <v>0</v>
      </c>
      <c r="DL43" s="30">
        <f t="shared" si="139"/>
        <v>0</v>
      </c>
      <c r="DM43" s="31"/>
      <c r="DN43" s="27" t="e">
        <f t="shared" si="64"/>
        <v>#VALUE!</v>
      </c>
      <c r="DO43" s="28">
        <f t="shared" si="65"/>
        <v>0</v>
      </c>
      <c r="DP43" s="27" t="e">
        <f t="shared" si="66"/>
        <v>#VALUE!</v>
      </c>
      <c r="DQ43" s="28">
        <f t="shared" si="67"/>
        <v>0</v>
      </c>
      <c r="DR43" s="28">
        <f>IF(OR(T43="",T43=" ",T43="　"),0,IF(D43&gt;=820701,0,IF(DC43=1,1,IF(MATCH(T43,Sheet2!$D$3:$D$12,1)&lt;=5,1,0))))</f>
        <v>0</v>
      </c>
      <c r="DS43" s="28">
        <f>IF(OR(X43="",X43=" ",X43="　"),0,IF(D43&gt;=820701,0,IF(DD43=1,1,IF(MATCH(X43,Sheet2!$D$3:$D$12,1)&lt;=5,1,0))))</f>
        <v>0</v>
      </c>
      <c r="DT43" s="28">
        <f>IF(OR(AB43="",AB43=" ",AB43="　"),0,IF(D43&gt;=820701,0,IF(DE43=1,1,IF(MATCH(AB43,Sheet2!$D$3:$D$12,1)&lt;=5,1,0))))</f>
        <v>0</v>
      </c>
      <c r="DU43" s="28">
        <f>IF(OR(AF43="",AF43=" ",AF43="　"),0,IF(D43&gt;=820701,0,IF(DF43=1,1,IF(MATCH(AF43,Sheet2!$D$3:$D$12,1)&lt;=5,1,0))))</f>
        <v>0</v>
      </c>
      <c r="DV43" s="29">
        <f t="shared" si="68"/>
        <v>3</v>
      </c>
      <c r="DW43" s="29">
        <f t="shared" si="69"/>
        <v>3</v>
      </c>
      <c r="DX43" s="30">
        <f t="shared" si="70"/>
        <v>0</v>
      </c>
      <c r="DY43" s="30">
        <f t="shared" si="71"/>
        <v>0</v>
      </c>
      <c r="DZ43" s="30">
        <f t="shared" si="140"/>
        <v>0</v>
      </c>
      <c r="EA43" s="30">
        <f t="shared" si="140"/>
        <v>0</v>
      </c>
      <c r="EB43" s="31"/>
      <c r="EC43" s="27" t="e">
        <f t="shared" si="73"/>
        <v>#VALUE!</v>
      </c>
      <c r="ED43" s="28">
        <f t="shared" si="74"/>
        <v>0</v>
      </c>
      <c r="EE43" s="27" t="e">
        <f t="shared" si="75"/>
        <v>#VALUE!</v>
      </c>
      <c r="EF43" s="28">
        <f t="shared" si="76"/>
        <v>0</v>
      </c>
      <c r="EG43" s="28">
        <f>IF(OR(T43="",T43=" ",T43="　"),0,IF(D43&gt;=830101,0,IF(DR43=1,1,IF(MATCH(T43,Sheet2!$D$3:$D$12,1)&lt;=6,1,0))))</f>
        <v>0</v>
      </c>
      <c r="EH43" s="28">
        <f>IF(OR(X43="",X43=" ",X43="　"),0,IF(D43&gt;=830101,0,IF(DS43=1,1,IF(MATCH(X43,Sheet2!$D$3:$D$12,1)&lt;=6,1,0))))</f>
        <v>0</v>
      </c>
      <c r="EI43" s="28">
        <f>IF(OR(AB43="",AB43=" ",AB43="　"),0,IF(D43&gt;=830101,0,IF(DT43=1,1,IF(MATCH(AB43,Sheet2!$D$3:$D$12,1)&lt;=6,1,0))))</f>
        <v>0</v>
      </c>
      <c r="EJ43" s="28">
        <f>IF(OR(AF43="",AF43=" ",AF43="　"),0,IF(D43&gt;=830101,0,IF(DU43=1,1,IF(MATCH(AF43,Sheet2!$D$3:$D$12,1)&lt;=6,1,0))))</f>
        <v>0</v>
      </c>
      <c r="EK43" s="29">
        <f t="shared" si="77"/>
        <v>2</v>
      </c>
      <c r="EL43" s="29">
        <f t="shared" si="78"/>
        <v>2</v>
      </c>
      <c r="EM43" s="30">
        <f t="shared" si="79"/>
        <v>0</v>
      </c>
      <c r="EN43" s="30">
        <f t="shared" si="80"/>
        <v>0</v>
      </c>
      <c r="EO43" s="30">
        <f t="shared" si="141"/>
        <v>0</v>
      </c>
      <c r="EP43" s="30">
        <f t="shared" si="141"/>
        <v>0</v>
      </c>
      <c r="EQ43" s="31"/>
      <c r="ER43" s="27" t="e">
        <f t="shared" si="82"/>
        <v>#VALUE!</v>
      </c>
      <c r="ES43" s="28">
        <f t="shared" si="83"/>
        <v>0</v>
      </c>
      <c r="ET43" s="27" t="e">
        <f t="shared" si="84"/>
        <v>#VALUE!</v>
      </c>
      <c r="EU43" s="28">
        <f t="shared" si="85"/>
        <v>0</v>
      </c>
      <c r="EV43" s="28">
        <f>IF(OR(T43="",T43=" ",T43="　"),0,IF(D43&gt;=830701,0,IF(EG43=1,1,IF(MATCH(T43,Sheet2!$D$3:$D$12,1)&lt;=7,1,0))))</f>
        <v>0</v>
      </c>
      <c r="EW43" s="28">
        <f>IF(OR(X43="",X43=" ",X43="　"),0,IF(D43&gt;=830701,0,IF(EH43=1,1,IF(MATCH(X43,Sheet2!$D$3:$D$12,1)&lt;=7,1,0))))</f>
        <v>0</v>
      </c>
      <c r="EX43" s="28">
        <f>IF(OR(AB43="",AB43=" ",AB43="　"),0,IF(D43&gt;=830701,0,IF(EI43=1,1,IF(MATCH(AB43,Sheet2!$D$3:$D$12,1)&lt;=7,1,0))))</f>
        <v>0</v>
      </c>
      <c r="EY43" s="28">
        <f>IF(OR(AF43="",AF43=" ",AF43="　"),0,IF(D43&gt;=830701,0,IF(EJ43=1,1,IF(MATCH(AF43,Sheet2!$D$3:$D$12,1)&lt;=7,1,0))))</f>
        <v>0</v>
      </c>
      <c r="EZ43" s="29">
        <f t="shared" si="86"/>
        <v>2</v>
      </c>
      <c r="FA43" s="29">
        <f t="shared" si="87"/>
        <v>2</v>
      </c>
      <c r="FB43" s="30">
        <f t="shared" si="88"/>
        <v>0</v>
      </c>
      <c r="FC43" s="30">
        <f t="shared" si="89"/>
        <v>0</v>
      </c>
      <c r="FD43" s="30">
        <f t="shared" si="142"/>
        <v>0</v>
      </c>
      <c r="FE43" s="30">
        <f t="shared" si="142"/>
        <v>0</v>
      </c>
      <c r="FF43" s="31"/>
      <c r="FG43" s="27" t="e">
        <f t="shared" si="91"/>
        <v>#VALUE!</v>
      </c>
      <c r="FH43" s="28">
        <f t="shared" si="92"/>
        <v>0</v>
      </c>
      <c r="FI43" s="27" t="e">
        <f t="shared" si="93"/>
        <v>#VALUE!</v>
      </c>
      <c r="FJ43" s="28">
        <f t="shared" si="94"/>
        <v>0</v>
      </c>
      <c r="FK43" s="28">
        <f>IF(OR(T43="",T43=" ",T43="　"),0,IF(D43&gt;=840101,0,IF(EV43=1,1,IF(MATCH(T43,Sheet2!$D$3:$D$12,1)&lt;=8,1,0))))</f>
        <v>0</v>
      </c>
      <c r="FL43" s="28">
        <f>IF(OR(X43="",X43=" ",X43="　"),0,IF(D43&gt;=840101,0,IF(EW43=1,1,IF(MATCH(X43,Sheet2!$D$3:$D$12,1)&lt;=8,1,0))))</f>
        <v>0</v>
      </c>
      <c r="FM43" s="28">
        <f>IF(OR(AB43="",AB43=" ",AB43="　"),0,IF(D43&gt;=840101,0,IF(EX43=1,1,IF(MATCH(AB43,Sheet2!$D$3:$D$12,1)&lt;=8,1,0))))</f>
        <v>0</v>
      </c>
      <c r="FN43" s="28">
        <f>IF(OR(AF43="",AF43=" ",AF43="　"),0,IF(D43&gt;=840101,0,IF(EY43=1,1,IF(MATCH(AF43,Sheet2!$D$3:$D$12,1)&lt;=8,1,0))))</f>
        <v>0</v>
      </c>
      <c r="FO43" s="29">
        <f t="shared" si="95"/>
        <v>1</v>
      </c>
      <c r="FP43" s="29">
        <f t="shared" si="96"/>
        <v>1</v>
      </c>
      <c r="FQ43" s="30">
        <f t="shared" si="97"/>
        <v>0</v>
      </c>
      <c r="FR43" s="30">
        <f t="shared" si="98"/>
        <v>0</v>
      </c>
      <c r="FS43" s="30">
        <f t="shared" si="143"/>
        <v>0</v>
      </c>
      <c r="FT43" s="30">
        <f t="shared" si="143"/>
        <v>0</v>
      </c>
      <c r="FU43" s="31"/>
      <c r="FV43" s="27" t="e">
        <f t="shared" si="100"/>
        <v>#VALUE!</v>
      </c>
      <c r="FW43" s="28">
        <f t="shared" si="101"/>
        <v>0</v>
      </c>
      <c r="FX43" s="27" t="e">
        <f t="shared" si="102"/>
        <v>#VALUE!</v>
      </c>
      <c r="FY43" s="28">
        <f t="shared" si="103"/>
        <v>0</v>
      </c>
      <c r="FZ43" s="28">
        <f>IF(OR(T43="",T43=" ",T43="　"),0,IF(D43&gt;=840701,0,IF(FK43=1,1,IF(MATCH(T43,Sheet2!$D$3:$D$12,1)&lt;=9,1,0))))</f>
        <v>0</v>
      </c>
      <c r="GA43" s="28">
        <f>IF(OR(X43="",X43=" ",X43="　"),0,IF(D43&gt;=840701,0,IF(FL43=1,1,IF(MATCH(X43,Sheet2!$D$3:$D$12,1)&lt;=9,1,0))))</f>
        <v>0</v>
      </c>
      <c r="GB43" s="28">
        <f>IF(OR(AB43="",AB43=" ",AB43="　"),0,IF(D43&gt;=840701,0,IF(FM43=1,1,IF(MATCH(AB43,Sheet2!$D$3:$D$12,1)&lt;=9,1,0))))</f>
        <v>0</v>
      </c>
      <c r="GC43" s="28">
        <f>IF(OR(AF43="",AF43=" ",AF43="　"),0,IF(D43&gt;=840701,0,IF(FN43=1,1,IF(MATCH(AF43,Sheet2!$D$3:$D$12,1)&lt;=9,1,0))))</f>
        <v>0</v>
      </c>
      <c r="GD43" s="29">
        <f t="shared" si="104"/>
        <v>1</v>
      </c>
      <c r="GE43" s="29">
        <f t="shared" si="105"/>
        <v>1</v>
      </c>
      <c r="GF43" s="30">
        <f t="shared" si="106"/>
        <v>0</v>
      </c>
      <c r="GG43" s="30">
        <f t="shared" si="107"/>
        <v>0</v>
      </c>
      <c r="GH43" s="30">
        <f t="shared" si="144"/>
        <v>0</v>
      </c>
      <c r="GI43" s="30">
        <f t="shared" si="144"/>
        <v>0</v>
      </c>
      <c r="GJ43" s="31"/>
      <c r="GK43" s="27" t="e">
        <f t="shared" si="109"/>
        <v>#VALUE!</v>
      </c>
      <c r="GL43" s="28">
        <f t="shared" si="110"/>
        <v>0</v>
      </c>
      <c r="GM43" s="27" t="e">
        <f t="shared" si="111"/>
        <v>#VALUE!</v>
      </c>
      <c r="GN43" s="28">
        <f t="shared" si="112"/>
        <v>0</v>
      </c>
      <c r="GO43" s="28">
        <f>IF(OR(T43="",T43=" ",T43="　"),0,IF(D43&gt;=840701,0,IF(FZ43=1,1,IF(MATCH(T43,Sheet2!$D$3:$D$12,1)&lt;=10,1,0))))</f>
        <v>0</v>
      </c>
      <c r="GP43" s="28">
        <f>IF(OR(X43="",X43=" ",X43="　"),0,IF(D43&gt;=840701,0,IF(GA43=1,1,IF(MATCH(X43,Sheet2!$D$3:$D$12,1)&lt;=10,1,0))))</f>
        <v>0</v>
      </c>
      <c r="GQ43" s="28">
        <f>IF(OR(AB43="",AB43=" ",AB43="　"),0,IF(D43&gt;=840701,0,IF(GB43=1,1,IF(MATCH(AB43,Sheet2!$D$3:$D$12,1)&lt;=10,1,0))))</f>
        <v>0</v>
      </c>
      <c r="GR43" s="28">
        <f>IF(OR(AF43="",AF43=" ",AF43="　"),0,IF(D43&gt;=840701,0,IF(GC43=1,1,IF(MATCH(AF43,Sheet2!$D$3:$D$12,1)&lt;=10,1,0))))</f>
        <v>0</v>
      </c>
      <c r="GS43" s="29">
        <f t="shared" si="113"/>
        <v>0</v>
      </c>
      <c r="GT43" s="29">
        <f t="shared" si="114"/>
        <v>0</v>
      </c>
      <c r="GU43" s="30">
        <f t="shared" si="115"/>
        <v>0</v>
      </c>
      <c r="GV43" s="30">
        <f t="shared" si="116"/>
        <v>0</v>
      </c>
      <c r="GW43" s="30">
        <f t="shared" si="145"/>
        <v>0</v>
      </c>
      <c r="GX43" s="30">
        <f t="shared" si="145"/>
        <v>0</v>
      </c>
      <c r="GY43" s="131"/>
      <c r="GZ43" s="39" t="str">
        <f t="shared" si="118"/>
        <v>1911/00/00</v>
      </c>
      <c r="HA43" s="131" t="e">
        <f t="shared" si="119"/>
        <v>#VALUE!</v>
      </c>
      <c r="HB43" s="131" t="str">
        <f t="shared" si="120"/>
        <v>1911/00/00</v>
      </c>
      <c r="HC43" s="131" t="e">
        <f t="shared" si="121"/>
        <v>#VALUE!</v>
      </c>
      <c r="HD43" s="131" t="str">
        <f t="shared" si="122"/>
        <v>1911/00/00</v>
      </c>
      <c r="HE43" s="131" t="e">
        <f t="shared" si="123"/>
        <v>#VALUE!</v>
      </c>
      <c r="HF43" s="131" t="str">
        <f t="shared" si="124"/>
        <v>2015/01/01</v>
      </c>
      <c r="HH43" s="131">
        <f>IF(OR(C43="",C43=" ",C43="　"),0,IF(D43&gt;780630,0,ROUND(VLOOKUP(F43,Sheet2!$A$1:$B$20,2,FALSE)*E43,0)))</f>
        <v>0</v>
      </c>
      <c r="HI43" s="131">
        <f t="shared" si="125"/>
        <v>0</v>
      </c>
      <c r="HJ43" s="131">
        <f t="shared" si="126"/>
        <v>0</v>
      </c>
      <c r="HL43" s="131" t="str">
        <f t="shared" si="127"/>
        <v/>
      </c>
      <c r="HM43" s="131" t="str">
        <f t="shared" si="128"/>
        <v/>
      </c>
      <c r="HN43" s="131" t="str">
        <f t="shared" si="129"/>
        <v/>
      </c>
      <c r="HO43" s="131" t="str">
        <f t="shared" si="130"/>
        <v/>
      </c>
      <c r="HP43" s="131" t="str">
        <f t="shared" si="131"/>
        <v/>
      </c>
      <c r="HQ43" s="131" t="str">
        <f t="shared" si="131"/>
        <v/>
      </c>
      <c r="HR43" s="131" t="str">
        <f t="shared" si="132"/>
        <v/>
      </c>
    </row>
    <row r="44" spans="1:226" ht="60" customHeight="1">
      <c r="A44" s="125">
        <v>39</v>
      </c>
      <c r="B44" s="32"/>
      <c r="C44" s="33"/>
      <c r="D44" s="34"/>
      <c r="E44" s="55"/>
      <c r="F44" s="46"/>
      <c r="G44" s="48">
        <f>IF(OR(C44="",C44=" ",C44="　"),0,IF(D44&gt;780630,0,ROUND(VLOOKUP(F44,Sheet2!$A$1:$B$20,2,FALSE),0)))</f>
        <v>0</v>
      </c>
      <c r="H44" s="49">
        <f t="shared" si="0"/>
        <v>0</v>
      </c>
      <c r="I44" s="24">
        <f t="shared" si="1"/>
        <v>0</v>
      </c>
      <c r="J44" s="25">
        <f t="shared" si="2"/>
        <v>0</v>
      </c>
      <c r="K44" s="35"/>
      <c r="L44" s="133" t="str">
        <f t="shared" si="133"/>
        <v/>
      </c>
      <c r="M44" s="51" t="str">
        <f t="shared" si="4"/>
        <v/>
      </c>
      <c r="N44" s="56">
        <v>15.5</v>
      </c>
      <c r="O44" s="38"/>
      <c r="P44" s="133" t="str">
        <f t="shared" si="134"/>
        <v/>
      </c>
      <c r="Q44" s="51" t="str">
        <f t="shared" si="6"/>
        <v/>
      </c>
      <c r="R44" s="56">
        <v>15.5</v>
      </c>
      <c r="S44" s="38"/>
      <c r="T44" s="34"/>
      <c r="U44" s="51" t="str">
        <f t="shared" si="7"/>
        <v/>
      </c>
      <c r="V44" s="56">
        <v>15.5</v>
      </c>
      <c r="W44" s="38"/>
      <c r="X44" s="34"/>
      <c r="Y44" s="51" t="str">
        <f t="shared" si="8"/>
        <v/>
      </c>
      <c r="Z44" s="56">
        <v>15.5</v>
      </c>
      <c r="AA44" s="35"/>
      <c r="AB44" s="34"/>
      <c r="AC44" s="51" t="str">
        <f t="shared" si="9"/>
        <v/>
      </c>
      <c r="AD44" s="56">
        <v>15.5</v>
      </c>
      <c r="AE44" s="38"/>
      <c r="AF44" s="34"/>
      <c r="AG44" s="51" t="str">
        <f t="shared" si="10"/>
        <v/>
      </c>
      <c r="AH44" s="56">
        <v>15.5</v>
      </c>
      <c r="AI44" s="37">
        <f t="shared" si="11"/>
        <v>0</v>
      </c>
      <c r="AJ44" s="47">
        <f t="shared" si="12"/>
        <v>0</v>
      </c>
      <c r="AK44" s="26">
        <f t="shared" si="13"/>
        <v>0</v>
      </c>
      <c r="AL44" s="53">
        <f t="shared" si="14"/>
        <v>0</v>
      </c>
      <c r="AM44" s="36"/>
      <c r="AN44" s="54"/>
      <c r="AO44" s="131" t="e">
        <f>VLOOKUP(LEFT(C44,1),Sheet2!$L$3:$M$28,2,FALSE)&amp;MID(C44,2,9)</f>
        <v>#N/A</v>
      </c>
      <c r="AP44" s="131" t="e">
        <f t="shared" si="15"/>
        <v>#N/A</v>
      </c>
      <c r="AQ44" s="131" t="e">
        <f t="shared" si="16"/>
        <v>#N/A</v>
      </c>
      <c r="AR44" s="27">
        <f t="shared" si="17"/>
        <v>0</v>
      </c>
      <c r="AS44" s="28">
        <f t="shared" si="18"/>
        <v>0</v>
      </c>
      <c r="AT44" s="27">
        <f t="shared" si="19"/>
        <v>0</v>
      </c>
      <c r="AU44" s="28">
        <f t="shared" si="20"/>
        <v>0</v>
      </c>
      <c r="AV44" s="28">
        <f t="shared" si="21"/>
        <v>0</v>
      </c>
      <c r="AW44" s="28">
        <f t="shared" si="22"/>
        <v>0</v>
      </c>
      <c r="AX44" s="28">
        <f t="shared" si="23"/>
        <v>0</v>
      </c>
      <c r="AY44" s="28">
        <f t="shared" si="24"/>
        <v>0</v>
      </c>
      <c r="AZ44" s="29" t="str">
        <f t="shared" si="25"/>
        <v/>
      </c>
      <c r="BA44" s="29"/>
      <c r="BB44" s="30">
        <f t="shared" si="135"/>
        <v>0</v>
      </c>
      <c r="BC44" s="30">
        <f t="shared" si="135"/>
        <v>0</v>
      </c>
      <c r="BD44" s="31">
        <f t="shared" si="27"/>
        <v>0</v>
      </c>
      <c r="BE44" s="131"/>
      <c r="BF44" s="27" t="e">
        <f t="shared" si="28"/>
        <v>#VALUE!</v>
      </c>
      <c r="BG44" s="28">
        <f t="shared" si="29"/>
        <v>0</v>
      </c>
      <c r="BH44" s="27" t="e">
        <f t="shared" si="30"/>
        <v>#VALUE!</v>
      </c>
      <c r="BI44" s="28">
        <f t="shared" si="31"/>
        <v>0</v>
      </c>
      <c r="BJ44" s="28">
        <f>IF(OR(T44="",T44=" ",T44="　"),0,IF(D44&gt;=800701,0,IF(MATCH(T44,Sheet2!$D$3:$D$12,1)&lt;=1,1,0)))</f>
        <v>0</v>
      </c>
      <c r="BK44" s="28">
        <f>IF(OR(X44="",X44=" ",X44="　"),0,IF(D44&gt;=800701,0,IF(MATCH(X44,Sheet2!$D$3:$D$12,1)&lt;=1,1,0)))</f>
        <v>0</v>
      </c>
      <c r="BL44" s="28">
        <f>IF(OR(AB44="",AB44=" ",AB44="　"),0,IF(D44&gt;=800701,0,IF(MATCH(AB44,Sheet2!$D$3:$D$12,1)&lt;=1,1,0)))</f>
        <v>0</v>
      </c>
      <c r="BM44" s="28">
        <f>IF(OR(AF44="",AF44=" ",AF44="　"),0,IF(D44&gt;=800701,0,IF(MATCH(AF44,Sheet2!$D$3:$D$12,1)&lt;=1,1,0)))</f>
        <v>0</v>
      </c>
      <c r="BN44" s="29">
        <f t="shared" si="32"/>
        <v>5</v>
      </c>
      <c r="BO44" s="29">
        <f t="shared" si="33"/>
        <v>3</v>
      </c>
      <c r="BP44" s="30">
        <f t="shared" si="34"/>
        <v>0</v>
      </c>
      <c r="BQ44" s="30">
        <f t="shared" si="35"/>
        <v>0</v>
      </c>
      <c r="BR44" s="30">
        <f t="shared" si="136"/>
        <v>0</v>
      </c>
      <c r="BS44" s="30">
        <f t="shared" si="136"/>
        <v>0</v>
      </c>
      <c r="BT44" s="30"/>
      <c r="BU44" s="27" t="e">
        <f t="shared" si="37"/>
        <v>#VALUE!</v>
      </c>
      <c r="BV44" s="28">
        <f t="shared" si="38"/>
        <v>0</v>
      </c>
      <c r="BW44" s="27" t="e">
        <f t="shared" si="39"/>
        <v>#VALUE!</v>
      </c>
      <c r="BX44" s="28">
        <f t="shared" si="40"/>
        <v>0</v>
      </c>
      <c r="BY44" s="28">
        <f>IF(OR(T44="",T44=" ",T44="　"),0,IF(D44&gt;=810101,0,IF(BJ44=1,1,IF(MATCH(T44,Sheet2!$D$3:$D$12,1)&lt;=2,1,0))))</f>
        <v>0</v>
      </c>
      <c r="BZ44" s="28">
        <f>IF(OR(X44="",X44=" ",X44="　"),0,IF(D44&gt;=810101,0,IF(BK44=1,1,IF(MATCH(X44,Sheet2!$D$3:$D$12,1)&lt;=2,1,0))))</f>
        <v>0</v>
      </c>
      <c r="CA44" s="28">
        <f>IF(OR(AB44="",AB44=" ",AB44="　"),0,IF(D44&gt;=810101,0,IF(BL44=1,1,IF(MATCH(AB44,Sheet2!$D$3:$D$12,1)&lt;=2,1,0))))</f>
        <v>0</v>
      </c>
      <c r="CB44" s="28">
        <f>IF(OR(AF44="",AF44=" ",AF44="　"),0,IF(D44&gt;=810101,0,IF(BM44=1,1,IF(MATCH(AF44,Sheet2!$D$3:$D$12,1)&lt;=2,1,0))))</f>
        <v>0</v>
      </c>
      <c r="CC44" s="29">
        <f t="shared" si="41"/>
        <v>4</v>
      </c>
      <c r="CD44" s="29">
        <f t="shared" si="42"/>
        <v>3</v>
      </c>
      <c r="CE44" s="30">
        <f t="shared" si="43"/>
        <v>0</v>
      </c>
      <c r="CF44" s="30">
        <f t="shared" si="44"/>
        <v>0</v>
      </c>
      <c r="CG44" s="30">
        <f t="shared" si="137"/>
        <v>0</v>
      </c>
      <c r="CH44" s="30">
        <f t="shared" si="137"/>
        <v>0</v>
      </c>
      <c r="CI44" s="30"/>
      <c r="CJ44" s="27" t="e">
        <f t="shared" si="46"/>
        <v>#VALUE!</v>
      </c>
      <c r="CK44" s="28">
        <f t="shared" si="47"/>
        <v>0</v>
      </c>
      <c r="CL44" s="27" t="e">
        <f t="shared" si="48"/>
        <v>#VALUE!</v>
      </c>
      <c r="CM44" s="28">
        <f t="shared" si="49"/>
        <v>0</v>
      </c>
      <c r="CN44" s="28">
        <f>IF(OR(T44="",T44=" ",T44="　"),0,IF(D44&gt;=810701,0,IF(BY44=1,1,IF(MATCH(T44,Sheet2!$D$3:$D$12,1)&lt;=3,1,0))))</f>
        <v>0</v>
      </c>
      <c r="CO44" s="28">
        <f>IF(OR(X44="",X44=" ",X44="　"),0,IF(D44&gt;=810701,0,IF(BZ44=1,1,IF(MATCH(X44,Sheet2!$D$3:$D$12,1)&lt;=3,1,0))))</f>
        <v>0</v>
      </c>
      <c r="CP44" s="28">
        <f>IF(OR(AB44="",AB44=" ",AB44="　"),0,IF(D44&gt;=810701,0,IF(CA44=1,1,IF(MATCH(AB44,Sheet2!$D$3:$D$12,1)&lt;=3,1,0))))</f>
        <v>0</v>
      </c>
      <c r="CQ44" s="28">
        <f>IF(OR(AF44="",AF44=" ",AF44="　"),0,IF(D44&gt;=810701,0,IF(CB44=1,1,IF(MATCH(AF44,Sheet2!$D$3:$D$12,1)&lt;=3,1,0))))</f>
        <v>0</v>
      </c>
      <c r="CR44" s="29">
        <f t="shared" si="50"/>
        <v>4</v>
      </c>
      <c r="CS44" s="29">
        <f t="shared" si="51"/>
        <v>3</v>
      </c>
      <c r="CT44" s="30">
        <f t="shared" si="52"/>
        <v>0</v>
      </c>
      <c r="CU44" s="30">
        <f t="shared" si="53"/>
        <v>0</v>
      </c>
      <c r="CV44" s="30">
        <f t="shared" si="138"/>
        <v>0</v>
      </c>
      <c r="CW44" s="30">
        <f t="shared" si="138"/>
        <v>0</v>
      </c>
      <c r="CX44" s="31"/>
      <c r="CY44" s="27" t="e">
        <f t="shared" si="55"/>
        <v>#VALUE!</v>
      </c>
      <c r="CZ44" s="28">
        <f t="shared" si="56"/>
        <v>0</v>
      </c>
      <c r="DA44" s="27" t="e">
        <f t="shared" si="57"/>
        <v>#VALUE!</v>
      </c>
      <c r="DB44" s="28">
        <f t="shared" si="58"/>
        <v>0</v>
      </c>
      <c r="DC44" s="28">
        <f>IF(OR(T44="",T44=" ",T44="　"),0,IF(D44&gt;=820101,0,IF(CN44=1,1,IF(MATCH(T44,Sheet2!$D$3:$D$12,1)&lt;=4,1,0))))</f>
        <v>0</v>
      </c>
      <c r="DD44" s="28">
        <f>IF(OR(X44="",X44=" ",X44="　"),0,IF(D44&gt;=820101,0,IF(CO44=1,1,IF(MATCH(X44,Sheet2!$D$3:$D$12,1)&lt;=4,1,0))))</f>
        <v>0</v>
      </c>
      <c r="DE44" s="28">
        <f>IF(OR(AB44="",AB44=" ",AB44="　"),0,IF(D44&gt;=820101,0,IF(CP44=1,1,IF(MATCH(AB44,Sheet2!$D$3:$D$12,1)&lt;=4,1,0))))</f>
        <v>0</v>
      </c>
      <c r="DF44" s="28">
        <f>IF(OR(AF44="",AF44=" ",AF44="　"),0,IF(D44&gt;=820101,0,IF(CQ44=1,1,IF(MATCH(AF44,Sheet2!$D$3:$D$12,1)&lt;=4,1,0))))</f>
        <v>0</v>
      </c>
      <c r="DG44" s="29">
        <f t="shared" si="59"/>
        <v>3</v>
      </c>
      <c r="DH44" s="29">
        <f t="shared" si="60"/>
        <v>3</v>
      </c>
      <c r="DI44" s="30">
        <f t="shared" si="61"/>
        <v>0</v>
      </c>
      <c r="DJ44" s="30">
        <f t="shared" si="62"/>
        <v>0</v>
      </c>
      <c r="DK44" s="30">
        <f t="shared" si="139"/>
        <v>0</v>
      </c>
      <c r="DL44" s="30">
        <f t="shared" si="139"/>
        <v>0</v>
      </c>
      <c r="DM44" s="31"/>
      <c r="DN44" s="27" t="e">
        <f t="shared" si="64"/>
        <v>#VALUE!</v>
      </c>
      <c r="DO44" s="28">
        <f t="shared" si="65"/>
        <v>0</v>
      </c>
      <c r="DP44" s="27" t="e">
        <f t="shared" si="66"/>
        <v>#VALUE!</v>
      </c>
      <c r="DQ44" s="28">
        <f t="shared" si="67"/>
        <v>0</v>
      </c>
      <c r="DR44" s="28">
        <f>IF(OR(T44="",T44=" ",T44="　"),0,IF(D44&gt;=820701,0,IF(DC44=1,1,IF(MATCH(T44,Sheet2!$D$3:$D$12,1)&lt;=5,1,0))))</f>
        <v>0</v>
      </c>
      <c r="DS44" s="28">
        <f>IF(OR(X44="",X44=" ",X44="　"),0,IF(D44&gt;=820701,0,IF(DD44=1,1,IF(MATCH(X44,Sheet2!$D$3:$D$12,1)&lt;=5,1,0))))</f>
        <v>0</v>
      </c>
      <c r="DT44" s="28">
        <f>IF(OR(AB44="",AB44=" ",AB44="　"),0,IF(D44&gt;=820701,0,IF(DE44=1,1,IF(MATCH(AB44,Sheet2!$D$3:$D$12,1)&lt;=5,1,0))))</f>
        <v>0</v>
      </c>
      <c r="DU44" s="28">
        <f>IF(OR(AF44="",AF44=" ",AF44="　"),0,IF(D44&gt;=820701,0,IF(DF44=1,1,IF(MATCH(AF44,Sheet2!$D$3:$D$12,1)&lt;=5,1,0))))</f>
        <v>0</v>
      </c>
      <c r="DV44" s="29">
        <f t="shared" si="68"/>
        <v>3</v>
      </c>
      <c r="DW44" s="29">
        <f t="shared" si="69"/>
        <v>3</v>
      </c>
      <c r="DX44" s="30">
        <f t="shared" si="70"/>
        <v>0</v>
      </c>
      <c r="DY44" s="30">
        <f t="shared" si="71"/>
        <v>0</v>
      </c>
      <c r="DZ44" s="30">
        <f t="shared" si="140"/>
        <v>0</v>
      </c>
      <c r="EA44" s="30">
        <f t="shared" si="140"/>
        <v>0</v>
      </c>
      <c r="EB44" s="31"/>
      <c r="EC44" s="27" t="e">
        <f t="shared" si="73"/>
        <v>#VALUE!</v>
      </c>
      <c r="ED44" s="28">
        <f t="shared" si="74"/>
        <v>0</v>
      </c>
      <c r="EE44" s="27" t="e">
        <f t="shared" si="75"/>
        <v>#VALUE!</v>
      </c>
      <c r="EF44" s="28">
        <f t="shared" si="76"/>
        <v>0</v>
      </c>
      <c r="EG44" s="28">
        <f>IF(OR(T44="",T44=" ",T44="　"),0,IF(D44&gt;=830101,0,IF(DR44=1,1,IF(MATCH(T44,Sheet2!$D$3:$D$12,1)&lt;=6,1,0))))</f>
        <v>0</v>
      </c>
      <c r="EH44" s="28">
        <f>IF(OR(X44="",X44=" ",X44="　"),0,IF(D44&gt;=830101,0,IF(DS44=1,1,IF(MATCH(X44,Sheet2!$D$3:$D$12,1)&lt;=6,1,0))))</f>
        <v>0</v>
      </c>
      <c r="EI44" s="28">
        <f>IF(OR(AB44="",AB44=" ",AB44="　"),0,IF(D44&gt;=830101,0,IF(DT44=1,1,IF(MATCH(AB44,Sheet2!$D$3:$D$12,1)&lt;=6,1,0))))</f>
        <v>0</v>
      </c>
      <c r="EJ44" s="28">
        <f>IF(OR(AF44="",AF44=" ",AF44="　"),0,IF(D44&gt;=830101,0,IF(DU44=1,1,IF(MATCH(AF44,Sheet2!$D$3:$D$12,1)&lt;=6,1,0))))</f>
        <v>0</v>
      </c>
      <c r="EK44" s="29">
        <f t="shared" si="77"/>
        <v>2</v>
      </c>
      <c r="EL44" s="29">
        <f t="shared" si="78"/>
        <v>2</v>
      </c>
      <c r="EM44" s="30">
        <f t="shared" si="79"/>
        <v>0</v>
      </c>
      <c r="EN44" s="30">
        <f t="shared" si="80"/>
        <v>0</v>
      </c>
      <c r="EO44" s="30">
        <f t="shared" si="141"/>
        <v>0</v>
      </c>
      <c r="EP44" s="30">
        <f t="shared" si="141"/>
        <v>0</v>
      </c>
      <c r="EQ44" s="31"/>
      <c r="ER44" s="27" t="e">
        <f t="shared" si="82"/>
        <v>#VALUE!</v>
      </c>
      <c r="ES44" s="28">
        <f t="shared" si="83"/>
        <v>0</v>
      </c>
      <c r="ET44" s="27" t="e">
        <f t="shared" si="84"/>
        <v>#VALUE!</v>
      </c>
      <c r="EU44" s="28">
        <f t="shared" si="85"/>
        <v>0</v>
      </c>
      <c r="EV44" s="28">
        <f>IF(OR(T44="",T44=" ",T44="　"),0,IF(D44&gt;=830701,0,IF(EG44=1,1,IF(MATCH(T44,Sheet2!$D$3:$D$12,1)&lt;=7,1,0))))</f>
        <v>0</v>
      </c>
      <c r="EW44" s="28">
        <f>IF(OR(X44="",X44=" ",X44="　"),0,IF(D44&gt;=830701,0,IF(EH44=1,1,IF(MATCH(X44,Sheet2!$D$3:$D$12,1)&lt;=7,1,0))))</f>
        <v>0</v>
      </c>
      <c r="EX44" s="28">
        <f>IF(OR(AB44="",AB44=" ",AB44="　"),0,IF(D44&gt;=830701,0,IF(EI44=1,1,IF(MATCH(AB44,Sheet2!$D$3:$D$12,1)&lt;=7,1,0))))</f>
        <v>0</v>
      </c>
      <c r="EY44" s="28">
        <f>IF(OR(AF44="",AF44=" ",AF44="　"),0,IF(D44&gt;=830701,0,IF(EJ44=1,1,IF(MATCH(AF44,Sheet2!$D$3:$D$12,1)&lt;=7,1,0))))</f>
        <v>0</v>
      </c>
      <c r="EZ44" s="29">
        <f t="shared" si="86"/>
        <v>2</v>
      </c>
      <c r="FA44" s="29">
        <f t="shared" si="87"/>
        <v>2</v>
      </c>
      <c r="FB44" s="30">
        <f t="shared" si="88"/>
        <v>0</v>
      </c>
      <c r="FC44" s="30">
        <f t="shared" si="89"/>
        <v>0</v>
      </c>
      <c r="FD44" s="30">
        <f t="shared" si="142"/>
        <v>0</v>
      </c>
      <c r="FE44" s="30">
        <f t="shared" si="142"/>
        <v>0</v>
      </c>
      <c r="FF44" s="31"/>
      <c r="FG44" s="27" t="e">
        <f t="shared" si="91"/>
        <v>#VALUE!</v>
      </c>
      <c r="FH44" s="28">
        <f t="shared" si="92"/>
        <v>0</v>
      </c>
      <c r="FI44" s="27" t="e">
        <f t="shared" si="93"/>
        <v>#VALUE!</v>
      </c>
      <c r="FJ44" s="28">
        <f t="shared" si="94"/>
        <v>0</v>
      </c>
      <c r="FK44" s="28">
        <f>IF(OR(T44="",T44=" ",T44="　"),0,IF(D44&gt;=840101,0,IF(EV44=1,1,IF(MATCH(T44,Sheet2!$D$3:$D$12,1)&lt;=8,1,0))))</f>
        <v>0</v>
      </c>
      <c r="FL44" s="28">
        <f>IF(OR(X44="",X44=" ",X44="　"),0,IF(D44&gt;=840101,0,IF(EW44=1,1,IF(MATCH(X44,Sheet2!$D$3:$D$12,1)&lt;=8,1,0))))</f>
        <v>0</v>
      </c>
      <c r="FM44" s="28">
        <f>IF(OR(AB44="",AB44=" ",AB44="　"),0,IF(D44&gt;=840101,0,IF(EX44=1,1,IF(MATCH(AB44,Sheet2!$D$3:$D$12,1)&lt;=8,1,0))))</f>
        <v>0</v>
      </c>
      <c r="FN44" s="28">
        <f>IF(OR(AF44="",AF44=" ",AF44="　"),0,IF(D44&gt;=840101,0,IF(EY44=1,1,IF(MATCH(AF44,Sheet2!$D$3:$D$12,1)&lt;=8,1,0))))</f>
        <v>0</v>
      </c>
      <c r="FO44" s="29">
        <f t="shared" si="95"/>
        <v>1</v>
      </c>
      <c r="FP44" s="29">
        <f t="shared" si="96"/>
        <v>1</v>
      </c>
      <c r="FQ44" s="30">
        <f t="shared" si="97"/>
        <v>0</v>
      </c>
      <c r="FR44" s="30">
        <f t="shared" si="98"/>
        <v>0</v>
      </c>
      <c r="FS44" s="30">
        <f t="shared" si="143"/>
        <v>0</v>
      </c>
      <c r="FT44" s="30">
        <f t="shared" si="143"/>
        <v>0</v>
      </c>
      <c r="FU44" s="31"/>
      <c r="FV44" s="27" t="e">
        <f t="shared" si="100"/>
        <v>#VALUE!</v>
      </c>
      <c r="FW44" s="28">
        <f t="shared" si="101"/>
        <v>0</v>
      </c>
      <c r="FX44" s="27" t="e">
        <f t="shared" si="102"/>
        <v>#VALUE!</v>
      </c>
      <c r="FY44" s="28">
        <f t="shared" si="103"/>
        <v>0</v>
      </c>
      <c r="FZ44" s="28">
        <f>IF(OR(T44="",T44=" ",T44="　"),0,IF(D44&gt;=840701,0,IF(FK44=1,1,IF(MATCH(T44,Sheet2!$D$3:$D$12,1)&lt;=9,1,0))))</f>
        <v>0</v>
      </c>
      <c r="GA44" s="28">
        <f>IF(OR(X44="",X44=" ",X44="　"),0,IF(D44&gt;=840701,0,IF(FL44=1,1,IF(MATCH(X44,Sheet2!$D$3:$D$12,1)&lt;=9,1,0))))</f>
        <v>0</v>
      </c>
      <c r="GB44" s="28">
        <f>IF(OR(AB44="",AB44=" ",AB44="　"),0,IF(D44&gt;=840701,0,IF(FM44=1,1,IF(MATCH(AB44,Sheet2!$D$3:$D$12,1)&lt;=9,1,0))))</f>
        <v>0</v>
      </c>
      <c r="GC44" s="28">
        <f>IF(OR(AF44="",AF44=" ",AF44="　"),0,IF(D44&gt;=840701,0,IF(FN44=1,1,IF(MATCH(AF44,Sheet2!$D$3:$D$12,1)&lt;=9,1,0))))</f>
        <v>0</v>
      </c>
      <c r="GD44" s="29">
        <f t="shared" si="104"/>
        <v>1</v>
      </c>
      <c r="GE44" s="29">
        <f t="shared" si="105"/>
        <v>1</v>
      </c>
      <c r="GF44" s="30">
        <f t="shared" si="106"/>
        <v>0</v>
      </c>
      <c r="GG44" s="30">
        <f t="shared" si="107"/>
        <v>0</v>
      </c>
      <c r="GH44" s="30">
        <f t="shared" si="144"/>
        <v>0</v>
      </c>
      <c r="GI44" s="30">
        <f t="shared" si="144"/>
        <v>0</v>
      </c>
      <c r="GJ44" s="31"/>
      <c r="GK44" s="27" t="e">
        <f t="shared" si="109"/>
        <v>#VALUE!</v>
      </c>
      <c r="GL44" s="28">
        <f t="shared" si="110"/>
        <v>0</v>
      </c>
      <c r="GM44" s="27" t="e">
        <f t="shared" si="111"/>
        <v>#VALUE!</v>
      </c>
      <c r="GN44" s="28">
        <f t="shared" si="112"/>
        <v>0</v>
      </c>
      <c r="GO44" s="28">
        <f>IF(OR(T44="",T44=" ",T44="　"),0,IF(D44&gt;=840701,0,IF(FZ44=1,1,IF(MATCH(T44,Sheet2!$D$3:$D$12,1)&lt;=10,1,0))))</f>
        <v>0</v>
      </c>
      <c r="GP44" s="28">
        <f>IF(OR(X44="",X44=" ",X44="　"),0,IF(D44&gt;=840701,0,IF(GA44=1,1,IF(MATCH(X44,Sheet2!$D$3:$D$12,1)&lt;=10,1,0))))</f>
        <v>0</v>
      </c>
      <c r="GQ44" s="28">
        <f>IF(OR(AB44="",AB44=" ",AB44="　"),0,IF(D44&gt;=840701,0,IF(GB44=1,1,IF(MATCH(AB44,Sheet2!$D$3:$D$12,1)&lt;=10,1,0))))</f>
        <v>0</v>
      </c>
      <c r="GR44" s="28">
        <f>IF(OR(AF44="",AF44=" ",AF44="　"),0,IF(D44&gt;=840701,0,IF(GC44=1,1,IF(MATCH(AF44,Sheet2!$D$3:$D$12,1)&lt;=10,1,0))))</f>
        <v>0</v>
      </c>
      <c r="GS44" s="29">
        <f t="shared" si="113"/>
        <v>0</v>
      </c>
      <c r="GT44" s="29">
        <f t="shared" si="114"/>
        <v>0</v>
      </c>
      <c r="GU44" s="30">
        <f t="shared" si="115"/>
        <v>0</v>
      </c>
      <c r="GV44" s="30">
        <f t="shared" si="116"/>
        <v>0</v>
      </c>
      <c r="GW44" s="30">
        <f t="shared" si="145"/>
        <v>0</v>
      </c>
      <c r="GX44" s="30">
        <f t="shared" si="145"/>
        <v>0</v>
      </c>
      <c r="GY44" s="131"/>
      <c r="GZ44" s="39" t="str">
        <f t="shared" si="118"/>
        <v>1911/00/00</v>
      </c>
      <c r="HA44" s="131" t="e">
        <f t="shared" si="119"/>
        <v>#VALUE!</v>
      </c>
      <c r="HB44" s="131" t="str">
        <f t="shared" si="120"/>
        <v>1911/00/00</v>
      </c>
      <c r="HC44" s="131" t="e">
        <f t="shared" si="121"/>
        <v>#VALUE!</v>
      </c>
      <c r="HD44" s="131" t="str">
        <f t="shared" si="122"/>
        <v>1911/00/00</v>
      </c>
      <c r="HE44" s="131" t="e">
        <f t="shared" si="123"/>
        <v>#VALUE!</v>
      </c>
      <c r="HF44" s="131" t="str">
        <f t="shared" si="124"/>
        <v>2015/01/01</v>
      </c>
      <c r="HH44" s="131">
        <f>IF(OR(C44="",C44=" ",C44="　"),0,IF(D44&gt;780630,0,ROUND(VLOOKUP(F44,Sheet2!$A$1:$B$20,2,FALSE)*E44,0)))</f>
        <v>0</v>
      </c>
      <c r="HI44" s="131">
        <f t="shared" si="125"/>
        <v>0</v>
      </c>
      <c r="HJ44" s="131">
        <f t="shared" si="126"/>
        <v>0</v>
      </c>
      <c r="HL44" s="131" t="str">
        <f t="shared" si="127"/>
        <v/>
      </c>
      <c r="HM44" s="131" t="str">
        <f t="shared" si="128"/>
        <v/>
      </c>
      <c r="HN44" s="131" t="str">
        <f t="shared" si="129"/>
        <v/>
      </c>
      <c r="HO44" s="131" t="str">
        <f t="shared" si="130"/>
        <v/>
      </c>
      <c r="HP44" s="131" t="str">
        <f t="shared" si="131"/>
        <v/>
      </c>
      <c r="HQ44" s="131" t="str">
        <f t="shared" si="131"/>
        <v/>
      </c>
      <c r="HR44" s="131" t="str">
        <f t="shared" si="132"/>
        <v/>
      </c>
    </row>
    <row r="45" spans="1:226" ht="60" customHeight="1">
      <c r="A45" s="125">
        <v>40</v>
      </c>
      <c r="B45" s="32"/>
      <c r="C45" s="33"/>
      <c r="D45" s="34"/>
      <c r="E45" s="55"/>
      <c r="F45" s="46"/>
      <c r="G45" s="48">
        <f>IF(OR(C45="",C45=" ",C45="　"),0,IF(D45&gt;780630,0,ROUND(VLOOKUP(F45,Sheet2!$A$1:$B$20,2,FALSE),0)))</f>
        <v>0</v>
      </c>
      <c r="H45" s="49">
        <f t="shared" si="0"/>
        <v>0</v>
      </c>
      <c r="I45" s="24">
        <f t="shared" si="1"/>
        <v>0</v>
      </c>
      <c r="J45" s="25">
        <f t="shared" si="2"/>
        <v>0</v>
      </c>
      <c r="K45" s="35"/>
      <c r="L45" s="133" t="str">
        <f t="shared" si="133"/>
        <v/>
      </c>
      <c r="M45" s="51" t="str">
        <f t="shared" si="4"/>
        <v/>
      </c>
      <c r="N45" s="56">
        <v>15.5</v>
      </c>
      <c r="O45" s="38"/>
      <c r="P45" s="133" t="str">
        <f t="shared" si="134"/>
        <v/>
      </c>
      <c r="Q45" s="51" t="str">
        <f t="shared" si="6"/>
        <v/>
      </c>
      <c r="R45" s="56">
        <v>15.5</v>
      </c>
      <c r="S45" s="38"/>
      <c r="T45" s="34"/>
      <c r="U45" s="51" t="str">
        <f t="shared" si="7"/>
        <v/>
      </c>
      <c r="V45" s="56">
        <v>15.5</v>
      </c>
      <c r="W45" s="38"/>
      <c r="X45" s="34"/>
      <c r="Y45" s="51" t="str">
        <f t="shared" si="8"/>
        <v/>
      </c>
      <c r="Z45" s="56">
        <v>15.5</v>
      </c>
      <c r="AA45" s="35"/>
      <c r="AB45" s="34"/>
      <c r="AC45" s="51" t="str">
        <f t="shared" si="9"/>
        <v/>
      </c>
      <c r="AD45" s="56">
        <v>15.5</v>
      </c>
      <c r="AE45" s="38"/>
      <c r="AF45" s="34"/>
      <c r="AG45" s="51" t="str">
        <f t="shared" si="10"/>
        <v/>
      </c>
      <c r="AH45" s="56">
        <v>15.5</v>
      </c>
      <c r="AI45" s="37">
        <f t="shared" si="11"/>
        <v>0</v>
      </c>
      <c r="AJ45" s="47">
        <f t="shared" si="12"/>
        <v>0</v>
      </c>
      <c r="AK45" s="26">
        <f t="shared" si="13"/>
        <v>0</v>
      </c>
      <c r="AL45" s="53">
        <f t="shared" si="14"/>
        <v>0</v>
      </c>
      <c r="AM45" s="36"/>
      <c r="AN45" s="54"/>
      <c r="AO45" s="131" t="e">
        <f>VLOOKUP(LEFT(C45,1),Sheet2!$L$3:$M$28,2,FALSE)&amp;MID(C45,2,9)</f>
        <v>#N/A</v>
      </c>
      <c r="AP45" s="131" t="e">
        <f t="shared" si="15"/>
        <v>#N/A</v>
      </c>
      <c r="AQ45" s="131" t="e">
        <f t="shared" si="16"/>
        <v>#N/A</v>
      </c>
      <c r="AR45" s="27">
        <f t="shared" si="17"/>
        <v>0</v>
      </c>
      <c r="AS45" s="28">
        <f t="shared" si="18"/>
        <v>0</v>
      </c>
      <c r="AT45" s="27">
        <f t="shared" si="19"/>
        <v>0</v>
      </c>
      <c r="AU45" s="28">
        <f t="shared" si="20"/>
        <v>0</v>
      </c>
      <c r="AV45" s="28">
        <f t="shared" si="21"/>
        <v>0</v>
      </c>
      <c r="AW45" s="28">
        <f t="shared" si="22"/>
        <v>0</v>
      </c>
      <c r="AX45" s="28">
        <f t="shared" si="23"/>
        <v>0</v>
      </c>
      <c r="AY45" s="28">
        <f t="shared" si="24"/>
        <v>0</v>
      </c>
      <c r="AZ45" s="29" t="str">
        <f t="shared" si="25"/>
        <v/>
      </c>
      <c r="BA45" s="29"/>
      <c r="BB45" s="30">
        <f t="shared" si="135"/>
        <v>0</v>
      </c>
      <c r="BC45" s="30">
        <f t="shared" si="135"/>
        <v>0</v>
      </c>
      <c r="BD45" s="31">
        <f t="shared" si="27"/>
        <v>0</v>
      </c>
      <c r="BE45" s="131"/>
      <c r="BF45" s="27" t="e">
        <f t="shared" si="28"/>
        <v>#VALUE!</v>
      </c>
      <c r="BG45" s="28">
        <f t="shared" si="29"/>
        <v>0</v>
      </c>
      <c r="BH45" s="27" t="e">
        <f t="shared" si="30"/>
        <v>#VALUE!</v>
      </c>
      <c r="BI45" s="28">
        <f t="shared" si="31"/>
        <v>0</v>
      </c>
      <c r="BJ45" s="28">
        <f>IF(OR(T45="",T45=" ",T45="　"),0,IF(D45&gt;=800701,0,IF(MATCH(T45,Sheet2!$D$3:$D$12,1)&lt;=1,1,0)))</f>
        <v>0</v>
      </c>
      <c r="BK45" s="28">
        <f>IF(OR(X45="",X45=" ",X45="　"),0,IF(D45&gt;=800701,0,IF(MATCH(X45,Sheet2!$D$3:$D$12,1)&lt;=1,1,0)))</f>
        <v>0</v>
      </c>
      <c r="BL45" s="28">
        <f>IF(OR(AB45="",AB45=" ",AB45="　"),0,IF(D45&gt;=800701,0,IF(MATCH(AB45,Sheet2!$D$3:$D$12,1)&lt;=1,1,0)))</f>
        <v>0</v>
      </c>
      <c r="BM45" s="28">
        <f>IF(OR(AF45="",AF45=" ",AF45="　"),0,IF(D45&gt;=800701,0,IF(MATCH(AF45,Sheet2!$D$3:$D$12,1)&lt;=1,1,0)))</f>
        <v>0</v>
      </c>
      <c r="BN45" s="29">
        <f t="shared" si="32"/>
        <v>5</v>
      </c>
      <c r="BO45" s="29">
        <f t="shared" si="33"/>
        <v>3</v>
      </c>
      <c r="BP45" s="30">
        <f t="shared" si="34"/>
        <v>0</v>
      </c>
      <c r="BQ45" s="30">
        <f t="shared" si="35"/>
        <v>0</v>
      </c>
      <c r="BR45" s="30">
        <f t="shared" si="136"/>
        <v>0</v>
      </c>
      <c r="BS45" s="30">
        <f t="shared" si="136"/>
        <v>0</v>
      </c>
      <c r="BT45" s="30"/>
      <c r="BU45" s="27" t="e">
        <f t="shared" si="37"/>
        <v>#VALUE!</v>
      </c>
      <c r="BV45" s="28">
        <f t="shared" si="38"/>
        <v>0</v>
      </c>
      <c r="BW45" s="27" t="e">
        <f t="shared" si="39"/>
        <v>#VALUE!</v>
      </c>
      <c r="BX45" s="28">
        <f t="shared" si="40"/>
        <v>0</v>
      </c>
      <c r="BY45" s="28">
        <f>IF(OR(T45="",T45=" ",T45="　"),0,IF(D45&gt;=810101,0,IF(BJ45=1,1,IF(MATCH(T45,Sheet2!$D$3:$D$12,1)&lt;=2,1,0))))</f>
        <v>0</v>
      </c>
      <c r="BZ45" s="28">
        <f>IF(OR(X45="",X45=" ",X45="　"),0,IF(D45&gt;=810101,0,IF(BK45=1,1,IF(MATCH(X45,Sheet2!$D$3:$D$12,1)&lt;=2,1,0))))</f>
        <v>0</v>
      </c>
      <c r="CA45" s="28">
        <f>IF(OR(AB45="",AB45=" ",AB45="　"),0,IF(D45&gt;=810101,0,IF(BL45=1,1,IF(MATCH(AB45,Sheet2!$D$3:$D$12,1)&lt;=2,1,0))))</f>
        <v>0</v>
      </c>
      <c r="CB45" s="28">
        <f>IF(OR(AF45="",AF45=" ",AF45="　"),0,IF(D45&gt;=810101,0,IF(BM45=1,1,IF(MATCH(AF45,Sheet2!$D$3:$D$12,1)&lt;=2,1,0))))</f>
        <v>0</v>
      </c>
      <c r="CC45" s="29">
        <f t="shared" si="41"/>
        <v>4</v>
      </c>
      <c r="CD45" s="29">
        <f t="shared" si="42"/>
        <v>3</v>
      </c>
      <c r="CE45" s="30">
        <f t="shared" si="43"/>
        <v>0</v>
      </c>
      <c r="CF45" s="30">
        <f t="shared" si="44"/>
        <v>0</v>
      </c>
      <c r="CG45" s="30">
        <f t="shared" si="137"/>
        <v>0</v>
      </c>
      <c r="CH45" s="30">
        <f t="shared" si="137"/>
        <v>0</v>
      </c>
      <c r="CI45" s="30"/>
      <c r="CJ45" s="27" t="e">
        <f t="shared" si="46"/>
        <v>#VALUE!</v>
      </c>
      <c r="CK45" s="28">
        <f t="shared" si="47"/>
        <v>0</v>
      </c>
      <c r="CL45" s="27" t="e">
        <f t="shared" si="48"/>
        <v>#VALUE!</v>
      </c>
      <c r="CM45" s="28">
        <f t="shared" si="49"/>
        <v>0</v>
      </c>
      <c r="CN45" s="28">
        <f>IF(OR(T45="",T45=" ",T45="　"),0,IF(D45&gt;=810701,0,IF(BY45=1,1,IF(MATCH(T45,Sheet2!$D$3:$D$12,1)&lt;=3,1,0))))</f>
        <v>0</v>
      </c>
      <c r="CO45" s="28">
        <f>IF(OR(X45="",X45=" ",X45="　"),0,IF(D45&gt;=810701,0,IF(BZ45=1,1,IF(MATCH(X45,Sheet2!$D$3:$D$12,1)&lt;=3,1,0))))</f>
        <v>0</v>
      </c>
      <c r="CP45" s="28">
        <f>IF(OR(AB45="",AB45=" ",AB45="　"),0,IF(D45&gt;=810701,0,IF(CA45=1,1,IF(MATCH(AB45,Sheet2!$D$3:$D$12,1)&lt;=3,1,0))))</f>
        <v>0</v>
      </c>
      <c r="CQ45" s="28">
        <f>IF(OR(AF45="",AF45=" ",AF45="　"),0,IF(D45&gt;=810701,0,IF(CB45=1,1,IF(MATCH(AF45,Sheet2!$D$3:$D$12,1)&lt;=3,1,0))))</f>
        <v>0</v>
      </c>
      <c r="CR45" s="29">
        <f t="shared" si="50"/>
        <v>4</v>
      </c>
      <c r="CS45" s="29">
        <f t="shared" si="51"/>
        <v>3</v>
      </c>
      <c r="CT45" s="30">
        <f t="shared" si="52"/>
        <v>0</v>
      </c>
      <c r="CU45" s="30">
        <f t="shared" si="53"/>
        <v>0</v>
      </c>
      <c r="CV45" s="30">
        <f t="shared" si="138"/>
        <v>0</v>
      </c>
      <c r="CW45" s="30">
        <f t="shared" si="138"/>
        <v>0</v>
      </c>
      <c r="CX45" s="31"/>
      <c r="CY45" s="27" t="e">
        <f t="shared" si="55"/>
        <v>#VALUE!</v>
      </c>
      <c r="CZ45" s="28">
        <f t="shared" si="56"/>
        <v>0</v>
      </c>
      <c r="DA45" s="27" t="e">
        <f t="shared" si="57"/>
        <v>#VALUE!</v>
      </c>
      <c r="DB45" s="28">
        <f t="shared" si="58"/>
        <v>0</v>
      </c>
      <c r="DC45" s="28">
        <f>IF(OR(T45="",T45=" ",T45="　"),0,IF(D45&gt;=820101,0,IF(CN45=1,1,IF(MATCH(T45,Sheet2!$D$3:$D$12,1)&lt;=4,1,0))))</f>
        <v>0</v>
      </c>
      <c r="DD45" s="28">
        <f>IF(OR(X45="",X45=" ",X45="　"),0,IF(D45&gt;=820101,0,IF(CO45=1,1,IF(MATCH(X45,Sheet2!$D$3:$D$12,1)&lt;=4,1,0))))</f>
        <v>0</v>
      </c>
      <c r="DE45" s="28">
        <f>IF(OR(AB45="",AB45=" ",AB45="　"),0,IF(D45&gt;=820101,0,IF(CP45=1,1,IF(MATCH(AB45,Sheet2!$D$3:$D$12,1)&lt;=4,1,0))))</f>
        <v>0</v>
      </c>
      <c r="DF45" s="28">
        <f>IF(OR(AF45="",AF45=" ",AF45="　"),0,IF(D45&gt;=820101,0,IF(CQ45=1,1,IF(MATCH(AF45,Sheet2!$D$3:$D$12,1)&lt;=4,1,0))))</f>
        <v>0</v>
      </c>
      <c r="DG45" s="29">
        <f t="shared" si="59"/>
        <v>3</v>
      </c>
      <c r="DH45" s="29">
        <f t="shared" si="60"/>
        <v>3</v>
      </c>
      <c r="DI45" s="30">
        <f t="shared" si="61"/>
        <v>0</v>
      </c>
      <c r="DJ45" s="30">
        <f t="shared" si="62"/>
        <v>0</v>
      </c>
      <c r="DK45" s="30">
        <f t="shared" si="139"/>
        <v>0</v>
      </c>
      <c r="DL45" s="30">
        <f t="shared" si="139"/>
        <v>0</v>
      </c>
      <c r="DM45" s="31"/>
      <c r="DN45" s="27" t="e">
        <f t="shared" si="64"/>
        <v>#VALUE!</v>
      </c>
      <c r="DO45" s="28">
        <f t="shared" si="65"/>
        <v>0</v>
      </c>
      <c r="DP45" s="27" t="e">
        <f t="shared" si="66"/>
        <v>#VALUE!</v>
      </c>
      <c r="DQ45" s="28">
        <f t="shared" si="67"/>
        <v>0</v>
      </c>
      <c r="DR45" s="28">
        <f>IF(OR(T45="",T45=" ",T45="　"),0,IF(D45&gt;=820701,0,IF(DC45=1,1,IF(MATCH(T45,Sheet2!$D$3:$D$12,1)&lt;=5,1,0))))</f>
        <v>0</v>
      </c>
      <c r="DS45" s="28">
        <f>IF(OR(X45="",X45=" ",X45="　"),0,IF(D45&gt;=820701,0,IF(DD45=1,1,IF(MATCH(X45,Sheet2!$D$3:$D$12,1)&lt;=5,1,0))))</f>
        <v>0</v>
      </c>
      <c r="DT45" s="28">
        <f>IF(OR(AB45="",AB45=" ",AB45="　"),0,IF(D45&gt;=820701,0,IF(DE45=1,1,IF(MATCH(AB45,Sheet2!$D$3:$D$12,1)&lt;=5,1,0))))</f>
        <v>0</v>
      </c>
      <c r="DU45" s="28">
        <f>IF(OR(AF45="",AF45=" ",AF45="　"),0,IF(D45&gt;=820701,0,IF(DF45=1,1,IF(MATCH(AF45,Sheet2!$D$3:$D$12,1)&lt;=5,1,0))))</f>
        <v>0</v>
      </c>
      <c r="DV45" s="29">
        <f t="shared" si="68"/>
        <v>3</v>
      </c>
      <c r="DW45" s="29">
        <f t="shared" si="69"/>
        <v>3</v>
      </c>
      <c r="DX45" s="30">
        <f t="shared" si="70"/>
        <v>0</v>
      </c>
      <c r="DY45" s="30">
        <f t="shared" si="71"/>
        <v>0</v>
      </c>
      <c r="DZ45" s="30">
        <f t="shared" si="140"/>
        <v>0</v>
      </c>
      <c r="EA45" s="30">
        <f t="shared" si="140"/>
        <v>0</v>
      </c>
      <c r="EB45" s="31"/>
      <c r="EC45" s="27" t="e">
        <f t="shared" si="73"/>
        <v>#VALUE!</v>
      </c>
      <c r="ED45" s="28">
        <f t="shared" si="74"/>
        <v>0</v>
      </c>
      <c r="EE45" s="27" t="e">
        <f t="shared" si="75"/>
        <v>#VALUE!</v>
      </c>
      <c r="EF45" s="28">
        <f t="shared" si="76"/>
        <v>0</v>
      </c>
      <c r="EG45" s="28">
        <f>IF(OR(T45="",T45=" ",T45="　"),0,IF(D45&gt;=830101,0,IF(DR45=1,1,IF(MATCH(T45,Sheet2!$D$3:$D$12,1)&lt;=6,1,0))))</f>
        <v>0</v>
      </c>
      <c r="EH45" s="28">
        <f>IF(OR(X45="",X45=" ",X45="　"),0,IF(D45&gt;=830101,0,IF(DS45=1,1,IF(MATCH(X45,Sheet2!$D$3:$D$12,1)&lt;=6,1,0))))</f>
        <v>0</v>
      </c>
      <c r="EI45" s="28">
        <f>IF(OR(AB45="",AB45=" ",AB45="　"),0,IF(D45&gt;=830101,0,IF(DT45=1,1,IF(MATCH(AB45,Sheet2!$D$3:$D$12,1)&lt;=6,1,0))))</f>
        <v>0</v>
      </c>
      <c r="EJ45" s="28">
        <f>IF(OR(AF45="",AF45=" ",AF45="　"),0,IF(D45&gt;=830101,0,IF(DU45=1,1,IF(MATCH(AF45,Sheet2!$D$3:$D$12,1)&lt;=6,1,0))))</f>
        <v>0</v>
      </c>
      <c r="EK45" s="29">
        <f t="shared" si="77"/>
        <v>2</v>
      </c>
      <c r="EL45" s="29">
        <f t="shared" si="78"/>
        <v>2</v>
      </c>
      <c r="EM45" s="30">
        <f t="shared" si="79"/>
        <v>0</v>
      </c>
      <c r="EN45" s="30">
        <f t="shared" si="80"/>
        <v>0</v>
      </c>
      <c r="EO45" s="30">
        <f t="shared" si="141"/>
        <v>0</v>
      </c>
      <c r="EP45" s="30">
        <f t="shared" si="141"/>
        <v>0</v>
      </c>
      <c r="EQ45" s="31"/>
      <c r="ER45" s="27" t="e">
        <f t="shared" si="82"/>
        <v>#VALUE!</v>
      </c>
      <c r="ES45" s="28">
        <f t="shared" si="83"/>
        <v>0</v>
      </c>
      <c r="ET45" s="27" t="e">
        <f t="shared" si="84"/>
        <v>#VALUE!</v>
      </c>
      <c r="EU45" s="28">
        <f t="shared" si="85"/>
        <v>0</v>
      </c>
      <c r="EV45" s="28">
        <f>IF(OR(T45="",T45=" ",T45="　"),0,IF(D45&gt;=830701,0,IF(EG45=1,1,IF(MATCH(T45,Sheet2!$D$3:$D$12,1)&lt;=7,1,0))))</f>
        <v>0</v>
      </c>
      <c r="EW45" s="28">
        <f>IF(OR(X45="",X45=" ",X45="　"),0,IF(D45&gt;=830701,0,IF(EH45=1,1,IF(MATCH(X45,Sheet2!$D$3:$D$12,1)&lt;=7,1,0))))</f>
        <v>0</v>
      </c>
      <c r="EX45" s="28">
        <f>IF(OR(AB45="",AB45=" ",AB45="　"),0,IF(D45&gt;=830701,0,IF(EI45=1,1,IF(MATCH(AB45,Sheet2!$D$3:$D$12,1)&lt;=7,1,0))))</f>
        <v>0</v>
      </c>
      <c r="EY45" s="28">
        <f>IF(OR(AF45="",AF45=" ",AF45="　"),0,IF(D45&gt;=830701,0,IF(EJ45=1,1,IF(MATCH(AF45,Sheet2!$D$3:$D$12,1)&lt;=7,1,0))))</f>
        <v>0</v>
      </c>
      <c r="EZ45" s="29">
        <f t="shared" si="86"/>
        <v>2</v>
      </c>
      <c r="FA45" s="29">
        <f t="shared" si="87"/>
        <v>2</v>
      </c>
      <c r="FB45" s="30">
        <f t="shared" si="88"/>
        <v>0</v>
      </c>
      <c r="FC45" s="30">
        <f t="shared" si="89"/>
        <v>0</v>
      </c>
      <c r="FD45" s="30">
        <f t="shared" si="142"/>
        <v>0</v>
      </c>
      <c r="FE45" s="30">
        <f t="shared" si="142"/>
        <v>0</v>
      </c>
      <c r="FF45" s="31"/>
      <c r="FG45" s="27" t="e">
        <f t="shared" si="91"/>
        <v>#VALUE!</v>
      </c>
      <c r="FH45" s="28">
        <f t="shared" si="92"/>
        <v>0</v>
      </c>
      <c r="FI45" s="27" t="e">
        <f t="shared" si="93"/>
        <v>#VALUE!</v>
      </c>
      <c r="FJ45" s="28">
        <f t="shared" si="94"/>
        <v>0</v>
      </c>
      <c r="FK45" s="28">
        <f>IF(OR(T45="",T45=" ",T45="　"),0,IF(D45&gt;=840101,0,IF(EV45=1,1,IF(MATCH(T45,Sheet2!$D$3:$D$12,1)&lt;=8,1,0))))</f>
        <v>0</v>
      </c>
      <c r="FL45" s="28">
        <f>IF(OR(X45="",X45=" ",X45="　"),0,IF(D45&gt;=840101,0,IF(EW45=1,1,IF(MATCH(X45,Sheet2!$D$3:$D$12,1)&lt;=8,1,0))))</f>
        <v>0</v>
      </c>
      <c r="FM45" s="28">
        <f>IF(OR(AB45="",AB45=" ",AB45="　"),0,IF(D45&gt;=840101,0,IF(EX45=1,1,IF(MATCH(AB45,Sheet2!$D$3:$D$12,1)&lt;=8,1,0))))</f>
        <v>0</v>
      </c>
      <c r="FN45" s="28">
        <f>IF(OR(AF45="",AF45=" ",AF45="　"),0,IF(D45&gt;=840101,0,IF(EY45=1,1,IF(MATCH(AF45,Sheet2!$D$3:$D$12,1)&lt;=8,1,0))))</f>
        <v>0</v>
      </c>
      <c r="FO45" s="29">
        <f t="shared" si="95"/>
        <v>1</v>
      </c>
      <c r="FP45" s="29">
        <f t="shared" si="96"/>
        <v>1</v>
      </c>
      <c r="FQ45" s="30">
        <f t="shared" si="97"/>
        <v>0</v>
      </c>
      <c r="FR45" s="30">
        <f t="shared" si="98"/>
        <v>0</v>
      </c>
      <c r="FS45" s="30">
        <f t="shared" si="143"/>
        <v>0</v>
      </c>
      <c r="FT45" s="30">
        <f t="shared" si="143"/>
        <v>0</v>
      </c>
      <c r="FU45" s="31"/>
      <c r="FV45" s="27" t="e">
        <f t="shared" si="100"/>
        <v>#VALUE!</v>
      </c>
      <c r="FW45" s="28">
        <f t="shared" si="101"/>
        <v>0</v>
      </c>
      <c r="FX45" s="27" t="e">
        <f t="shared" si="102"/>
        <v>#VALUE!</v>
      </c>
      <c r="FY45" s="28">
        <f t="shared" si="103"/>
        <v>0</v>
      </c>
      <c r="FZ45" s="28">
        <f>IF(OR(T45="",T45=" ",T45="　"),0,IF(D45&gt;=840701,0,IF(FK45=1,1,IF(MATCH(T45,Sheet2!$D$3:$D$12,1)&lt;=9,1,0))))</f>
        <v>0</v>
      </c>
      <c r="GA45" s="28">
        <f>IF(OR(X45="",X45=" ",X45="　"),0,IF(D45&gt;=840701,0,IF(FL45=1,1,IF(MATCH(X45,Sheet2!$D$3:$D$12,1)&lt;=9,1,0))))</f>
        <v>0</v>
      </c>
      <c r="GB45" s="28">
        <f>IF(OR(AB45="",AB45=" ",AB45="　"),0,IF(D45&gt;=840701,0,IF(FM45=1,1,IF(MATCH(AB45,Sheet2!$D$3:$D$12,1)&lt;=9,1,0))))</f>
        <v>0</v>
      </c>
      <c r="GC45" s="28">
        <f>IF(OR(AF45="",AF45=" ",AF45="　"),0,IF(D45&gt;=840701,0,IF(FN45=1,1,IF(MATCH(AF45,Sheet2!$D$3:$D$12,1)&lt;=9,1,0))))</f>
        <v>0</v>
      </c>
      <c r="GD45" s="29">
        <f t="shared" si="104"/>
        <v>1</v>
      </c>
      <c r="GE45" s="29">
        <f t="shared" si="105"/>
        <v>1</v>
      </c>
      <c r="GF45" s="30">
        <f t="shared" si="106"/>
        <v>0</v>
      </c>
      <c r="GG45" s="30">
        <f t="shared" si="107"/>
        <v>0</v>
      </c>
      <c r="GH45" s="30">
        <f t="shared" si="144"/>
        <v>0</v>
      </c>
      <c r="GI45" s="30">
        <f t="shared" si="144"/>
        <v>0</v>
      </c>
      <c r="GJ45" s="31"/>
      <c r="GK45" s="27" t="e">
        <f t="shared" si="109"/>
        <v>#VALUE!</v>
      </c>
      <c r="GL45" s="28">
        <f t="shared" si="110"/>
        <v>0</v>
      </c>
      <c r="GM45" s="27" t="e">
        <f t="shared" si="111"/>
        <v>#VALUE!</v>
      </c>
      <c r="GN45" s="28">
        <f t="shared" si="112"/>
        <v>0</v>
      </c>
      <c r="GO45" s="28">
        <f>IF(OR(T45="",T45=" ",T45="　"),0,IF(D45&gt;=840701,0,IF(FZ45=1,1,IF(MATCH(T45,Sheet2!$D$3:$D$12,1)&lt;=10,1,0))))</f>
        <v>0</v>
      </c>
      <c r="GP45" s="28">
        <f>IF(OR(X45="",X45=" ",X45="　"),0,IF(D45&gt;=840701,0,IF(GA45=1,1,IF(MATCH(X45,Sheet2!$D$3:$D$12,1)&lt;=10,1,0))))</f>
        <v>0</v>
      </c>
      <c r="GQ45" s="28">
        <f>IF(OR(AB45="",AB45=" ",AB45="　"),0,IF(D45&gt;=840701,0,IF(GB45=1,1,IF(MATCH(AB45,Sheet2!$D$3:$D$12,1)&lt;=10,1,0))))</f>
        <v>0</v>
      </c>
      <c r="GR45" s="28">
        <f>IF(OR(AF45="",AF45=" ",AF45="　"),0,IF(D45&gt;=840701,0,IF(GC45=1,1,IF(MATCH(AF45,Sheet2!$D$3:$D$12,1)&lt;=10,1,0))))</f>
        <v>0</v>
      </c>
      <c r="GS45" s="29">
        <f t="shared" si="113"/>
        <v>0</v>
      </c>
      <c r="GT45" s="29">
        <f t="shared" si="114"/>
        <v>0</v>
      </c>
      <c r="GU45" s="30">
        <f t="shared" si="115"/>
        <v>0</v>
      </c>
      <c r="GV45" s="30">
        <f t="shared" si="116"/>
        <v>0</v>
      </c>
      <c r="GW45" s="30">
        <f t="shared" si="145"/>
        <v>0</v>
      </c>
      <c r="GX45" s="30">
        <f t="shared" si="145"/>
        <v>0</v>
      </c>
      <c r="GY45" s="131"/>
      <c r="GZ45" s="39" t="str">
        <f t="shared" si="118"/>
        <v>1911/00/00</v>
      </c>
      <c r="HA45" s="131" t="e">
        <f t="shared" si="119"/>
        <v>#VALUE!</v>
      </c>
      <c r="HB45" s="131" t="str">
        <f t="shared" si="120"/>
        <v>1911/00/00</v>
      </c>
      <c r="HC45" s="131" t="e">
        <f t="shared" si="121"/>
        <v>#VALUE!</v>
      </c>
      <c r="HD45" s="131" t="str">
        <f t="shared" si="122"/>
        <v>1911/00/00</v>
      </c>
      <c r="HE45" s="131" t="e">
        <f t="shared" si="123"/>
        <v>#VALUE!</v>
      </c>
      <c r="HF45" s="131" t="str">
        <f t="shared" si="124"/>
        <v>2015/01/01</v>
      </c>
      <c r="HH45" s="131">
        <f>IF(OR(C45="",C45=" ",C45="　"),0,IF(D45&gt;780630,0,ROUND(VLOOKUP(F45,Sheet2!$A$1:$B$20,2,FALSE)*E45,0)))</f>
        <v>0</v>
      </c>
      <c r="HI45" s="131">
        <f t="shared" si="125"/>
        <v>0</v>
      </c>
      <c r="HJ45" s="131">
        <f t="shared" si="126"/>
        <v>0</v>
      </c>
      <c r="HL45" s="131" t="str">
        <f t="shared" si="127"/>
        <v/>
      </c>
      <c r="HM45" s="131" t="str">
        <f t="shared" si="128"/>
        <v/>
      </c>
      <c r="HN45" s="131" t="str">
        <f t="shared" si="129"/>
        <v/>
      </c>
      <c r="HO45" s="131" t="str">
        <f t="shared" si="130"/>
        <v/>
      </c>
      <c r="HP45" s="131" t="str">
        <f t="shared" si="131"/>
        <v/>
      </c>
      <c r="HQ45" s="131" t="str">
        <f t="shared" si="131"/>
        <v/>
      </c>
      <c r="HR45" s="131" t="str">
        <f t="shared" si="132"/>
        <v/>
      </c>
    </row>
    <row r="46" spans="1:226" ht="60" customHeight="1">
      <c r="A46" s="125">
        <v>41</v>
      </c>
      <c r="B46" s="32"/>
      <c r="C46" s="33"/>
      <c r="D46" s="34"/>
      <c r="E46" s="55"/>
      <c r="F46" s="46"/>
      <c r="G46" s="48">
        <f>IF(OR(C46="",C46=" ",C46="　"),0,IF(D46&gt;780630,0,ROUND(VLOOKUP(F46,Sheet2!$A$1:$B$20,2,FALSE),0)))</f>
        <v>0</v>
      </c>
      <c r="H46" s="49">
        <f t="shared" si="0"/>
        <v>0</v>
      </c>
      <c r="I46" s="24">
        <f t="shared" si="1"/>
        <v>0</v>
      </c>
      <c r="J46" s="25">
        <f t="shared" si="2"/>
        <v>0</v>
      </c>
      <c r="K46" s="35"/>
      <c r="L46" s="133" t="str">
        <f t="shared" si="133"/>
        <v/>
      </c>
      <c r="M46" s="51" t="str">
        <f t="shared" si="4"/>
        <v/>
      </c>
      <c r="N46" s="56">
        <v>15.5</v>
      </c>
      <c r="O46" s="38"/>
      <c r="P46" s="133" t="str">
        <f t="shared" si="134"/>
        <v/>
      </c>
      <c r="Q46" s="51" t="str">
        <f t="shared" si="6"/>
        <v/>
      </c>
      <c r="R46" s="56">
        <v>15.5</v>
      </c>
      <c r="S46" s="38"/>
      <c r="T46" s="34"/>
      <c r="U46" s="51" t="str">
        <f t="shared" si="7"/>
        <v/>
      </c>
      <c r="V46" s="56">
        <v>15.5</v>
      </c>
      <c r="W46" s="38"/>
      <c r="X46" s="34"/>
      <c r="Y46" s="51" t="str">
        <f t="shared" si="8"/>
        <v/>
      </c>
      <c r="Z46" s="56">
        <v>15.5</v>
      </c>
      <c r="AA46" s="35"/>
      <c r="AB46" s="34"/>
      <c r="AC46" s="51" t="str">
        <f t="shared" si="9"/>
        <v/>
      </c>
      <c r="AD46" s="56">
        <v>15.5</v>
      </c>
      <c r="AE46" s="38"/>
      <c r="AF46" s="34"/>
      <c r="AG46" s="51" t="str">
        <f t="shared" si="10"/>
        <v/>
      </c>
      <c r="AH46" s="56">
        <v>15.5</v>
      </c>
      <c r="AI46" s="37">
        <f t="shared" si="11"/>
        <v>0</v>
      </c>
      <c r="AJ46" s="47">
        <f t="shared" si="12"/>
        <v>0</v>
      </c>
      <c r="AK46" s="26">
        <f t="shared" si="13"/>
        <v>0</v>
      </c>
      <c r="AL46" s="53">
        <f t="shared" si="14"/>
        <v>0</v>
      </c>
      <c r="AM46" s="36"/>
      <c r="AN46" s="54"/>
      <c r="AO46" s="131" t="e">
        <f>VLOOKUP(LEFT(C46,1),Sheet2!$L$3:$M$28,2,FALSE)&amp;MID(C46,2,9)</f>
        <v>#N/A</v>
      </c>
      <c r="AP46" s="131" t="e">
        <f t="shared" si="15"/>
        <v>#N/A</v>
      </c>
      <c r="AQ46" s="131" t="e">
        <f t="shared" si="16"/>
        <v>#N/A</v>
      </c>
      <c r="AR46" s="27">
        <f t="shared" si="17"/>
        <v>0</v>
      </c>
      <c r="AS46" s="28">
        <f t="shared" si="18"/>
        <v>0</v>
      </c>
      <c r="AT46" s="27">
        <f t="shared" si="19"/>
        <v>0</v>
      </c>
      <c r="AU46" s="28">
        <f t="shared" si="20"/>
        <v>0</v>
      </c>
      <c r="AV46" s="28">
        <f t="shared" si="21"/>
        <v>0</v>
      </c>
      <c r="AW46" s="28">
        <f t="shared" si="22"/>
        <v>0</v>
      </c>
      <c r="AX46" s="28">
        <f t="shared" si="23"/>
        <v>0</v>
      </c>
      <c r="AY46" s="28">
        <f t="shared" si="24"/>
        <v>0</v>
      </c>
      <c r="AZ46" s="29" t="str">
        <f t="shared" si="25"/>
        <v/>
      </c>
      <c r="BA46" s="29"/>
      <c r="BB46" s="30">
        <f t="shared" si="135"/>
        <v>0</v>
      </c>
      <c r="BC46" s="30">
        <f t="shared" si="135"/>
        <v>0</v>
      </c>
      <c r="BD46" s="31">
        <f t="shared" si="27"/>
        <v>0</v>
      </c>
      <c r="BE46" s="131"/>
      <c r="BF46" s="27" t="e">
        <f t="shared" si="28"/>
        <v>#VALUE!</v>
      </c>
      <c r="BG46" s="28">
        <f t="shared" si="29"/>
        <v>0</v>
      </c>
      <c r="BH46" s="27" t="e">
        <f t="shared" si="30"/>
        <v>#VALUE!</v>
      </c>
      <c r="BI46" s="28">
        <f t="shared" si="31"/>
        <v>0</v>
      </c>
      <c r="BJ46" s="28">
        <f>IF(OR(T46="",T46=" ",T46="　"),0,IF(D46&gt;=800701,0,IF(MATCH(T46,Sheet2!$D$3:$D$12,1)&lt;=1,1,0)))</f>
        <v>0</v>
      </c>
      <c r="BK46" s="28">
        <f>IF(OR(X46="",X46=" ",X46="　"),0,IF(D46&gt;=800701,0,IF(MATCH(X46,Sheet2!$D$3:$D$12,1)&lt;=1,1,0)))</f>
        <v>0</v>
      </c>
      <c r="BL46" s="28">
        <f>IF(OR(AB46="",AB46=" ",AB46="　"),0,IF(D46&gt;=800701,0,IF(MATCH(AB46,Sheet2!$D$3:$D$12,1)&lt;=1,1,0)))</f>
        <v>0</v>
      </c>
      <c r="BM46" s="28">
        <f>IF(OR(AF46="",AF46=" ",AF46="　"),0,IF(D46&gt;=800701,0,IF(MATCH(AF46,Sheet2!$D$3:$D$12,1)&lt;=1,1,0)))</f>
        <v>0</v>
      </c>
      <c r="BN46" s="29">
        <f t="shared" si="32"/>
        <v>5</v>
      </c>
      <c r="BO46" s="29">
        <f t="shared" si="33"/>
        <v>3</v>
      </c>
      <c r="BP46" s="30">
        <f t="shared" si="34"/>
        <v>0</v>
      </c>
      <c r="BQ46" s="30">
        <f t="shared" si="35"/>
        <v>0</v>
      </c>
      <c r="BR46" s="30">
        <f t="shared" si="136"/>
        <v>0</v>
      </c>
      <c r="BS46" s="30">
        <f t="shared" si="136"/>
        <v>0</v>
      </c>
      <c r="BT46" s="30"/>
      <c r="BU46" s="27" t="e">
        <f t="shared" si="37"/>
        <v>#VALUE!</v>
      </c>
      <c r="BV46" s="28">
        <f t="shared" si="38"/>
        <v>0</v>
      </c>
      <c r="BW46" s="27" t="e">
        <f t="shared" si="39"/>
        <v>#VALUE!</v>
      </c>
      <c r="BX46" s="28">
        <f t="shared" si="40"/>
        <v>0</v>
      </c>
      <c r="BY46" s="28">
        <f>IF(OR(T46="",T46=" ",T46="　"),0,IF(D46&gt;=810101,0,IF(BJ46=1,1,IF(MATCH(T46,Sheet2!$D$3:$D$12,1)&lt;=2,1,0))))</f>
        <v>0</v>
      </c>
      <c r="BZ46" s="28">
        <f>IF(OR(X46="",X46=" ",X46="　"),0,IF(D46&gt;=810101,0,IF(BK46=1,1,IF(MATCH(X46,Sheet2!$D$3:$D$12,1)&lt;=2,1,0))))</f>
        <v>0</v>
      </c>
      <c r="CA46" s="28">
        <f>IF(OR(AB46="",AB46=" ",AB46="　"),0,IF(D46&gt;=810101,0,IF(BL46=1,1,IF(MATCH(AB46,Sheet2!$D$3:$D$12,1)&lt;=2,1,0))))</f>
        <v>0</v>
      </c>
      <c r="CB46" s="28">
        <f>IF(OR(AF46="",AF46=" ",AF46="　"),0,IF(D46&gt;=810101,0,IF(BM46=1,1,IF(MATCH(AF46,Sheet2!$D$3:$D$12,1)&lt;=2,1,0))))</f>
        <v>0</v>
      </c>
      <c r="CC46" s="29">
        <f t="shared" si="41"/>
        <v>4</v>
      </c>
      <c r="CD46" s="29">
        <f t="shared" si="42"/>
        <v>3</v>
      </c>
      <c r="CE46" s="30">
        <f t="shared" si="43"/>
        <v>0</v>
      </c>
      <c r="CF46" s="30">
        <f t="shared" si="44"/>
        <v>0</v>
      </c>
      <c r="CG46" s="30">
        <f t="shared" si="137"/>
        <v>0</v>
      </c>
      <c r="CH46" s="30">
        <f t="shared" si="137"/>
        <v>0</v>
      </c>
      <c r="CI46" s="30"/>
      <c r="CJ46" s="27" t="e">
        <f t="shared" si="46"/>
        <v>#VALUE!</v>
      </c>
      <c r="CK46" s="28">
        <f t="shared" si="47"/>
        <v>0</v>
      </c>
      <c r="CL46" s="27" t="e">
        <f t="shared" si="48"/>
        <v>#VALUE!</v>
      </c>
      <c r="CM46" s="28">
        <f t="shared" si="49"/>
        <v>0</v>
      </c>
      <c r="CN46" s="28">
        <f>IF(OR(T46="",T46=" ",T46="　"),0,IF(D46&gt;=810701,0,IF(BY46=1,1,IF(MATCH(T46,Sheet2!$D$3:$D$12,1)&lt;=3,1,0))))</f>
        <v>0</v>
      </c>
      <c r="CO46" s="28">
        <f>IF(OR(X46="",X46=" ",X46="　"),0,IF(D46&gt;=810701,0,IF(BZ46=1,1,IF(MATCH(X46,Sheet2!$D$3:$D$12,1)&lt;=3,1,0))))</f>
        <v>0</v>
      </c>
      <c r="CP46" s="28">
        <f>IF(OR(AB46="",AB46=" ",AB46="　"),0,IF(D46&gt;=810701,0,IF(CA46=1,1,IF(MATCH(AB46,Sheet2!$D$3:$D$12,1)&lt;=3,1,0))))</f>
        <v>0</v>
      </c>
      <c r="CQ46" s="28">
        <f>IF(OR(AF46="",AF46=" ",AF46="　"),0,IF(D46&gt;=810701,0,IF(CB46=1,1,IF(MATCH(AF46,Sheet2!$D$3:$D$12,1)&lt;=3,1,0))))</f>
        <v>0</v>
      </c>
      <c r="CR46" s="29">
        <f t="shared" si="50"/>
        <v>4</v>
      </c>
      <c r="CS46" s="29">
        <f t="shared" si="51"/>
        <v>3</v>
      </c>
      <c r="CT46" s="30">
        <f t="shared" si="52"/>
        <v>0</v>
      </c>
      <c r="CU46" s="30">
        <f t="shared" si="53"/>
        <v>0</v>
      </c>
      <c r="CV46" s="30">
        <f t="shared" si="138"/>
        <v>0</v>
      </c>
      <c r="CW46" s="30">
        <f t="shared" si="138"/>
        <v>0</v>
      </c>
      <c r="CX46" s="31"/>
      <c r="CY46" s="27" t="e">
        <f t="shared" si="55"/>
        <v>#VALUE!</v>
      </c>
      <c r="CZ46" s="28">
        <f t="shared" si="56"/>
        <v>0</v>
      </c>
      <c r="DA46" s="27" t="e">
        <f t="shared" si="57"/>
        <v>#VALUE!</v>
      </c>
      <c r="DB46" s="28">
        <f t="shared" si="58"/>
        <v>0</v>
      </c>
      <c r="DC46" s="28">
        <f>IF(OR(T46="",T46=" ",T46="　"),0,IF(D46&gt;=820101,0,IF(CN46=1,1,IF(MATCH(T46,Sheet2!$D$3:$D$12,1)&lt;=4,1,0))))</f>
        <v>0</v>
      </c>
      <c r="DD46" s="28">
        <f>IF(OR(X46="",X46=" ",X46="　"),0,IF(D46&gt;=820101,0,IF(CO46=1,1,IF(MATCH(X46,Sheet2!$D$3:$D$12,1)&lt;=4,1,0))))</f>
        <v>0</v>
      </c>
      <c r="DE46" s="28">
        <f>IF(OR(AB46="",AB46=" ",AB46="　"),0,IF(D46&gt;=820101,0,IF(CP46=1,1,IF(MATCH(AB46,Sheet2!$D$3:$D$12,1)&lt;=4,1,0))))</f>
        <v>0</v>
      </c>
      <c r="DF46" s="28">
        <f>IF(OR(AF46="",AF46=" ",AF46="　"),0,IF(D46&gt;=820101,0,IF(CQ46=1,1,IF(MATCH(AF46,Sheet2!$D$3:$D$12,1)&lt;=4,1,0))))</f>
        <v>0</v>
      </c>
      <c r="DG46" s="29">
        <f t="shared" si="59"/>
        <v>3</v>
      </c>
      <c r="DH46" s="29">
        <f t="shared" si="60"/>
        <v>3</v>
      </c>
      <c r="DI46" s="30">
        <f t="shared" si="61"/>
        <v>0</v>
      </c>
      <c r="DJ46" s="30">
        <f t="shared" si="62"/>
        <v>0</v>
      </c>
      <c r="DK46" s="30">
        <f t="shared" si="139"/>
        <v>0</v>
      </c>
      <c r="DL46" s="30">
        <f t="shared" si="139"/>
        <v>0</v>
      </c>
      <c r="DM46" s="31"/>
      <c r="DN46" s="27" t="e">
        <f t="shared" si="64"/>
        <v>#VALUE!</v>
      </c>
      <c r="DO46" s="28">
        <f t="shared" si="65"/>
        <v>0</v>
      </c>
      <c r="DP46" s="27" t="e">
        <f t="shared" si="66"/>
        <v>#VALUE!</v>
      </c>
      <c r="DQ46" s="28">
        <f t="shared" si="67"/>
        <v>0</v>
      </c>
      <c r="DR46" s="28">
        <f>IF(OR(T46="",T46=" ",T46="　"),0,IF(D46&gt;=820701,0,IF(DC46=1,1,IF(MATCH(T46,Sheet2!$D$3:$D$12,1)&lt;=5,1,0))))</f>
        <v>0</v>
      </c>
      <c r="DS46" s="28">
        <f>IF(OR(X46="",X46=" ",X46="　"),0,IF(D46&gt;=820701,0,IF(DD46=1,1,IF(MATCH(X46,Sheet2!$D$3:$D$12,1)&lt;=5,1,0))))</f>
        <v>0</v>
      </c>
      <c r="DT46" s="28">
        <f>IF(OR(AB46="",AB46=" ",AB46="　"),0,IF(D46&gt;=820701,0,IF(DE46=1,1,IF(MATCH(AB46,Sheet2!$D$3:$D$12,1)&lt;=5,1,0))))</f>
        <v>0</v>
      </c>
      <c r="DU46" s="28">
        <f>IF(OR(AF46="",AF46=" ",AF46="　"),0,IF(D46&gt;=820701,0,IF(DF46=1,1,IF(MATCH(AF46,Sheet2!$D$3:$D$12,1)&lt;=5,1,0))))</f>
        <v>0</v>
      </c>
      <c r="DV46" s="29">
        <f t="shared" si="68"/>
        <v>3</v>
      </c>
      <c r="DW46" s="29">
        <f t="shared" si="69"/>
        <v>3</v>
      </c>
      <c r="DX46" s="30">
        <f t="shared" si="70"/>
        <v>0</v>
      </c>
      <c r="DY46" s="30">
        <f t="shared" si="71"/>
        <v>0</v>
      </c>
      <c r="DZ46" s="30">
        <f t="shared" si="140"/>
        <v>0</v>
      </c>
      <c r="EA46" s="30">
        <f t="shared" si="140"/>
        <v>0</v>
      </c>
      <c r="EB46" s="31"/>
      <c r="EC46" s="27" t="e">
        <f t="shared" si="73"/>
        <v>#VALUE!</v>
      </c>
      <c r="ED46" s="28">
        <f t="shared" si="74"/>
        <v>0</v>
      </c>
      <c r="EE46" s="27" t="e">
        <f t="shared" si="75"/>
        <v>#VALUE!</v>
      </c>
      <c r="EF46" s="28">
        <f t="shared" si="76"/>
        <v>0</v>
      </c>
      <c r="EG46" s="28">
        <f>IF(OR(T46="",T46=" ",T46="　"),0,IF(D46&gt;=830101,0,IF(DR46=1,1,IF(MATCH(T46,Sheet2!$D$3:$D$12,1)&lt;=6,1,0))))</f>
        <v>0</v>
      </c>
      <c r="EH46" s="28">
        <f>IF(OR(X46="",X46=" ",X46="　"),0,IF(D46&gt;=830101,0,IF(DS46=1,1,IF(MATCH(X46,Sheet2!$D$3:$D$12,1)&lt;=6,1,0))))</f>
        <v>0</v>
      </c>
      <c r="EI46" s="28">
        <f>IF(OR(AB46="",AB46=" ",AB46="　"),0,IF(D46&gt;=830101,0,IF(DT46=1,1,IF(MATCH(AB46,Sheet2!$D$3:$D$12,1)&lt;=6,1,0))))</f>
        <v>0</v>
      </c>
      <c r="EJ46" s="28">
        <f>IF(OR(AF46="",AF46=" ",AF46="　"),0,IF(D46&gt;=830101,0,IF(DU46=1,1,IF(MATCH(AF46,Sheet2!$D$3:$D$12,1)&lt;=6,1,0))))</f>
        <v>0</v>
      </c>
      <c r="EK46" s="29">
        <f t="shared" si="77"/>
        <v>2</v>
      </c>
      <c r="EL46" s="29">
        <f t="shared" si="78"/>
        <v>2</v>
      </c>
      <c r="EM46" s="30">
        <f t="shared" si="79"/>
        <v>0</v>
      </c>
      <c r="EN46" s="30">
        <f t="shared" si="80"/>
        <v>0</v>
      </c>
      <c r="EO46" s="30">
        <f t="shared" si="141"/>
        <v>0</v>
      </c>
      <c r="EP46" s="30">
        <f t="shared" si="141"/>
        <v>0</v>
      </c>
      <c r="EQ46" s="31"/>
      <c r="ER46" s="27" t="e">
        <f t="shared" si="82"/>
        <v>#VALUE!</v>
      </c>
      <c r="ES46" s="28">
        <f t="shared" si="83"/>
        <v>0</v>
      </c>
      <c r="ET46" s="27" t="e">
        <f t="shared" si="84"/>
        <v>#VALUE!</v>
      </c>
      <c r="EU46" s="28">
        <f t="shared" si="85"/>
        <v>0</v>
      </c>
      <c r="EV46" s="28">
        <f>IF(OR(T46="",T46=" ",T46="　"),0,IF(D46&gt;=830701,0,IF(EG46=1,1,IF(MATCH(T46,Sheet2!$D$3:$D$12,1)&lt;=7,1,0))))</f>
        <v>0</v>
      </c>
      <c r="EW46" s="28">
        <f>IF(OR(X46="",X46=" ",X46="　"),0,IF(D46&gt;=830701,0,IF(EH46=1,1,IF(MATCH(X46,Sheet2!$D$3:$D$12,1)&lt;=7,1,0))))</f>
        <v>0</v>
      </c>
      <c r="EX46" s="28">
        <f>IF(OR(AB46="",AB46=" ",AB46="　"),0,IF(D46&gt;=830701,0,IF(EI46=1,1,IF(MATCH(AB46,Sheet2!$D$3:$D$12,1)&lt;=7,1,0))))</f>
        <v>0</v>
      </c>
      <c r="EY46" s="28">
        <f>IF(OR(AF46="",AF46=" ",AF46="　"),0,IF(D46&gt;=830701,0,IF(EJ46=1,1,IF(MATCH(AF46,Sheet2!$D$3:$D$12,1)&lt;=7,1,0))))</f>
        <v>0</v>
      </c>
      <c r="EZ46" s="29">
        <f t="shared" si="86"/>
        <v>2</v>
      </c>
      <c r="FA46" s="29">
        <f t="shared" si="87"/>
        <v>2</v>
      </c>
      <c r="FB46" s="30">
        <f t="shared" si="88"/>
        <v>0</v>
      </c>
      <c r="FC46" s="30">
        <f t="shared" si="89"/>
        <v>0</v>
      </c>
      <c r="FD46" s="30">
        <f t="shared" si="142"/>
        <v>0</v>
      </c>
      <c r="FE46" s="30">
        <f t="shared" si="142"/>
        <v>0</v>
      </c>
      <c r="FF46" s="31"/>
      <c r="FG46" s="27" t="e">
        <f t="shared" si="91"/>
        <v>#VALUE!</v>
      </c>
      <c r="FH46" s="28">
        <f t="shared" si="92"/>
        <v>0</v>
      </c>
      <c r="FI46" s="27" t="e">
        <f t="shared" si="93"/>
        <v>#VALUE!</v>
      </c>
      <c r="FJ46" s="28">
        <f t="shared" si="94"/>
        <v>0</v>
      </c>
      <c r="FK46" s="28">
        <f>IF(OR(T46="",T46=" ",T46="　"),0,IF(D46&gt;=840101,0,IF(EV46=1,1,IF(MATCH(T46,Sheet2!$D$3:$D$12,1)&lt;=8,1,0))))</f>
        <v>0</v>
      </c>
      <c r="FL46" s="28">
        <f>IF(OR(X46="",X46=" ",X46="　"),0,IF(D46&gt;=840101,0,IF(EW46=1,1,IF(MATCH(X46,Sheet2!$D$3:$D$12,1)&lt;=8,1,0))))</f>
        <v>0</v>
      </c>
      <c r="FM46" s="28">
        <f>IF(OR(AB46="",AB46=" ",AB46="　"),0,IF(D46&gt;=840101,0,IF(EX46=1,1,IF(MATCH(AB46,Sheet2!$D$3:$D$12,1)&lt;=8,1,0))))</f>
        <v>0</v>
      </c>
      <c r="FN46" s="28">
        <f>IF(OR(AF46="",AF46=" ",AF46="　"),0,IF(D46&gt;=840101,0,IF(EY46=1,1,IF(MATCH(AF46,Sheet2!$D$3:$D$12,1)&lt;=8,1,0))))</f>
        <v>0</v>
      </c>
      <c r="FO46" s="29">
        <f t="shared" si="95"/>
        <v>1</v>
      </c>
      <c r="FP46" s="29">
        <f t="shared" si="96"/>
        <v>1</v>
      </c>
      <c r="FQ46" s="30">
        <f t="shared" si="97"/>
        <v>0</v>
      </c>
      <c r="FR46" s="30">
        <f t="shared" si="98"/>
        <v>0</v>
      </c>
      <c r="FS46" s="30">
        <f t="shared" si="143"/>
        <v>0</v>
      </c>
      <c r="FT46" s="30">
        <f t="shared" si="143"/>
        <v>0</v>
      </c>
      <c r="FU46" s="31"/>
      <c r="FV46" s="27" t="e">
        <f t="shared" si="100"/>
        <v>#VALUE!</v>
      </c>
      <c r="FW46" s="28">
        <f t="shared" si="101"/>
        <v>0</v>
      </c>
      <c r="FX46" s="27" t="e">
        <f t="shared" si="102"/>
        <v>#VALUE!</v>
      </c>
      <c r="FY46" s="28">
        <f t="shared" si="103"/>
        <v>0</v>
      </c>
      <c r="FZ46" s="28">
        <f>IF(OR(T46="",T46=" ",T46="　"),0,IF(D46&gt;=840701,0,IF(FK46=1,1,IF(MATCH(T46,Sheet2!$D$3:$D$12,1)&lt;=9,1,0))))</f>
        <v>0</v>
      </c>
      <c r="GA46" s="28">
        <f>IF(OR(X46="",X46=" ",X46="　"),0,IF(D46&gt;=840701,0,IF(FL46=1,1,IF(MATCH(X46,Sheet2!$D$3:$D$12,1)&lt;=9,1,0))))</f>
        <v>0</v>
      </c>
      <c r="GB46" s="28">
        <f>IF(OR(AB46="",AB46=" ",AB46="　"),0,IF(D46&gt;=840701,0,IF(FM46=1,1,IF(MATCH(AB46,Sheet2!$D$3:$D$12,1)&lt;=9,1,0))))</f>
        <v>0</v>
      </c>
      <c r="GC46" s="28">
        <f>IF(OR(AF46="",AF46=" ",AF46="　"),0,IF(D46&gt;=840701,0,IF(FN46=1,1,IF(MATCH(AF46,Sheet2!$D$3:$D$12,1)&lt;=9,1,0))))</f>
        <v>0</v>
      </c>
      <c r="GD46" s="29">
        <f t="shared" si="104"/>
        <v>1</v>
      </c>
      <c r="GE46" s="29">
        <f t="shared" si="105"/>
        <v>1</v>
      </c>
      <c r="GF46" s="30">
        <f t="shared" si="106"/>
        <v>0</v>
      </c>
      <c r="GG46" s="30">
        <f t="shared" si="107"/>
        <v>0</v>
      </c>
      <c r="GH46" s="30">
        <f t="shared" si="144"/>
        <v>0</v>
      </c>
      <c r="GI46" s="30">
        <f t="shared" si="144"/>
        <v>0</v>
      </c>
      <c r="GJ46" s="31"/>
      <c r="GK46" s="27" t="e">
        <f t="shared" si="109"/>
        <v>#VALUE!</v>
      </c>
      <c r="GL46" s="28">
        <f t="shared" si="110"/>
        <v>0</v>
      </c>
      <c r="GM46" s="27" t="e">
        <f t="shared" si="111"/>
        <v>#VALUE!</v>
      </c>
      <c r="GN46" s="28">
        <f t="shared" si="112"/>
        <v>0</v>
      </c>
      <c r="GO46" s="28">
        <f>IF(OR(T46="",T46=" ",T46="　"),0,IF(D46&gt;=840701,0,IF(FZ46=1,1,IF(MATCH(T46,Sheet2!$D$3:$D$12,1)&lt;=10,1,0))))</f>
        <v>0</v>
      </c>
      <c r="GP46" s="28">
        <f>IF(OR(X46="",X46=" ",X46="　"),0,IF(D46&gt;=840701,0,IF(GA46=1,1,IF(MATCH(X46,Sheet2!$D$3:$D$12,1)&lt;=10,1,0))))</f>
        <v>0</v>
      </c>
      <c r="GQ46" s="28">
        <f>IF(OR(AB46="",AB46=" ",AB46="　"),0,IF(D46&gt;=840701,0,IF(GB46=1,1,IF(MATCH(AB46,Sheet2!$D$3:$D$12,1)&lt;=10,1,0))))</f>
        <v>0</v>
      </c>
      <c r="GR46" s="28">
        <f>IF(OR(AF46="",AF46=" ",AF46="　"),0,IF(D46&gt;=840701,0,IF(GC46=1,1,IF(MATCH(AF46,Sheet2!$D$3:$D$12,1)&lt;=10,1,0))))</f>
        <v>0</v>
      </c>
      <c r="GS46" s="29">
        <f t="shared" si="113"/>
        <v>0</v>
      </c>
      <c r="GT46" s="29">
        <f t="shared" si="114"/>
        <v>0</v>
      </c>
      <c r="GU46" s="30">
        <f t="shared" si="115"/>
        <v>0</v>
      </c>
      <c r="GV46" s="30">
        <f t="shared" si="116"/>
        <v>0</v>
      </c>
      <c r="GW46" s="30">
        <f t="shared" si="145"/>
        <v>0</v>
      </c>
      <c r="GX46" s="30">
        <f t="shared" si="145"/>
        <v>0</v>
      </c>
      <c r="GY46" s="131"/>
      <c r="GZ46" s="39" t="str">
        <f t="shared" si="118"/>
        <v>1911/00/00</v>
      </c>
      <c r="HA46" s="131" t="e">
        <f t="shared" si="119"/>
        <v>#VALUE!</v>
      </c>
      <c r="HB46" s="131" t="str">
        <f t="shared" si="120"/>
        <v>1911/00/00</v>
      </c>
      <c r="HC46" s="131" t="e">
        <f t="shared" si="121"/>
        <v>#VALUE!</v>
      </c>
      <c r="HD46" s="131" t="str">
        <f t="shared" si="122"/>
        <v>1911/00/00</v>
      </c>
      <c r="HE46" s="131" t="e">
        <f t="shared" si="123"/>
        <v>#VALUE!</v>
      </c>
      <c r="HF46" s="131" t="str">
        <f t="shared" si="124"/>
        <v>2015/01/01</v>
      </c>
      <c r="HH46" s="131">
        <f>IF(OR(C46="",C46=" ",C46="　"),0,IF(D46&gt;780630,0,ROUND(VLOOKUP(F46,Sheet2!$A$1:$B$20,2,FALSE)*E46,0)))</f>
        <v>0</v>
      </c>
      <c r="HI46" s="131">
        <f t="shared" si="125"/>
        <v>0</v>
      </c>
      <c r="HJ46" s="131">
        <f t="shared" si="126"/>
        <v>0</v>
      </c>
      <c r="HL46" s="131" t="str">
        <f t="shared" si="127"/>
        <v/>
      </c>
      <c r="HM46" s="131" t="str">
        <f t="shared" si="128"/>
        <v/>
      </c>
      <c r="HN46" s="131" t="str">
        <f t="shared" si="129"/>
        <v/>
      </c>
      <c r="HO46" s="131" t="str">
        <f t="shared" si="130"/>
        <v/>
      </c>
      <c r="HP46" s="131" t="str">
        <f t="shared" si="131"/>
        <v/>
      </c>
      <c r="HQ46" s="131" t="str">
        <f t="shared" si="131"/>
        <v/>
      </c>
      <c r="HR46" s="131" t="str">
        <f t="shared" si="132"/>
        <v/>
      </c>
    </row>
    <row r="47" spans="1:226" ht="60" customHeight="1">
      <c r="A47" s="125">
        <v>42</v>
      </c>
      <c r="B47" s="32"/>
      <c r="C47" s="33"/>
      <c r="D47" s="34"/>
      <c r="E47" s="55"/>
      <c r="F47" s="46"/>
      <c r="G47" s="48">
        <f>IF(OR(C47="",C47=" ",C47="　"),0,IF(D47&gt;780630,0,ROUND(VLOOKUP(F47,Sheet2!$A$1:$B$20,2,FALSE),0)))</f>
        <v>0</v>
      </c>
      <c r="H47" s="49">
        <f t="shared" si="0"/>
        <v>0</v>
      </c>
      <c r="I47" s="24">
        <f t="shared" si="1"/>
        <v>0</v>
      </c>
      <c r="J47" s="25">
        <f t="shared" si="2"/>
        <v>0</v>
      </c>
      <c r="K47" s="35"/>
      <c r="L47" s="133" t="str">
        <f t="shared" si="133"/>
        <v/>
      </c>
      <c r="M47" s="51" t="str">
        <f t="shared" si="4"/>
        <v/>
      </c>
      <c r="N47" s="56">
        <v>15.5</v>
      </c>
      <c r="O47" s="38"/>
      <c r="P47" s="133" t="str">
        <f t="shared" si="134"/>
        <v/>
      </c>
      <c r="Q47" s="51" t="str">
        <f t="shared" si="6"/>
        <v/>
      </c>
      <c r="R47" s="56">
        <v>15.5</v>
      </c>
      <c r="S47" s="38"/>
      <c r="T47" s="34"/>
      <c r="U47" s="51" t="str">
        <f t="shared" si="7"/>
        <v/>
      </c>
      <c r="V47" s="56">
        <v>15.5</v>
      </c>
      <c r="W47" s="38"/>
      <c r="X47" s="34"/>
      <c r="Y47" s="51" t="str">
        <f t="shared" si="8"/>
        <v/>
      </c>
      <c r="Z47" s="56">
        <v>15.5</v>
      </c>
      <c r="AA47" s="35"/>
      <c r="AB47" s="34"/>
      <c r="AC47" s="51" t="str">
        <f t="shared" si="9"/>
        <v/>
      </c>
      <c r="AD47" s="56">
        <v>15.5</v>
      </c>
      <c r="AE47" s="38"/>
      <c r="AF47" s="34"/>
      <c r="AG47" s="51" t="str">
        <f t="shared" si="10"/>
        <v/>
      </c>
      <c r="AH47" s="56">
        <v>15.5</v>
      </c>
      <c r="AI47" s="37">
        <f t="shared" si="11"/>
        <v>0</v>
      </c>
      <c r="AJ47" s="47">
        <f t="shared" si="12"/>
        <v>0</v>
      </c>
      <c r="AK47" s="26">
        <f t="shared" si="13"/>
        <v>0</v>
      </c>
      <c r="AL47" s="53">
        <f t="shared" si="14"/>
        <v>0</v>
      </c>
      <c r="AM47" s="36"/>
      <c r="AN47" s="54"/>
      <c r="AO47" s="131" t="e">
        <f>VLOOKUP(LEFT(C47,1),Sheet2!$L$3:$M$28,2,FALSE)&amp;MID(C47,2,9)</f>
        <v>#N/A</v>
      </c>
      <c r="AP47" s="131" t="e">
        <f t="shared" si="15"/>
        <v>#N/A</v>
      </c>
      <c r="AQ47" s="131" t="e">
        <f t="shared" si="16"/>
        <v>#N/A</v>
      </c>
      <c r="AR47" s="27">
        <f t="shared" si="17"/>
        <v>0</v>
      </c>
      <c r="AS47" s="28">
        <f t="shared" si="18"/>
        <v>0</v>
      </c>
      <c r="AT47" s="27">
        <f t="shared" si="19"/>
        <v>0</v>
      </c>
      <c r="AU47" s="28">
        <f t="shared" si="20"/>
        <v>0</v>
      </c>
      <c r="AV47" s="28">
        <f t="shared" si="21"/>
        <v>0</v>
      </c>
      <c r="AW47" s="28">
        <f t="shared" si="22"/>
        <v>0</v>
      </c>
      <c r="AX47" s="28">
        <f t="shared" si="23"/>
        <v>0</v>
      </c>
      <c r="AY47" s="28">
        <f t="shared" si="24"/>
        <v>0</v>
      </c>
      <c r="AZ47" s="29" t="str">
        <f t="shared" si="25"/>
        <v/>
      </c>
      <c r="BA47" s="29"/>
      <c r="BB47" s="30">
        <f t="shared" si="135"/>
        <v>0</v>
      </c>
      <c r="BC47" s="30">
        <f t="shared" si="135"/>
        <v>0</v>
      </c>
      <c r="BD47" s="31">
        <f t="shared" si="27"/>
        <v>0</v>
      </c>
      <c r="BE47" s="131"/>
      <c r="BF47" s="27" t="e">
        <f t="shared" si="28"/>
        <v>#VALUE!</v>
      </c>
      <c r="BG47" s="28">
        <f t="shared" si="29"/>
        <v>0</v>
      </c>
      <c r="BH47" s="27" t="e">
        <f t="shared" si="30"/>
        <v>#VALUE!</v>
      </c>
      <c r="BI47" s="28">
        <f t="shared" si="31"/>
        <v>0</v>
      </c>
      <c r="BJ47" s="28">
        <f>IF(OR(T47="",T47=" ",T47="　"),0,IF(D47&gt;=800701,0,IF(MATCH(T47,Sheet2!$D$3:$D$12,1)&lt;=1,1,0)))</f>
        <v>0</v>
      </c>
      <c r="BK47" s="28">
        <f>IF(OR(X47="",X47=" ",X47="　"),0,IF(D47&gt;=800701,0,IF(MATCH(X47,Sheet2!$D$3:$D$12,1)&lt;=1,1,0)))</f>
        <v>0</v>
      </c>
      <c r="BL47" s="28">
        <f>IF(OR(AB47="",AB47=" ",AB47="　"),0,IF(D47&gt;=800701,0,IF(MATCH(AB47,Sheet2!$D$3:$D$12,1)&lt;=1,1,0)))</f>
        <v>0</v>
      </c>
      <c r="BM47" s="28">
        <f>IF(OR(AF47="",AF47=" ",AF47="　"),0,IF(D47&gt;=800701,0,IF(MATCH(AF47,Sheet2!$D$3:$D$12,1)&lt;=1,1,0)))</f>
        <v>0</v>
      </c>
      <c r="BN47" s="29">
        <f t="shared" si="32"/>
        <v>5</v>
      </c>
      <c r="BO47" s="29">
        <f t="shared" si="33"/>
        <v>3</v>
      </c>
      <c r="BP47" s="30">
        <f t="shared" si="34"/>
        <v>0</v>
      </c>
      <c r="BQ47" s="30">
        <f t="shared" si="35"/>
        <v>0</v>
      </c>
      <c r="BR47" s="30">
        <f t="shared" si="136"/>
        <v>0</v>
      </c>
      <c r="BS47" s="30">
        <f t="shared" si="136"/>
        <v>0</v>
      </c>
      <c r="BT47" s="30"/>
      <c r="BU47" s="27" t="e">
        <f t="shared" si="37"/>
        <v>#VALUE!</v>
      </c>
      <c r="BV47" s="28">
        <f t="shared" si="38"/>
        <v>0</v>
      </c>
      <c r="BW47" s="27" t="e">
        <f t="shared" si="39"/>
        <v>#VALUE!</v>
      </c>
      <c r="BX47" s="28">
        <f t="shared" si="40"/>
        <v>0</v>
      </c>
      <c r="BY47" s="28">
        <f>IF(OR(T47="",T47=" ",T47="　"),0,IF(D47&gt;=810101,0,IF(BJ47=1,1,IF(MATCH(T47,Sheet2!$D$3:$D$12,1)&lt;=2,1,0))))</f>
        <v>0</v>
      </c>
      <c r="BZ47" s="28">
        <f>IF(OR(X47="",X47=" ",X47="　"),0,IF(D47&gt;=810101,0,IF(BK47=1,1,IF(MATCH(X47,Sheet2!$D$3:$D$12,1)&lt;=2,1,0))))</f>
        <v>0</v>
      </c>
      <c r="CA47" s="28">
        <f>IF(OR(AB47="",AB47=" ",AB47="　"),0,IF(D47&gt;=810101,0,IF(BL47=1,1,IF(MATCH(AB47,Sheet2!$D$3:$D$12,1)&lt;=2,1,0))))</f>
        <v>0</v>
      </c>
      <c r="CB47" s="28">
        <f>IF(OR(AF47="",AF47=" ",AF47="　"),0,IF(D47&gt;=810101,0,IF(BM47=1,1,IF(MATCH(AF47,Sheet2!$D$3:$D$12,1)&lt;=2,1,0))))</f>
        <v>0</v>
      </c>
      <c r="CC47" s="29">
        <f t="shared" si="41"/>
        <v>4</v>
      </c>
      <c r="CD47" s="29">
        <f t="shared" si="42"/>
        <v>3</v>
      </c>
      <c r="CE47" s="30">
        <f t="shared" si="43"/>
        <v>0</v>
      </c>
      <c r="CF47" s="30">
        <f t="shared" si="44"/>
        <v>0</v>
      </c>
      <c r="CG47" s="30">
        <f t="shared" si="137"/>
        <v>0</v>
      </c>
      <c r="CH47" s="30">
        <f t="shared" si="137"/>
        <v>0</v>
      </c>
      <c r="CI47" s="30"/>
      <c r="CJ47" s="27" t="e">
        <f t="shared" si="46"/>
        <v>#VALUE!</v>
      </c>
      <c r="CK47" s="28">
        <f t="shared" si="47"/>
        <v>0</v>
      </c>
      <c r="CL47" s="27" t="e">
        <f t="shared" si="48"/>
        <v>#VALUE!</v>
      </c>
      <c r="CM47" s="28">
        <f t="shared" si="49"/>
        <v>0</v>
      </c>
      <c r="CN47" s="28">
        <f>IF(OR(T47="",T47=" ",T47="　"),0,IF(D47&gt;=810701,0,IF(BY47=1,1,IF(MATCH(T47,Sheet2!$D$3:$D$12,1)&lt;=3,1,0))))</f>
        <v>0</v>
      </c>
      <c r="CO47" s="28">
        <f>IF(OR(X47="",X47=" ",X47="　"),0,IF(D47&gt;=810701,0,IF(BZ47=1,1,IF(MATCH(X47,Sheet2!$D$3:$D$12,1)&lt;=3,1,0))))</f>
        <v>0</v>
      </c>
      <c r="CP47" s="28">
        <f>IF(OR(AB47="",AB47=" ",AB47="　"),0,IF(D47&gt;=810701,0,IF(CA47=1,1,IF(MATCH(AB47,Sheet2!$D$3:$D$12,1)&lt;=3,1,0))))</f>
        <v>0</v>
      </c>
      <c r="CQ47" s="28">
        <f>IF(OR(AF47="",AF47=" ",AF47="　"),0,IF(D47&gt;=810701,0,IF(CB47=1,1,IF(MATCH(AF47,Sheet2!$D$3:$D$12,1)&lt;=3,1,0))))</f>
        <v>0</v>
      </c>
      <c r="CR47" s="29">
        <f t="shared" si="50"/>
        <v>4</v>
      </c>
      <c r="CS47" s="29">
        <f t="shared" si="51"/>
        <v>3</v>
      </c>
      <c r="CT47" s="30">
        <f t="shared" si="52"/>
        <v>0</v>
      </c>
      <c r="CU47" s="30">
        <f t="shared" si="53"/>
        <v>0</v>
      </c>
      <c r="CV47" s="30">
        <f t="shared" si="138"/>
        <v>0</v>
      </c>
      <c r="CW47" s="30">
        <f t="shared" si="138"/>
        <v>0</v>
      </c>
      <c r="CX47" s="31"/>
      <c r="CY47" s="27" t="e">
        <f t="shared" si="55"/>
        <v>#VALUE!</v>
      </c>
      <c r="CZ47" s="28">
        <f t="shared" si="56"/>
        <v>0</v>
      </c>
      <c r="DA47" s="27" t="e">
        <f t="shared" si="57"/>
        <v>#VALUE!</v>
      </c>
      <c r="DB47" s="28">
        <f t="shared" si="58"/>
        <v>0</v>
      </c>
      <c r="DC47" s="28">
        <f>IF(OR(T47="",T47=" ",T47="　"),0,IF(D47&gt;=820101,0,IF(CN47=1,1,IF(MATCH(T47,Sheet2!$D$3:$D$12,1)&lt;=4,1,0))))</f>
        <v>0</v>
      </c>
      <c r="DD47" s="28">
        <f>IF(OR(X47="",X47=" ",X47="　"),0,IF(D47&gt;=820101,0,IF(CO47=1,1,IF(MATCH(X47,Sheet2!$D$3:$D$12,1)&lt;=4,1,0))))</f>
        <v>0</v>
      </c>
      <c r="DE47" s="28">
        <f>IF(OR(AB47="",AB47=" ",AB47="　"),0,IF(D47&gt;=820101,0,IF(CP47=1,1,IF(MATCH(AB47,Sheet2!$D$3:$D$12,1)&lt;=4,1,0))))</f>
        <v>0</v>
      </c>
      <c r="DF47" s="28">
        <f>IF(OR(AF47="",AF47=" ",AF47="　"),0,IF(D47&gt;=820101,0,IF(CQ47=1,1,IF(MATCH(AF47,Sheet2!$D$3:$D$12,1)&lt;=4,1,0))))</f>
        <v>0</v>
      </c>
      <c r="DG47" s="29">
        <f t="shared" si="59"/>
        <v>3</v>
      </c>
      <c r="DH47" s="29">
        <f t="shared" si="60"/>
        <v>3</v>
      </c>
      <c r="DI47" s="30">
        <f t="shared" si="61"/>
        <v>0</v>
      </c>
      <c r="DJ47" s="30">
        <f t="shared" si="62"/>
        <v>0</v>
      </c>
      <c r="DK47" s="30">
        <f t="shared" si="139"/>
        <v>0</v>
      </c>
      <c r="DL47" s="30">
        <f t="shared" si="139"/>
        <v>0</v>
      </c>
      <c r="DM47" s="31"/>
      <c r="DN47" s="27" t="e">
        <f t="shared" si="64"/>
        <v>#VALUE!</v>
      </c>
      <c r="DO47" s="28">
        <f t="shared" si="65"/>
        <v>0</v>
      </c>
      <c r="DP47" s="27" t="e">
        <f t="shared" si="66"/>
        <v>#VALUE!</v>
      </c>
      <c r="DQ47" s="28">
        <f t="shared" si="67"/>
        <v>0</v>
      </c>
      <c r="DR47" s="28">
        <f>IF(OR(T47="",T47=" ",T47="　"),0,IF(D47&gt;=820701,0,IF(DC47=1,1,IF(MATCH(T47,Sheet2!$D$3:$D$12,1)&lt;=5,1,0))))</f>
        <v>0</v>
      </c>
      <c r="DS47" s="28">
        <f>IF(OR(X47="",X47=" ",X47="　"),0,IF(D47&gt;=820701,0,IF(DD47=1,1,IF(MATCH(X47,Sheet2!$D$3:$D$12,1)&lt;=5,1,0))))</f>
        <v>0</v>
      </c>
      <c r="DT47" s="28">
        <f>IF(OR(AB47="",AB47=" ",AB47="　"),0,IF(D47&gt;=820701,0,IF(DE47=1,1,IF(MATCH(AB47,Sheet2!$D$3:$D$12,1)&lt;=5,1,0))))</f>
        <v>0</v>
      </c>
      <c r="DU47" s="28">
        <f>IF(OR(AF47="",AF47=" ",AF47="　"),0,IF(D47&gt;=820701,0,IF(DF47=1,1,IF(MATCH(AF47,Sheet2!$D$3:$D$12,1)&lt;=5,1,0))))</f>
        <v>0</v>
      </c>
      <c r="DV47" s="29">
        <f t="shared" si="68"/>
        <v>3</v>
      </c>
      <c r="DW47" s="29">
        <f t="shared" si="69"/>
        <v>3</v>
      </c>
      <c r="DX47" s="30">
        <f t="shared" si="70"/>
        <v>0</v>
      </c>
      <c r="DY47" s="30">
        <f t="shared" si="71"/>
        <v>0</v>
      </c>
      <c r="DZ47" s="30">
        <f t="shared" si="140"/>
        <v>0</v>
      </c>
      <c r="EA47" s="30">
        <f t="shared" si="140"/>
        <v>0</v>
      </c>
      <c r="EB47" s="31"/>
      <c r="EC47" s="27" t="e">
        <f t="shared" si="73"/>
        <v>#VALUE!</v>
      </c>
      <c r="ED47" s="28">
        <f t="shared" si="74"/>
        <v>0</v>
      </c>
      <c r="EE47" s="27" t="e">
        <f t="shared" si="75"/>
        <v>#VALUE!</v>
      </c>
      <c r="EF47" s="28">
        <f t="shared" si="76"/>
        <v>0</v>
      </c>
      <c r="EG47" s="28">
        <f>IF(OR(T47="",T47=" ",T47="　"),0,IF(D47&gt;=830101,0,IF(DR47=1,1,IF(MATCH(T47,Sheet2!$D$3:$D$12,1)&lt;=6,1,0))))</f>
        <v>0</v>
      </c>
      <c r="EH47" s="28">
        <f>IF(OR(X47="",X47=" ",X47="　"),0,IF(D47&gt;=830101,0,IF(DS47=1,1,IF(MATCH(X47,Sheet2!$D$3:$D$12,1)&lt;=6,1,0))))</f>
        <v>0</v>
      </c>
      <c r="EI47" s="28">
        <f>IF(OR(AB47="",AB47=" ",AB47="　"),0,IF(D47&gt;=830101,0,IF(DT47=1,1,IF(MATCH(AB47,Sheet2!$D$3:$D$12,1)&lt;=6,1,0))))</f>
        <v>0</v>
      </c>
      <c r="EJ47" s="28">
        <f>IF(OR(AF47="",AF47=" ",AF47="　"),0,IF(D47&gt;=830101,0,IF(DU47=1,1,IF(MATCH(AF47,Sheet2!$D$3:$D$12,1)&lt;=6,1,0))))</f>
        <v>0</v>
      </c>
      <c r="EK47" s="29">
        <f t="shared" si="77"/>
        <v>2</v>
      </c>
      <c r="EL47" s="29">
        <f t="shared" si="78"/>
        <v>2</v>
      </c>
      <c r="EM47" s="30">
        <f t="shared" si="79"/>
        <v>0</v>
      </c>
      <c r="EN47" s="30">
        <f t="shared" si="80"/>
        <v>0</v>
      </c>
      <c r="EO47" s="30">
        <f t="shared" si="141"/>
        <v>0</v>
      </c>
      <c r="EP47" s="30">
        <f t="shared" si="141"/>
        <v>0</v>
      </c>
      <c r="EQ47" s="31"/>
      <c r="ER47" s="27" t="e">
        <f t="shared" si="82"/>
        <v>#VALUE!</v>
      </c>
      <c r="ES47" s="28">
        <f t="shared" si="83"/>
        <v>0</v>
      </c>
      <c r="ET47" s="27" t="e">
        <f t="shared" si="84"/>
        <v>#VALUE!</v>
      </c>
      <c r="EU47" s="28">
        <f t="shared" si="85"/>
        <v>0</v>
      </c>
      <c r="EV47" s="28">
        <f>IF(OR(T47="",T47=" ",T47="　"),0,IF(D47&gt;=830701,0,IF(EG47=1,1,IF(MATCH(T47,Sheet2!$D$3:$D$12,1)&lt;=7,1,0))))</f>
        <v>0</v>
      </c>
      <c r="EW47" s="28">
        <f>IF(OR(X47="",X47=" ",X47="　"),0,IF(D47&gt;=830701,0,IF(EH47=1,1,IF(MATCH(X47,Sheet2!$D$3:$D$12,1)&lt;=7,1,0))))</f>
        <v>0</v>
      </c>
      <c r="EX47" s="28">
        <f>IF(OR(AB47="",AB47=" ",AB47="　"),0,IF(D47&gt;=830701,0,IF(EI47=1,1,IF(MATCH(AB47,Sheet2!$D$3:$D$12,1)&lt;=7,1,0))))</f>
        <v>0</v>
      </c>
      <c r="EY47" s="28">
        <f>IF(OR(AF47="",AF47=" ",AF47="　"),0,IF(D47&gt;=830701,0,IF(EJ47=1,1,IF(MATCH(AF47,Sheet2!$D$3:$D$12,1)&lt;=7,1,0))))</f>
        <v>0</v>
      </c>
      <c r="EZ47" s="29">
        <f t="shared" si="86"/>
        <v>2</v>
      </c>
      <c r="FA47" s="29">
        <f t="shared" si="87"/>
        <v>2</v>
      </c>
      <c r="FB47" s="30">
        <f t="shared" si="88"/>
        <v>0</v>
      </c>
      <c r="FC47" s="30">
        <f t="shared" si="89"/>
        <v>0</v>
      </c>
      <c r="FD47" s="30">
        <f t="shared" si="142"/>
        <v>0</v>
      </c>
      <c r="FE47" s="30">
        <f t="shared" si="142"/>
        <v>0</v>
      </c>
      <c r="FF47" s="31"/>
      <c r="FG47" s="27" t="e">
        <f t="shared" si="91"/>
        <v>#VALUE!</v>
      </c>
      <c r="FH47" s="28">
        <f t="shared" si="92"/>
        <v>0</v>
      </c>
      <c r="FI47" s="27" t="e">
        <f t="shared" si="93"/>
        <v>#VALUE!</v>
      </c>
      <c r="FJ47" s="28">
        <f t="shared" si="94"/>
        <v>0</v>
      </c>
      <c r="FK47" s="28">
        <f>IF(OR(T47="",T47=" ",T47="　"),0,IF(D47&gt;=840101,0,IF(EV47=1,1,IF(MATCH(T47,Sheet2!$D$3:$D$12,1)&lt;=8,1,0))))</f>
        <v>0</v>
      </c>
      <c r="FL47" s="28">
        <f>IF(OR(X47="",X47=" ",X47="　"),0,IF(D47&gt;=840101,0,IF(EW47=1,1,IF(MATCH(X47,Sheet2!$D$3:$D$12,1)&lt;=8,1,0))))</f>
        <v>0</v>
      </c>
      <c r="FM47" s="28">
        <f>IF(OR(AB47="",AB47=" ",AB47="　"),0,IF(D47&gt;=840101,0,IF(EX47=1,1,IF(MATCH(AB47,Sheet2!$D$3:$D$12,1)&lt;=8,1,0))))</f>
        <v>0</v>
      </c>
      <c r="FN47" s="28">
        <f>IF(OR(AF47="",AF47=" ",AF47="　"),0,IF(D47&gt;=840101,0,IF(EY47=1,1,IF(MATCH(AF47,Sheet2!$D$3:$D$12,1)&lt;=8,1,0))))</f>
        <v>0</v>
      </c>
      <c r="FO47" s="29">
        <f t="shared" si="95"/>
        <v>1</v>
      </c>
      <c r="FP47" s="29">
        <f t="shared" si="96"/>
        <v>1</v>
      </c>
      <c r="FQ47" s="30">
        <f t="shared" si="97"/>
        <v>0</v>
      </c>
      <c r="FR47" s="30">
        <f t="shared" si="98"/>
        <v>0</v>
      </c>
      <c r="FS47" s="30">
        <f t="shared" si="143"/>
        <v>0</v>
      </c>
      <c r="FT47" s="30">
        <f t="shared" si="143"/>
        <v>0</v>
      </c>
      <c r="FU47" s="31"/>
      <c r="FV47" s="27" t="e">
        <f t="shared" si="100"/>
        <v>#VALUE!</v>
      </c>
      <c r="FW47" s="28">
        <f t="shared" si="101"/>
        <v>0</v>
      </c>
      <c r="FX47" s="27" t="e">
        <f t="shared" si="102"/>
        <v>#VALUE!</v>
      </c>
      <c r="FY47" s="28">
        <f t="shared" si="103"/>
        <v>0</v>
      </c>
      <c r="FZ47" s="28">
        <f>IF(OR(T47="",T47=" ",T47="　"),0,IF(D47&gt;=840701,0,IF(FK47=1,1,IF(MATCH(T47,Sheet2!$D$3:$D$12,1)&lt;=9,1,0))))</f>
        <v>0</v>
      </c>
      <c r="GA47" s="28">
        <f>IF(OR(X47="",X47=" ",X47="　"),0,IF(D47&gt;=840701,0,IF(FL47=1,1,IF(MATCH(X47,Sheet2!$D$3:$D$12,1)&lt;=9,1,0))))</f>
        <v>0</v>
      </c>
      <c r="GB47" s="28">
        <f>IF(OR(AB47="",AB47=" ",AB47="　"),0,IF(D47&gt;=840701,0,IF(FM47=1,1,IF(MATCH(AB47,Sheet2!$D$3:$D$12,1)&lt;=9,1,0))))</f>
        <v>0</v>
      </c>
      <c r="GC47" s="28">
        <f>IF(OR(AF47="",AF47=" ",AF47="　"),0,IF(D47&gt;=840701,0,IF(FN47=1,1,IF(MATCH(AF47,Sheet2!$D$3:$D$12,1)&lt;=9,1,0))))</f>
        <v>0</v>
      </c>
      <c r="GD47" s="29">
        <f t="shared" si="104"/>
        <v>1</v>
      </c>
      <c r="GE47" s="29">
        <f t="shared" si="105"/>
        <v>1</v>
      </c>
      <c r="GF47" s="30">
        <f t="shared" si="106"/>
        <v>0</v>
      </c>
      <c r="GG47" s="30">
        <f t="shared" si="107"/>
        <v>0</v>
      </c>
      <c r="GH47" s="30">
        <f t="shared" si="144"/>
        <v>0</v>
      </c>
      <c r="GI47" s="30">
        <f t="shared" si="144"/>
        <v>0</v>
      </c>
      <c r="GJ47" s="31"/>
      <c r="GK47" s="27" t="e">
        <f t="shared" si="109"/>
        <v>#VALUE!</v>
      </c>
      <c r="GL47" s="28">
        <f t="shared" si="110"/>
        <v>0</v>
      </c>
      <c r="GM47" s="27" t="e">
        <f t="shared" si="111"/>
        <v>#VALUE!</v>
      </c>
      <c r="GN47" s="28">
        <f t="shared" si="112"/>
        <v>0</v>
      </c>
      <c r="GO47" s="28">
        <f>IF(OR(T47="",T47=" ",T47="　"),0,IF(D47&gt;=840701,0,IF(FZ47=1,1,IF(MATCH(T47,Sheet2!$D$3:$D$12,1)&lt;=10,1,0))))</f>
        <v>0</v>
      </c>
      <c r="GP47" s="28">
        <f>IF(OR(X47="",X47=" ",X47="　"),0,IF(D47&gt;=840701,0,IF(GA47=1,1,IF(MATCH(X47,Sheet2!$D$3:$D$12,1)&lt;=10,1,0))))</f>
        <v>0</v>
      </c>
      <c r="GQ47" s="28">
        <f>IF(OR(AB47="",AB47=" ",AB47="　"),0,IF(D47&gt;=840701,0,IF(GB47=1,1,IF(MATCH(AB47,Sheet2!$D$3:$D$12,1)&lt;=10,1,0))))</f>
        <v>0</v>
      </c>
      <c r="GR47" s="28">
        <f>IF(OR(AF47="",AF47=" ",AF47="　"),0,IF(D47&gt;=840701,0,IF(GC47=1,1,IF(MATCH(AF47,Sheet2!$D$3:$D$12,1)&lt;=10,1,0))))</f>
        <v>0</v>
      </c>
      <c r="GS47" s="29">
        <f t="shared" si="113"/>
        <v>0</v>
      </c>
      <c r="GT47" s="29">
        <f t="shared" si="114"/>
        <v>0</v>
      </c>
      <c r="GU47" s="30">
        <f t="shared" si="115"/>
        <v>0</v>
      </c>
      <c r="GV47" s="30">
        <f t="shared" si="116"/>
        <v>0</v>
      </c>
      <c r="GW47" s="30">
        <f t="shared" si="145"/>
        <v>0</v>
      </c>
      <c r="GX47" s="30">
        <f t="shared" si="145"/>
        <v>0</v>
      </c>
      <c r="GY47" s="131"/>
      <c r="GZ47" s="39" t="str">
        <f t="shared" si="118"/>
        <v>1911/00/00</v>
      </c>
      <c r="HA47" s="131" t="e">
        <f t="shared" si="119"/>
        <v>#VALUE!</v>
      </c>
      <c r="HB47" s="131" t="str">
        <f t="shared" si="120"/>
        <v>1911/00/00</v>
      </c>
      <c r="HC47" s="131" t="e">
        <f t="shared" si="121"/>
        <v>#VALUE!</v>
      </c>
      <c r="HD47" s="131" t="str">
        <f t="shared" si="122"/>
        <v>1911/00/00</v>
      </c>
      <c r="HE47" s="131" t="e">
        <f t="shared" si="123"/>
        <v>#VALUE!</v>
      </c>
      <c r="HF47" s="131" t="str">
        <f t="shared" si="124"/>
        <v>2015/01/01</v>
      </c>
      <c r="HH47" s="131">
        <f>IF(OR(C47="",C47=" ",C47="　"),0,IF(D47&gt;780630,0,ROUND(VLOOKUP(F47,Sheet2!$A$1:$B$20,2,FALSE)*E47,0)))</f>
        <v>0</v>
      </c>
      <c r="HI47" s="131">
        <f t="shared" si="125"/>
        <v>0</v>
      </c>
      <c r="HJ47" s="131">
        <f t="shared" si="126"/>
        <v>0</v>
      </c>
      <c r="HL47" s="131" t="str">
        <f t="shared" si="127"/>
        <v/>
      </c>
      <c r="HM47" s="131" t="str">
        <f t="shared" si="128"/>
        <v/>
      </c>
      <c r="HN47" s="131" t="str">
        <f t="shared" si="129"/>
        <v/>
      </c>
      <c r="HO47" s="131" t="str">
        <f t="shared" si="130"/>
        <v/>
      </c>
      <c r="HP47" s="131" t="str">
        <f t="shared" si="131"/>
        <v/>
      </c>
      <c r="HQ47" s="131" t="str">
        <f t="shared" si="131"/>
        <v/>
      </c>
      <c r="HR47" s="131" t="str">
        <f t="shared" si="132"/>
        <v/>
      </c>
    </row>
    <row r="48" spans="1:226" ht="60" customHeight="1">
      <c r="A48" s="125">
        <v>43</v>
      </c>
      <c r="B48" s="32"/>
      <c r="C48" s="33"/>
      <c r="D48" s="34"/>
      <c r="E48" s="55"/>
      <c r="F48" s="46"/>
      <c r="G48" s="48">
        <f>IF(OR(C48="",C48=" ",C48="　"),0,IF(D48&gt;780630,0,ROUND(VLOOKUP(F48,Sheet2!$A$1:$B$20,2,FALSE),0)))</f>
        <v>0</v>
      </c>
      <c r="H48" s="49">
        <f t="shared" si="0"/>
        <v>0</v>
      </c>
      <c r="I48" s="24">
        <f t="shared" si="1"/>
        <v>0</v>
      </c>
      <c r="J48" s="25">
        <f t="shared" si="2"/>
        <v>0</v>
      </c>
      <c r="K48" s="35"/>
      <c r="L48" s="133" t="str">
        <f t="shared" si="133"/>
        <v/>
      </c>
      <c r="M48" s="51" t="str">
        <f t="shared" si="4"/>
        <v/>
      </c>
      <c r="N48" s="56">
        <v>15.5</v>
      </c>
      <c r="O48" s="38"/>
      <c r="P48" s="133" t="str">
        <f t="shared" si="134"/>
        <v/>
      </c>
      <c r="Q48" s="51" t="str">
        <f t="shared" si="6"/>
        <v/>
      </c>
      <c r="R48" s="56">
        <v>15.5</v>
      </c>
      <c r="S48" s="38"/>
      <c r="T48" s="34"/>
      <c r="U48" s="51" t="str">
        <f t="shared" si="7"/>
        <v/>
      </c>
      <c r="V48" s="56">
        <v>15.5</v>
      </c>
      <c r="W48" s="38"/>
      <c r="X48" s="34"/>
      <c r="Y48" s="51" t="str">
        <f t="shared" si="8"/>
        <v/>
      </c>
      <c r="Z48" s="56">
        <v>15.5</v>
      </c>
      <c r="AA48" s="35"/>
      <c r="AB48" s="34"/>
      <c r="AC48" s="51" t="str">
        <f t="shared" si="9"/>
        <v/>
      </c>
      <c r="AD48" s="56">
        <v>15.5</v>
      </c>
      <c r="AE48" s="38"/>
      <c r="AF48" s="34"/>
      <c r="AG48" s="51" t="str">
        <f t="shared" si="10"/>
        <v/>
      </c>
      <c r="AH48" s="56">
        <v>15.5</v>
      </c>
      <c r="AI48" s="37">
        <f t="shared" si="11"/>
        <v>0</v>
      </c>
      <c r="AJ48" s="47">
        <f t="shared" si="12"/>
        <v>0</v>
      </c>
      <c r="AK48" s="26">
        <f t="shared" si="13"/>
        <v>0</v>
      </c>
      <c r="AL48" s="53">
        <f t="shared" si="14"/>
        <v>0</v>
      </c>
      <c r="AM48" s="36"/>
      <c r="AN48" s="54"/>
      <c r="AO48" s="131" t="e">
        <f>VLOOKUP(LEFT(C48,1),Sheet2!$L$3:$M$28,2,FALSE)&amp;MID(C48,2,9)</f>
        <v>#N/A</v>
      </c>
      <c r="AP48" s="131" t="e">
        <f t="shared" si="15"/>
        <v>#N/A</v>
      </c>
      <c r="AQ48" s="131" t="e">
        <f t="shared" si="16"/>
        <v>#N/A</v>
      </c>
      <c r="AR48" s="27">
        <f t="shared" si="17"/>
        <v>0</v>
      </c>
      <c r="AS48" s="28">
        <f t="shared" si="18"/>
        <v>0</v>
      </c>
      <c r="AT48" s="27">
        <f t="shared" si="19"/>
        <v>0</v>
      </c>
      <c r="AU48" s="28">
        <f t="shared" si="20"/>
        <v>0</v>
      </c>
      <c r="AV48" s="28">
        <f t="shared" si="21"/>
        <v>0</v>
      </c>
      <c r="AW48" s="28">
        <f t="shared" si="22"/>
        <v>0</v>
      </c>
      <c r="AX48" s="28">
        <f t="shared" si="23"/>
        <v>0</v>
      </c>
      <c r="AY48" s="28">
        <f t="shared" si="24"/>
        <v>0</v>
      </c>
      <c r="AZ48" s="29" t="str">
        <f t="shared" si="25"/>
        <v/>
      </c>
      <c r="BA48" s="29"/>
      <c r="BB48" s="30">
        <f t="shared" si="135"/>
        <v>0</v>
      </c>
      <c r="BC48" s="30">
        <f t="shared" si="135"/>
        <v>0</v>
      </c>
      <c r="BD48" s="31">
        <f t="shared" si="27"/>
        <v>0</v>
      </c>
      <c r="BE48" s="131"/>
      <c r="BF48" s="27" t="e">
        <f t="shared" si="28"/>
        <v>#VALUE!</v>
      </c>
      <c r="BG48" s="28">
        <f t="shared" si="29"/>
        <v>0</v>
      </c>
      <c r="BH48" s="27" t="e">
        <f t="shared" si="30"/>
        <v>#VALUE!</v>
      </c>
      <c r="BI48" s="28">
        <f t="shared" si="31"/>
        <v>0</v>
      </c>
      <c r="BJ48" s="28">
        <f>IF(OR(T48="",T48=" ",T48="　"),0,IF(D48&gt;=800701,0,IF(MATCH(T48,Sheet2!$D$3:$D$12,1)&lt;=1,1,0)))</f>
        <v>0</v>
      </c>
      <c r="BK48" s="28">
        <f>IF(OR(X48="",X48=" ",X48="　"),0,IF(D48&gt;=800701,0,IF(MATCH(X48,Sheet2!$D$3:$D$12,1)&lt;=1,1,0)))</f>
        <v>0</v>
      </c>
      <c r="BL48" s="28">
        <f>IF(OR(AB48="",AB48=" ",AB48="　"),0,IF(D48&gt;=800701,0,IF(MATCH(AB48,Sheet2!$D$3:$D$12,1)&lt;=1,1,0)))</f>
        <v>0</v>
      </c>
      <c r="BM48" s="28">
        <f>IF(OR(AF48="",AF48=" ",AF48="　"),0,IF(D48&gt;=800701,0,IF(MATCH(AF48,Sheet2!$D$3:$D$12,1)&lt;=1,1,0)))</f>
        <v>0</v>
      </c>
      <c r="BN48" s="29">
        <f t="shared" si="32"/>
        <v>5</v>
      </c>
      <c r="BO48" s="29">
        <f t="shared" si="33"/>
        <v>3</v>
      </c>
      <c r="BP48" s="30">
        <f t="shared" si="34"/>
        <v>0</v>
      </c>
      <c r="BQ48" s="30">
        <f t="shared" si="35"/>
        <v>0</v>
      </c>
      <c r="BR48" s="30">
        <f t="shared" si="136"/>
        <v>0</v>
      </c>
      <c r="BS48" s="30">
        <f t="shared" si="136"/>
        <v>0</v>
      </c>
      <c r="BT48" s="30"/>
      <c r="BU48" s="27" t="e">
        <f t="shared" si="37"/>
        <v>#VALUE!</v>
      </c>
      <c r="BV48" s="28">
        <f t="shared" si="38"/>
        <v>0</v>
      </c>
      <c r="BW48" s="27" t="e">
        <f t="shared" si="39"/>
        <v>#VALUE!</v>
      </c>
      <c r="BX48" s="28">
        <f t="shared" si="40"/>
        <v>0</v>
      </c>
      <c r="BY48" s="28">
        <f>IF(OR(T48="",T48=" ",T48="　"),0,IF(D48&gt;=810101,0,IF(BJ48=1,1,IF(MATCH(T48,Sheet2!$D$3:$D$12,1)&lt;=2,1,0))))</f>
        <v>0</v>
      </c>
      <c r="BZ48" s="28">
        <f>IF(OR(X48="",X48=" ",X48="　"),0,IF(D48&gt;=810101,0,IF(BK48=1,1,IF(MATCH(X48,Sheet2!$D$3:$D$12,1)&lt;=2,1,0))))</f>
        <v>0</v>
      </c>
      <c r="CA48" s="28">
        <f>IF(OR(AB48="",AB48=" ",AB48="　"),0,IF(D48&gt;=810101,0,IF(BL48=1,1,IF(MATCH(AB48,Sheet2!$D$3:$D$12,1)&lt;=2,1,0))))</f>
        <v>0</v>
      </c>
      <c r="CB48" s="28">
        <f>IF(OR(AF48="",AF48=" ",AF48="　"),0,IF(D48&gt;=810101,0,IF(BM48=1,1,IF(MATCH(AF48,Sheet2!$D$3:$D$12,1)&lt;=2,1,0))))</f>
        <v>0</v>
      </c>
      <c r="CC48" s="29">
        <f t="shared" si="41"/>
        <v>4</v>
      </c>
      <c r="CD48" s="29">
        <f t="shared" si="42"/>
        <v>3</v>
      </c>
      <c r="CE48" s="30">
        <f t="shared" si="43"/>
        <v>0</v>
      </c>
      <c r="CF48" s="30">
        <f t="shared" si="44"/>
        <v>0</v>
      </c>
      <c r="CG48" s="30">
        <f t="shared" si="137"/>
        <v>0</v>
      </c>
      <c r="CH48" s="30">
        <f t="shared" si="137"/>
        <v>0</v>
      </c>
      <c r="CI48" s="30"/>
      <c r="CJ48" s="27" t="e">
        <f t="shared" si="46"/>
        <v>#VALUE!</v>
      </c>
      <c r="CK48" s="28">
        <f t="shared" si="47"/>
        <v>0</v>
      </c>
      <c r="CL48" s="27" t="e">
        <f t="shared" si="48"/>
        <v>#VALUE!</v>
      </c>
      <c r="CM48" s="28">
        <f t="shared" si="49"/>
        <v>0</v>
      </c>
      <c r="CN48" s="28">
        <f>IF(OR(T48="",T48=" ",T48="　"),0,IF(D48&gt;=810701,0,IF(BY48=1,1,IF(MATCH(T48,Sheet2!$D$3:$D$12,1)&lt;=3,1,0))))</f>
        <v>0</v>
      </c>
      <c r="CO48" s="28">
        <f>IF(OR(X48="",X48=" ",X48="　"),0,IF(D48&gt;=810701,0,IF(BZ48=1,1,IF(MATCH(X48,Sheet2!$D$3:$D$12,1)&lt;=3,1,0))))</f>
        <v>0</v>
      </c>
      <c r="CP48" s="28">
        <f>IF(OR(AB48="",AB48=" ",AB48="　"),0,IF(D48&gt;=810701,0,IF(CA48=1,1,IF(MATCH(AB48,Sheet2!$D$3:$D$12,1)&lt;=3,1,0))))</f>
        <v>0</v>
      </c>
      <c r="CQ48" s="28">
        <f>IF(OR(AF48="",AF48=" ",AF48="　"),0,IF(D48&gt;=810701,0,IF(CB48=1,1,IF(MATCH(AF48,Sheet2!$D$3:$D$12,1)&lt;=3,1,0))))</f>
        <v>0</v>
      </c>
      <c r="CR48" s="29">
        <f t="shared" si="50"/>
        <v>4</v>
      </c>
      <c r="CS48" s="29">
        <f t="shared" si="51"/>
        <v>3</v>
      </c>
      <c r="CT48" s="30">
        <f t="shared" si="52"/>
        <v>0</v>
      </c>
      <c r="CU48" s="30">
        <f t="shared" si="53"/>
        <v>0</v>
      </c>
      <c r="CV48" s="30">
        <f t="shared" si="138"/>
        <v>0</v>
      </c>
      <c r="CW48" s="30">
        <f t="shared" si="138"/>
        <v>0</v>
      </c>
      <c r="CX48" s="31"/>
      <c r="CY48" s="27" t="e">
        <f t="shared" si="55"/>
        <v>#VALUE!</v>
      </c>
      <c r="CZ48" s="28">
        <f t="shared" si="56"/>
        <v>0</v>
      </c>
      <c r="DA48" s="27" t="e">
        <f t="shared" si="57"/>
        <v>#VALUE!</v>
      </c>
      <c r="DB48" s="28">
        <f t="shared" si="58"/>
        <v>0</v>
      </c>
      <c r="DC48" s="28">
        <f>IF(OR(T48="",T48=" ",T48="　"),0,IF(D48&gt;=820101,0,IF(CN48=1,1,IF(MATCH(T48,Sheet2!$D$3:$D$12,1)&lt;=4,1,0))))</f>
        <v>0</v>
      </c>
      <c r="DD48" s="28">
        <f>IF(OR(X48="",X48=" ",X48="　"),0,IF(D48&gt;=820101,0,IF(CO48=1,1,IF(MATCH(X48,Sheet2!$D$3:$D$12,1)&lt;=4,1,0))))</f>
        <v>0</v>
      </c>
      <c r="DE48" s="28">
        <f>IF(OR(AB48="",AB48=" ",AB48="　"),0,IF(D48&gt;=820101,0,IF(CP48=1,1,IF(MATCH(AB48,Sheet2!$D$3:$D$12,1)&lt;=4,1,0))))</f>
        <v>0</v>
      </c>
      <c r="DF48" s="28">
        <f>IF(OR(AF48="",AF48=" ",AF48="　"),0,IF(D48&gt;=820101,0,IF(CQ48=1,1,IF(MATCH(AF48,Sheet2!$D$3:$D$12,1)&lt;=4,1,0))))</f>
        <v>0</v>
      </c>
      <c r="DG48" s="29">
        <f t="shared" si="59"/>
        <v>3</v>
      </c>
      <c r="DH48" s="29">
        <f t="shared" si="60"/>
        <v>3</v>
      </c>
      <c r="DI48" s="30">
        <f t="shared" si="61"/>
        <v>0</v>
      </c>
      <c r="DJ48" s="30">
        <f t="shared" si="62"/>
        <v>0</v>
      </c>
      <c r="DK48" s="30">
        <f t="shared" si="139"/>
        <v>0</v>
      </c>
      <c r="DL48" s="30">
        <f t="shared" si="139"/>
        <v>0</v>
      </c>
      <c r="DM48" s="31"/>
      <c r="DN48" s="27" t="e">
        <f t="shared" si="64"/>
        <v>#VALUE!</v>
      </c>
      <c r="DO48" s="28">
        <f t="shared" si="65"/>
        <v>0</v>
      </c>
      <c r="DP48" s="27" t="e">
        <f t="shared" si="66"/>
        <v>#VALUE!</v>
      </c>
      <c r="DQ48" s="28">
        <f t="shared" si="67"/>
        <v>0</v>
      </c>
      <c r="DR48" s="28">
        <f>IF(OR(T48="",T48=" ",T48="　"),0,IF(D48&gt;=820701,0,IF(DC48=1,1,IF(MATCH(T48,Sheet2!$D$3:$D$12,1)&lt;=5,1,0))))</f>
        <v>0</v>
      </c>
      <c r="DS48" s="28">
        <f>IF(OR(X48="",X48=" ",X48="　"),0,IF(D48&gt;=820701,0,IF(DD48=1,1,IF(MATCH(X48,Sheet2!$D$3:$D$12,1)&lt;=5,1,0))))</f>
        <v>0</v>
      </c>
      <c r="DT48" s="28">
        <f>IF(OR(AB48="",AB48=" ",AB48="　"),0,IF(D48&gt;=820701,0,IF(DE48=1,1,IF(MATCH(AB48,Sheet2!$D$3:$D$12,1)&lt;=5,1,0))))</f>
        <v>0</v>
      </c>
      <c r="DU48" s="28">
        <f>IF(OR(AF48="",AF48=" ",AF48="　"),0,IF(D48&gt;=820701,0,IF(DF48=1,1,IF(MATCH(AF48,Sheet2!$D$3:$D$12,1)&lt;=5,1,0))))</f>
        <v>0</v>
      </c>
      <c r="DV48" s="29">
        <f t="shared" si="68"/>
        <v>3</v>
      </c>
      <c r="DW48" s="29">
        <f t="shared" si="69"/>
        <v>3</v>
      </c>
      <c r="DX48" s="30">
        <f t="shared" si="70"/>
        <v>0</v>
      </c>
      <c r="DY48" s="30">
        <f t="shared" si="71"/>
        <v>0</v>
      </c>
      <c r="DZ48" s="30">
        <f t="shared" si="140"/>
        <v>0</v>
      </c>
      <c r="EA48" s="30">
        <f t="shared" si="140"/>
        <v>0</v>
      </c>
      <c r="EB48" s="31"/>
      <c r="EC48" s="27" t="e">
        <f t="shared" si="73"/>
        <v>#VALUE!</v>
      </c>
      <c r="ED48" s="28">
        <f t="shared" si="74"/>
        <v>0</v>
      </c>
      <c r="EE48" s="27" t="e">
        <f t="shared" si="75"/>
        <v>#VALUE!</v>
      </c>
      <c r="EF48" s="28">
        <f t="shared" si="76"/>
        <v>0</v>
      </c>
      <c r="EG48" s="28">
        <f>IF(OR(T48="",T48=" ",T48="　"),0,IF(D48&gt;=830101,0,IF(DR48=1,1,IF(MATCH(T48,Sheet2!$D$3:$D$12,1)&lt;=6,1,0))))</f>
        <v>0</v>
      </c>
      <c r="EH48" s="28">
        <f>IF(OR(X48="",X48=" ",X48="　"),0,IF(D48&gt;=830101,0,IF(DS48=1,1,IF(MATCH(X48,Sheet2!$D$3:$D$12,1)&lt;=6,1,0))))</f>
        <v>0</v>
      </c>
      <c r="EI48" s="28">
        <f>IF(OR(AB48="",AB48=" ",AB48="　"),0,IF(D48&gt;=830101,0,IF(DT48=1,1,IF(MATCH(AB48,Sheet2!$D$3:$D$12,1)&lt;=6,1,0))))</f>
        <v>0</v>
      </c>
      <c r="EJ48" s="28">
        <f>IF(OR(AF48="",AF48=" ",AF48="　"),0,IF(D48&gt;=830101,0,IF(DU48=1,1,IF(MATCH(AF48,Sheet2!$D$3:$D$12,1)&lt;=6,1,0))))</f>
        <v>0</v>
      </c>
      <c r="EK48" s="29">
        <f t="shared" si="77"/>
        <v>2</v>
      </c>
      <c r="EL48" s="29">
        <f t="shared" si="78"/>
        <v>2</v>
      </c>
      <c r="EM48" s="30">
        <f t="shared" si="79"/>
        <v>0</v>
      </c>
      <c r="EN48" s="30">
        <f t="shared" si="80"/>
        <v>0</v>
      </c>
      <c r="EO48" s="30">
        <f t="shared" si="141"/>
        <v>0</v>
      </c>
      <c r="EP48" s="30">
        <f t="shared" si="141"/>
        <v>0</v>
      </c>
      <c r="EQ48" s="31"/>
      <c r="ER48" s="27" t="e">
        <f t="shared" si="82"/>
        <v>#VALUE!</v>
      </c>
      <c r="ES48" s="28">
        <f t="shared" si="83"/>
        <v>0</v>
      </c>
      <c r="ET48" s="27" t="e">
        <f t="shared" si="84"/>
        <v>#VALUE!</v>
      </c>
      <c r="EU48" s="28">
        <f t="shared" si="85"/>
        <v>0</v>
      </c>
      <c r="EV48" s="28">
        <f>IF(OR(T48="",T48=" ",T48="　"),0,IF(D48&gt;=830701,0,IF(EG48=1,1,IF(MATCH(T48,Sheet2!$D$3:$D$12,1)&lt;=7,1,0))))</f>
        <v>0</v>
      </c>
      <c r="EW48" s="28">
        <f>IF(OR(X48="",X48=" ",X48="　"),0,IF(D48&gt;=830701,0,IF(EH48=1,1,IF(MATCH(X48,Sheet2!$D$3:$D$12,1)&lt;=7,1,0))))</f>
        <v>0</v>
      </c>
      <c r="EX48" s="28">
        <f>IF(OR(AB48="",AB48=" ",AB48="　"),0,IF(D48&gt;=830701,0,IF(EI48=1,1,IF(MATCH(AB48,Sheet2!$D$3:$D$12,1)&lt;=7,1,0))))</f>
        <v>0</v>
      </c>
      <c r="EY48" s="28">
        <f>IF(OR(AF48="",AF48=" ",AF48="　"),0,IF(D48&gt;=830701,0,IF(EJ48=1,1,IF(MATCH(AF48,Sheet2!$D$3:$D$12,1)&lt;=7,1,0))))</f>
        <v>0</v>
      </c>
      <c r="EZ48" s="29">
        <f t="shared" si="86"/>
        <v>2</v>
      </c>
      <c r="FA48" s="29">
        <f t="shared" si="87"/>
        <v>2</v>
      </c>
      <c r="FB48" s="30">
        <f t="shared" si="88"/>
        <v>0</v>
      </c>
      <c r="FC48" s="30">
        <f t="shared" si="89"/>
        <v>0</v>
      </c>
      <c r="FD48" s="30">
        <f t="shared" si="142"/>
        <v>0</v>
      </c>
      <c r="FE48" s="30">
        <f t="shared" si="142"/>
        <v>0</v>
      </c>
      <c r="FF48" s="31"/>
      <c r="FG48" s="27" t="e">
        <f t="shared" si="91"/>
        <v>#VALUE!</v>
      </c>
      <c r="FH48" s="28">
        <f t="shared" si="92"/>
        <v>0</v>
      </c>
      <c r="FI48" s="27" t="e">
        <f t="shared" si="93"/>
        <v>#VALUE!</v>
      </c>
      <c r="FJ48" s="28">
        <f t="shared" si="94"/>
        <v>0</v>
      </c>
      <c r="FK48" s="28">
        <f>IF(OR(T48="",T48=" ",T48="　"),0,IF(D48&gt;=840101,0,IF(EV48=1,1,IF(MATCH(T48,Sheet2!$D$3:$D$12,1)&lt;=8,1,0))))</f>
        <v>0</v>
      </c>
      <c r="FL48" s="28">
        <f>IF(OR(X48="",X48=" ",X48="　"),0,IF(D48&gt;=840101,0,IF(EW48=1,1,IF(MATCH(X48,Sheet2!$D$3:$D$12,1)&lt;=8,1,0))))</f>
        <v>0</v>
      </c>
      <c r="FM48" s="28">
        <f>IF(OR(AB48="",AB48=" ",AB48="　"),0,IF(D48&gt;=840101,0,IF(EX48=1,1,IF(MATCH(AB48,Sheet2!$D$3:$D$12,1)&lt;=8,1,0))))</f>
        <v>0</v>
      </c>
      <c r="FN48" s="28">
        <f>IF(OR(AF48="",AF48=" ",AF48="　"),0,IF(D48&gt;=840101,0,IF(EY48=1,1,IF(MATCH(AF48,Sheet2!$D$3:$D$12,1)&lt;=8,1,0))))</f>
        <v>0</v>
      </c>
      <c r="FO48" s="29">
        <f t="shared" si="95"/>
        <v>1</v>
      </c>
      <c r="FP48" s="29">
        <f t="shared" si="96"/>
        <v>1</v>
      </c>
      <c r="FQ48" s="30">
        <f t="shared" si="97"/>
        <v>0</v>
      </c>
      <c r="FR48" s="30">
        <f t="shared" si="98"/>
        <v>0</v>
      </c>
      <c r="FS48" s="30">
        <f t="shared" si="143"/>
        <v>0</v>
      </c>
      <c r="FT48" s="30">
        <f t="shared" si="143"/>
        <v>0</v>
      </c>
      <c r="FU48" s="31"/>
      <c r="FV48" s="27" t="e">
        <f t="shared" si="100"/>
        <v>#VALUE!</v>
      </c>
      <c r="FW48" s="28">
        <f t="shared" si="101"/>
        <v>0</v>
      </c>
      <c r="FX48" s="27" t="e">
        <f t="shared" si="102"/>
        <v>#VALUE!</v>
      </c>
      <c r="FY48" s="28">
        <f t="shared" si="103"/>
        <v>0</v>
      </c>
      <c r="FZ48" s="28">
        <f>IF(OR(T48="",T48=" ",T48="　"),0,IF(D48&gt;=840701,0,IF(FK48=1,1,IF(MATCH(T48,Sheet2!$D$3:$D$12,1)&lt;=9,1,0))))</f>
        <v>0</v>
      </c>
      <c r="GA48" s="28">
        <f>IF(OR(X48="",X48=" ",X48="　"),0,IF(D48&gt;=840701,0,IF(FL48=1,1,IF(MATCH(X48,Sheet2!$D$3:$D$12,1)&lt;=9,1,0))))</f>
        <v>0</v>
      </c>
      <c r="GB48" s="28">
        <f>IF(OR(AB48="",AB48=" ",AB48="　"),0,IF(D48&gt;=840701,0,IF(FM48=1,1,IF(MATCH(AB48,Sheet2!$D$3:$D$12,1)&lt;=9,1,0))))</f>
        <v>0</v>
      </c>
      <c r="GC48" s="28">
        <f>IF(OR(AF48="",AF48=" ",AF48="　"),0,IF(D48&gt;=840701,0,IF(FN48=1,1,IF(MATCH(AF48,Sheet2!$D$3:$D$12,1)&lt;=9,1,0))))</f>
        <v>0</v>
      </c>
      <c r="GD48" s="29">
        <f t="shared" si="104"/>
        <v>1</v>
      </c>
      <c r="GE48" s="29">
        <f t="shared" si="105"/>
        <v>1</v>
      </c>
      <c r="GF48" s="30">
        <f t="shared" si="106"/>
        <v>0</v>
      </c>
      <c r="GG48" s="30">
        <f t="shared" si="107"/>
        <v>0</v>
      </c>
      <c r="GH48" s="30">
        <f t="shared" si="144"/>
        <v>0</v>
      </c>
      <c r="GI48" s="30">
        <f t="shared" si="144"/>
        <v>0</v>
      </c>
      <c r="GJ48" s="31"/>
      <c r="GK48" s="27" t="e">
        <f t="shared" si="109"/>
        <v>#VALUE!</v>
      </c>
      <c r="GL48" s="28">
        <f t="shared" si="110"/>
        <v>0</v>
      </c>
      <c r="GM48" s="27" t="e">
        <f t="shared" si="111"/>
        <v>#VALUE!</v>
      </c>
      <c r="GN48" s="28">
        <f t="shared" si="112"/>
        <v>0</v>
      </c>
      <c r="GO48" s="28">
        <f>IF(OR(T48="",T48=" ",T48="　"),0,IF(D48&gt;=840701,0,IF(FZ48=1,1,IF(MATCH(T48,Sheet2!$D$3:$D$12,1)&lt;=10,1,0))))</f>
        <v>0</v>
      </c>
      <c r="GP48" s="28">
        <f>IF(OR(X48="",X48=" ",X48="　"),0,IF(D48&gt;=840701,0,IF(GA48=1,1,IF(MATCH(X48,Sheet2!$D$3:$D$12,1)&lt;=10,1,0))))</f>
        <v>0</v>
      </c>
      <c r="GQ48" s="28">
        <f>IF(OR(AB48="",AB48=" ",AB48="　"),0,IF(D48&gt;=840701,0,IF(GB48=1,1,IF(MATCH(AB48,Sheet2!$D$3:$D$12,1)&lt;=10,1,0))))</f>
        <v>0</v>
      </c>
      <c r="GR48" s="28">
        <f>IF(OR(AF48="",AF48=" ",AF48="　"),0,IF(D48&gt;=840701,0,IF(GC48=1,1,IF(MATCH(AF48,Sheet2!$D$3:$D$12,1)&lt;=10,1,0))))</f>
        <v>0</v>
      </c>
      <c r="GS48" s="29">
        <f t="shared" si="113"/>
        <v>0</v>
      </c>
      <c r="GT48" s="29">
        <f t="shared" si="114"/>
        <v>0</v>
      </c>
      <c r="GU48" s="30">
        <f t="shared" si="115"/>
        <v>0</v>
      </c>
      <c r="GV48" s="30">
        <f t="shared" si="116"/>
        <v>0</v>
      </c>
      <c r="GW48" s="30">
        <f t="shared" si="145"/>
        <v>0</v>
      </c>
      <c r="GX48" s="30">
        <f t="shared" si="145"/>
        <v>0</v>
      </c>
      <c r="GY48" s="131"/>
      <c r="GZ48" s="39" t="str">
        <f t="shared" si="118"/>
        <v>1911/00/00</v>
      </c>
      <c r="HA48" s="131" t="e">
        <f t="shared" si="119"/>
        <v>#VALUE!</v>
      </c>
      <c r="HB48" s="131" t="str">
        <f t="shared" si="120"/>
        <v>1911/00/00</v>
      </c>
      <c r="HC48" s="131" t="e">
        <f t="shared" si="121"/>
        <v>#VALUE!</v>
      </c>
      <c r="HD48" s="131" t="str">
        <f t="shared" si="122"/>
        <v>1911/00/00</v>
      </c>
      <c r="HE48" s="131" t="e">
        <f t="shared" si="123"/>
        <v>#VALUE!</v>
      </c>
      <c r="HF48" s="131" t="str">
        <f t="shared" si="124"/>
        <v>2015/01/01</v>
      </c>
      <c r="HH48" s="131">
        <f>IF(OR(C48="",C48=" ",C48="　"),0,IF(D48&gt;780630,0,ROUND(VLOOKUP(F48,Sheet2!$A$1:$B$20,2,FALSE)*E48,0)))</f>
        <v>0</v>
      </c>
      <c r="HI48" s="131">
        <f t="shared" si="125"/>
        <v>0</v>
      </c>
      <c r="HJ48" s="131">
        <f t="shared" si="126"/>
        <v>0</v>
      </c>
      <c r="HL48" s="131" t="str">
        <f t="shared" si="127"/>
        <v/>
      </c>
      <c r="HM48" s="131" t="str">
        <f t="shared" si="128"/>
        <v/>
      </c>
      <c r="HN48" s="131" t="str">
        <f t="shared" si="129"/>
        <v/>
      </c>
      <c r="HO48" s="131" t="str">
        <f t="shared" si="130"/>
        <v/>
      </c>
      <c r="HP48" s="131" t="str">
        <f t="shared" si="131"/>
        <v/>
      </c>
      <c r="HQ48" s="131" t="str">
        <f t="shared" si="131"/>
        <v/>
      </c>
      <c r="HR48" s="131" t="str">
        <f t="shared" si="132"/>
        <v/>
      </c>
    </row>
    <row r="49" spans="1:226" ht="60" customHeight="1">
      <c r="A49" s="125">
        <v>44</v>
      </c>
      <c r="B49" s="32"/>
      <c r="C49" s="33"/>
      <c r="D49" s="34"/>
      <c r="E49" s="55"/>
      <c r="F49" s="46"/>
      <c r="G49" s="48">
        <f>IF(OR(C49="",C49=" ",C49="　"),0,IF(D49&gt;780630,0,ROUND(VLOOKUP(F49,Sheet2!$A$1:$B$20,2,FALSE),0)))</f>
        <v>0</v>
      </c>
      <c r="H49" s="49">
        <f t="shared" si="0"/>
        <v>0</v>
      </c>
      <c r="I49" s="24">
        <f t="shared" si="1"/>
        <v>0</v>
      </c>
      <c r="J49" s="25">
        <f t="shared" si="2"/>
        <v>0</v>
      </c>
      <c r="K49" s="35"/>
      <c r="L49" s="133" t="str">
        <f t="shared" si="133"/>
        <v/>
      </c>
      <c r="M49" s="51" t="str">
        <f t="shared" si="4"/>
        <v/>
      </c>
      <c r="N49" s="56">
        <v>15.5</v>
      </c>
      <c r="O49" s="38"/>
      <c r="P49" s="133" t="str">
        <f t="shared" si="134"/>
        <v/>
      </c>
      <c r="Q49" s="51" t="str">
        <f t="shared" si="6"/>
        <v/>
      </c>
      <c r="R49" s="56">
        <v>15.5</v>
      </c>
      <c r="S49" s="38"/>
      <c r="T49" s="34"/>
      <c r="U49" s="51" t="str">
        <f t="shared" si="7"/>
        <v/>
      </c>
      <c r="V49" s="56">
        <v>15.5</v>
      </c>
      <c r="W49" s="38"/>
      <c r="X49" s="34"/>
      <c r="Y49" s="51" t="str">
        <f t="shared" si="8"/>
        <v/>
      </c>
      <c r="Z49" s="56">
        <v>15.5</v>
      </c>
      <c r="AA49" s="35"/>
      <c r="AB49" s="34"/>
      <c r="AC49" s="51" t="str">
        <f t="shared" si="9"/>
        <v/>
      </c>
      <c r="AD49" s="56">
        <v>15.5</v>
      </c>
      <c r="AE49" s="38"/>
      <c r="AF49" s="34"/>
      <c r="AG49" s="51" t="str">
        <f t="shared" si="10"/>
        <v/>
      </c>
      <c r="AH49" s="56">
        <v>15.5</v>
      </c>
      <c r="AI49" s="37">
        <f t="shared" si="11"/>
        <v>0</v>
      </c>
      <c r="AJ49" s="47">
        <f t="shared" si="12"/>
        <v>0</v>
      </c>
      <c r="AK49" s="26">
        <f t="shared" si="13"/>
        <v>0</v>
      </c>
      <c r="AL49" s="53">
        <f t="shared" si="14"/>
        <v>0</v>
      </c>
      <c r="AM49" s="36"/>
      <c r="AN49" s="54"/>
      <c r="AO49" s="131" t="e">
        <f>VLOOKUP(LEFT(C49,1),Sheet2!$L$3:$M$28,2,FALSE)&amp;MID(C49,2,9)</f>
        <v>#N/A</v>
      </c>
      <c r="AP49" s="131" t="e">
        <f t="shared" si="15"/>
        <v>#N/A</v>
      </c>
      <c r="AQ49" s="131" t="e">
        <f t="shared" si="16"/>
        <v>#N/A</v>
      </c>
      <c r="AR49" s="27">
        <f t="shared" si="17"/>
        <v>0</v>
      </c>
      <c r="AS49" s="28">
        <f t="shared" si="18"/>
        <v>0</v>
      </c>
      <c r="AT49" s="27">
        <f t="shared" si="19"/>
        <v>0</v>
      </c>
      <c r="AU49" s="28">
        <f t="shared" si="20"/>
        <v>0</v>
      </c>
      <c r="AV49" s="28">
        <f t="shared" si="21"/>
        <v>0</v>
      </c>
      <c r="AW49" s="28">
        <f t="shared" si="22"/>
        <v>0</v>
      </c>
      <c r="AX49" s="28">
        <f t="shared" si="23"/>
        <v>0</v>
      </c>
      <c r="AY49" s="28">
        <f t="shared" si="24"/>
        <v>0</v>
      </c>
      <c r="AZ49" s="29" t="str">
        <f t="shared" si="25"/>
        <v/>
      </c>
      <c r="BA49" s="29"/>
      <c r="BB49" s="30">
        <f t="shared" si="135"/>
        <v>0</v>
      </c>
      <c r="BC49" s="30">
        <f t="shared" si="135"/>
        <v>0</v>
      </c>
      <c r="BD49" s="31">
        <f t="shared" si="27"/>
        <v>0</v>
      </c>
      <c r="BE49" s="131"/>
      <c r="BF49" s="27" t="e">
        <f t="shared" si="28"/>
        <v>#VALUE!</v>
      </c>
      <c r="BG49" s="28">
        <f t="shared" si="29"/>
        <v>0</v>
      </c>
      <c r="BH49" s="27" t="e">
        <f t="shared" si="30"/>
        <v>#VALUE!</v>
      </c>
      <c r="BI49" s="28">
        <f t="shared" si="31"/>
        <v>0</v>
      </c>
      <c r="BJ49" s="28">
        <f>IF(OR(T49="",T49=" ",T49="　"),0,IF(D49&gt;=800701,0,IF(MATCH(T49,Sheet2!$D$3:$D$12,1)&lt;=1,1,0)))</f>
        <v>0</v>
      </c>
      <c r="BK49" s="28">
        <f>IF(OR(X49="",X49=" ",X49="　"),0,IF(D49&gt;=800701,0,IF(MATCH(X49,Sheet2!$D$3:$D$12,1)&lt;=1,1,0)))</f>
        <v>0</v>
      </c>
      <c r="BL49" s="28">
        <f>IF(OR(AB49="",AB49=" ",AB49="　"),0,IF(D49&gt;=800701,0,IF(MATCH(AB49,Sheet2!$D$3:$D$12,1)&lt;=1,1,0)))</f>
        <v>0</v>
      </c>
      <c r="BM49" s="28">
        <f>IF(OR(AF49="",AF49=" ",AF49="　"),0,IF(D49&gt;=800701,0,IF(MATCH(AF49,Sheet2!$D$3:$D$12,1)&lt;=1,1,0)))</f>
        <v>0</v>
      </c>
      <c r="BN49" s="29">
        <f t="shared" si="32"/>
        <v>5</v>
      </c>
      <c r="BO49" s="29">
        <f t="shared" si="33"/>
        <v>3</v>
      </c>
      <c r="BP49" s="30">
        <f t="shared" si="34"/>
        <v>0</v>
      </c>
      <c r="BQ49" s="30">
        <f t="shared" si="35"/>
        <v>0</v>
      </c>
      <c r="BR49" s="30">
        <f t="shared" si="136"/>
        <v>0</v>
      </c>
      <c r="BS49" s="30">
        <f t="shared" si="136"/>
        <v>0</v>
      </c>
      <c r="BT49" s="30"/>
      <c r="BU49" s="27" t="e">
        <f t="shared" si="37"/>
        <v>#VALUE!</v>
      </c>
      <c r="BV49" s="28">
        <f t="shared" si="38"/>
        <v>0</v>
      </c>
      <c r="BW49" s="27" t="e">
        <f t="shared" si="39"/>
        <v>#VALUE!</v>
      </c>
      <c r="BX49" s="28">
        <f t="shared" si="40"/>
        <v>0</v>
      </c>
      <c r="BY49" s="28">
        <f>IF(OR(T49="",T49=" ",T49="　"),0,IF(D49&gt;=810101,0,IF(BJ49=1,1,IF(MATCH(T49,Sheet2!$D$3:$D$12,1)&lt;=2,1,0))))</f>
        <v>0</v>
      </c>
      <c r="BZ49" s="28">
        <f>IF(OR(X49="",X49=" ",X49="　"),0,IF(D49&gt;=810101,0,IF(BK49=1,1,IF(MATCH(X49,Sheet2!$D$3:$D$12,1)&lt;=2,1,0))))</f>
        <v>0</v>
      </c>
      <c r="CA49" s="28">
        <f>IF(OR(AB49="",AB49=" ",AB49="　"),0,IF(D49&gt;=810101,0,IF(BL49=1,1,IF(MATCH(AB49,Sheet2!$D$3:$D$12,1)&lt;=2,1,0))))</f>
        <v>0</v>
      </c>
      <c r="CB49" s="28">
        <f>IF(OR(AF49="",AF49=" ",AF49="　"),0,IF(D49&gt;=810101,0,IF(BM49=1,1,IF(MATCH(AF49,Sheet2!$D$3:$D$12,1)&lt;=2,1,0))))</f>
        <v>0</v>
      </c>
      <c r="CC49" s="29">
        <f t="shared" si="41"/>
        <v>4</v>
      </c>
      <c r="CD49" s="29">
        <f t="shared" si="42"/>
        <v>3</v>
      </c>
      <c r="CE49" s="30">
        <f t="shared" si="43"/>
        <v>0</v>
      </c>
      <c r="CF49" s="30">
        <f t="shared" si="44"/>
        <v>0</v>
      </c>
      <c r="CG49" s="30">
        <f t="shared" si="137"/>
        <v>0</v>
      </c>
      <c r="CH49" s="30">
        <f t="shared" si="137"/>
        <v>0</v>
      </c>
      <c r="CI49" s="30"/>
      <c r="CJ49" s="27" t="e">
        <f t="shared" si="46"/>
        <v>#VALUE!</v>
      </c>
      <c r="CK49" s="28">
        <f t="shared" si="47"/>
        <v>0</v>
      </c>
      <c r="CL49" s="27" t="e">
        <f t="shared" si="48"/>
        <v>#VALUE!</v>
      </c>
      <c r="CM49" s="28">
        <f t="shared" si="49"/>
        <v>0</v>
      </c>
      <c r="CN49" s="28">
        <f>IF(OR(T49="",T49=" ",T49="　"),0,IF(D49&gt;=810701,0,IF(BY49=1,1,IF(MATCH(T49,Sheet2!$D$3:$D$12,1)&lt;=3,1,0))))</f>
        <v>0</v>
      </c>
      <c r="CO49" s="28">
        <f>IF(OR(X49="",X49=" ",X49="　"),0,IF(D49&gt;=810701,0,IF(BZ49=1,1,IF(MATCH(X49,Sheet2!$D$3:$D$12,1)&lt;=3,1,0))))</f>
        <v>0</v>
      </c>
      <c r="CP49" s="28">
        <f>IF(OR(AB49="",AB49=" ",AB49="　"),0,IF(D49&gt;=810701,0,IF(CA49=1,1,IF(MATCH(AB49,Sheet2!$D$3:$D$12,1)&lt;=3,1,0))))</f>
        <v>0</v>
      </c>
      <c r="CQ49" s="28">
        <f>IF(OR(AF49="",AF49=" ",AF49="　"),0,IF(D49&gt;=810701,0,IF(CB49=1,1,IF(MATCH(AF49,Sheet2!$D$3:$D$12,1)&lt;=3,1,0))))</f>
        <v>0</v>
      </c>
      <c r="CR49" s="29">
        <f t="shared" si="50"/>
        <v>4</v>
      </c>
      <c r="CS49" s="29">
        <f t="shared" si="51"/>
        <v>3</v>
      </c>
      <c r="CT49" s="30">
        <f t="shared" si="52"/>
        <v>0</v>
      </c>
      <c r="CU49" s="30">
        <f t="shared" si="53"/>
        <v>0</v>
      </c>
      <c r="CV49" s="30">
        <f t="shared" si="138"/>
        <v>0</v>
      </c>
      <c r="CW49" s="30">
        <f t="shared" si="138"/>
        <v>0</v>
      </c>
      <c r="CX49" s="31"/>
      <c r="CY49" s="27" t="e">
        <f t="shared" si="55"/>
        <v>#VALUE!</v>
      </c>
      <c r="CZ49" s="28">
        <f t="shared" si="56"/>
        <v>0</v>
      </c>
      <c r="DA49" s="27" t="e">
        <f t="shared" si="57"/>
        <v>#VALUE!</v>
      </c>
      <c r="DB49" s="28">
        <f t="shared" si="58"/>
        <v>0</v>
      </c>
      <c r="DC49" s="28">
        <f>IF(OR(T49="",T49=" ",T49="　"),0,IF(D49&gt;=820101,0,IF(CN49=1,1,IF(MATCH(T49,Sheet2!$D$3:$D$12,1)&lt;=4,1,0))))</f>
        <v>0</v>
      </c>
      <c r="DD49" s="28">
        <f>IF(OR(X49="",X49=" ",X49="　"),0,IF(D49&gt;=820101,0,IF(CO49=1,1,IF(MATCH(X49,Sheet2!$D$3:$D$12,1)&lt;=4,1,0))))</f>
        <v>0</v>
      </c>
      <c r="DE49" s="28">
        <f>IF(OR(AB49="",AB49=" ",AB49="　"),0,IF(D49&gt;=820101,0,IF(CP49=1,1,IF(MATCH(AB49,Sheet2!$D$3:$D$12,1)&lt;=4,1,0))))</f>
        <v>0</v>
      </c>
      <c r="DF49" s="28">
        <f>IF(OR(AF49="",AF49=" ",AF49="　"),0,IF(D49&gt;=820101,0,IF(CQ49=1,1,IF(MATCH(AF49,Sheet2!$D$3:$D$12,1)&lt;=4,1,0))))</f>
        <v>0</v>
      </c>
      <c r="DG49" s="29">
        <f t="shared" si="59"/>
        <v>3</v>
      </c>
      <c r="DH49" s="29">
        <f t="shared" si="60"/>
        <v>3</v>
      </c>
      <c r="DI49" s="30">
        <f t="shared" si="61"/>
        <v>0</v>
      </c>
      <c r="DJ49" s="30">
        <f t="shared" si="62"/>
        <v>0</v>
      </c>
      <c r="DK49" s="30">
        <f t="shared" si="139"/>
        <v>0</v>
      </c>
      <c r="DL49" s="30">
        <f t="shared" si="139"/>
        <v>0</v>
      </c>
      <c r="DM49" s="31"/>
      <c r="DN49" s="27" t="e">
        <f t="shared" si="64"/>
        <v>#VALUE!</v>
      </c>
      <c r="DO49" s="28">
        <f t="shared" si="65"/>
        <v>0</v>
      </c>
      <c r="DP49" s="27" t="e">
        <f t="shared" si="66"/>
        <v>#VALUE!</v>
      </c>
      <c r="DQ49" s="28">
        <f t="shared" si="67"/>
        <v>0</v>
      </c>
      <c r="DR49" s="28">
        <f>IF(OR(T49="",T49=" ",T49="　"),0,IF(D49&gt;=820701,0,IF(DC49=1,1,IF(MATCH(T49,Sheet2!$D$3:$D$12,1)&lt;=5,1,0))))</f>
        <v>0</v>
      </c>
      <c r="DS49" s="28">
        <f>IF(OR(X49="",X49=" ",X49="　"),0,IF(D49&gt;=820701,0,IF(DD49=1,1,IF(MATCH(X49,Sheet2!$D$3:$D$12,1)&lt;=5,1,0))))</f>
        <v>0</v>
      </c>
      <c r="DT49" s="28">
        <f>IF(OR(AB49="",AB49=" ",AB49="　"),0,IF(D49&gt;=820701,0,IF(DE49=1,1,IF(MATCH(AB49,Sheet2!$D$3:$D$12,1)&lt;=5,1,0))))</f>
        <v>0</v>
      </c>
      <c r="DU49" s="28">
        <f>IF(OR(AF49="",AF49=" ",AF49="　"),0,IF(D49&gt;=820701,0,IF(DF49=1,1,IF(MATCH(AF49,Sheet2!$D$3:$D$12,1)&lt;=5,1,0))))</f>
        <v>0</v>
      </c>
      <c r="DV49" s="29">
        <f t="shared" si="68"/>
        <v>3</v>
      </c>
      <c r="DW49" s="29">
        <f t="shared" si="69"/>
        <v>3</v>
      </c>
      <c r="DX49" s="30">
        <f t="shared" si="70"/>
        <v>0</v>
      </c>
      <c r="DY49" s="30">
        <f t="shared" si="71"/>
        <v>0</v>
      </c>
      <c r="DZ49" s="30">
        <f t="shared" si="140"/>
        <v>0</v>
      </c>
      <c r="EA49" s="30">
        <f t="shared" si="140"/>
        <v>0</v>
      </c>
      <c r="EB49" s="31"/>
      <c r="EC49" s="27" t="e">
        <f t="shared" si="73"/>
        <v>#VALUE!</v>
      </c>
      <c r="ED49" s="28">
        <f t="shared" si="74"/>
        <v>0</v>
      </c>
      <c r="EE49" s="27" t="e">
        <f t="shared" si="75"/>
        <v>#VALUE!</v>
      </c>
      <c r="EF49" s="28">
        <f t="shared" si="76"/>
        <v>0</v>
      </c>
      <c r="EG49" s="28">
        <f>IF(OR(T49="",T49=" ",T49="　"),0,IF(D49&gt;=830101,0,IF(DR49=1,1,IF(MATCH(T49,Sheet2!$D$3:$D$12,1)&lt;=6,1,0))))</f>
        <v>0</v>
      </c>
      <c r="EH49" s="28">
        <f>IF(OR(X49="",X49=" ",X49="　"),0,IF(D49&gt;=830101,0,IF(DS49=1,1,IF(MATCH(X49,Sheet2!$D$3:$D$12,1)&lt;=6,1,0))))</f>
        <v>0</v>
      </c>
      <c r="EI49" s="28">
        <f>IF(OR(AB49="",AB49=" ",AB49="　"),0,IF(D49&gt;=830101,0,IF(DT49=1,1,IF(MATCH(AB49,Sheet2!$D$3:$D$12,1)&lt;=6,1,0))))</f>
        <v>0</v>
      </c>
      <c r="EJ49" s="28">
        <f>IF(OR(AF49="",AF49=" ",AF49="　"),0,IF(D49&gt;=830101,0,IF(DU49=1,1,IF(MATCH(AF49,Sheet2!$D$3:$D$12,1)&lt;=6,1,0))))</f>
        <v>0</v>
      </c>
      <c r="EK49" s="29">
        <f t="shared" si="77"/>
        <v>2</v>
      </c>
      <c r="EL49" s="29">
        <f t="shared" si="78"/>
        <v>2</v>
      </c>
      <c r="EM49" s="30">
        <f t="shared" si="79"/>
        <v>0</v>
      </c>
      <c r="EN49" s="30">
        <f t="shared" si="80"/>
        <v>0</v>
      </c>
      <c r="EO49" s="30">
        <f t="shared" si="141"/>
        <v>0</v>
      </c>
      <c r="EP49" s="30">
        <f t="shared" si="141"/>
        <v>0</v>
      </c>
      <c r="EQ49" s="31"/>
      <c r="ER49" s="27" t="e">
        <f t="shared" si="82"/>
        <v>#VALUE!</v>
      </c>
      <c r="ES49" s="28">
        <f t="shared" si="83"/>
        <v>0</v>
      </c>
      <c r="ET49" s="27" t="e">
        <f t="shared" si="84"/>
        <v>#VALUE!</v>
      </c>
      <c r="EU49" s="28">
        <f t="shared" si="85"/>
        <v>0</v>
      </c>
      <c r="EV49" s="28">
        <f>IF(OR(T49="",T49=" ",T49="　"),0,IF(D49&gt;=830701,0,IF(EG49=1,1,IF(MATCH(T49,Sheet2!$D$3:$D$12,1)&lt;=7,1,0))))</f>
        <v>0</v>
      </c>
      <c r="EW49" s="28">
        <f>IF(OR(X49="",X49=" ",X49="　"),0,IF(D49&gt;=830701,0,IF(EH49=1,1,IF(MATCH(X49,Sheet2!$D$3:$D$12,1)&lt;=7,1,0))))</f>
        <v>0</v>
      </c>
      <c r="EX49" s="28">
        <f>IF(OR(AB49="",AB49=" ",AB49="　"),0,IF(D49&gt;=830701,0,IF(EI49=1,1,IF(MATCH(AB49,Sheet2!$D$3:$D$12,1)&lt;=7,1,0))))</f>
        <v>0</v>
      </c>
      <c r="EY49" s="28">
        <f>IF(OR(AF49="",AF49=" ",AF49="　"),0,IF(D49&gt;=830701,0,IF(EJ49=1,1,IF(MATCH(AF49,Sheet2!$D$3:$D$12,1)&lt;=7,1,0))))</f>
        <v>0</v>
      </c>
      <c r="EZ49" s="29">
        <f t="shared" si="86"/>
        <v>2</v>
      </c>
      <c r="FA49" s="29">
        <f t="shared" si="87"/>
        <v>2</v>
      </c>
      <c r="FB49" s="30">
        <f t="shared" si="88"/>
        <v>0</v>
      </c>
      <c r="FC49" s="30">
        <f t="shared" si="89"/>
        <v>0</v>
      </c>
      <c r="FD49" s="30">
        <f t="shared" si="142"/>
        <v>0</v>
      </c>
      <c r="FE49" s="30">
        <f t="shared" si="142"/>
        <v>0</v>
      </c>
      <c r="FF49" s="31"/>
      <c r="FG49" s="27" t="e">
        <f t="shared" si="91"/>
        <v>#VALUE!</v>
      </c>
      <c r="FH49" s="28">
        <f t="shared" si="92"/>
        <v>0</v>
      </c>
      <c r="FI49" s="27" t="e">
        <f t="shared" si="93"/>
        <v>#VALUE!</v>
      </c>
      <c r="FJ49" s="28">
        <f t="shared" si="94"/>
        <v>0</v>
      </c>
      <c r="FK49" s="28">
        <f>IF(OR(T49="",T49=" ",T49="　"),0,IF(D49&gt;=840101,0,IF(EV49=1,1,IF(MATCH(T49,Sheet2!$D$3:$D$12,1)&lt;=8,1,0))))</f>
        <v>0</v>
      </c>
      <c r="FL49" s="28">
        <f>IF(OR(X49="",X49=" ",X49="　"),0,IF(D49&gt;=840101,0,IF(EW49=1,1,IF(MATCH(X49,Sheet2!$D$3:$D$12,1)&lt;=8,1,0))))</f>
        <v>0</v>
      </c>
      <c r="FM49" s="28">
        <f>IF(OR(AB49="",AB49=" ",AB49="　"),0,IF(D49&gt;=840101,0,IF(EX49=1,1,IF(MATCH(AB49,Sheet2!$D$3:$D$12,1)&lt;=8,1,0))))</f>
        <v>0</v>
      </c>
      <c r="FN49" s="28">
        <f>IF(OR(AF49="",AF49=" ",AF49="　"),0,IF(D49&gt;=840101,0,IF(EY49=1,1,IF(MATCH(AF49,Sheet2!$D$3:$D$12,1)&lt;=8,1,0))))</f>
        <v>0</v>
      </c>
      <c r="FO49" s="29">
        <f t="shared" si="95"/>
        <v>1</v>
      </c>
      <c r="FP49" s="29">
        <f t="shared" si="96"/>
        <v>1</v>
      </c>
      <c r="FQ49" s="30">
        <f t="shared" si="97"/>
        <v>0</v>
      </c>
      <c r="FR49" s="30">
        <f t="shared" si="98"/>
        <v>0</v>
      </c>
      <c r="FS49" s="30">
        <f t="shared" si="143"/>
        <v>0</v>
      </c>
      <c r="FT49" s="30">
        <f t="shared" si="143"/>
        <v>0</v>
      </c>
      <c r="FU49" s="31"/>
      <c r="FV49" s="27" t="e">
        <f t="shared" si="100"/>
        <v>#VALUE!</v>
      </c>
      <c r="FW49" s="28">
        <f t="shared" si="101"/>
        <v>0</v>
      </c>
      <c r="FX49" s="27" t="e">
        <f t="shared" si="102"/>
        <v>#VALUE!</v>
      </c>
      <c r="FY49" s="28">
        <f t="shared" si="103"/>
        <v>0</v>
      </c>
      <c r="FZ49" s="28">
        <f>IF(OR(T49="",T49=" ",T49="　"),0,IF(D49&gt;=840701,0,IF(FK49=1,1,IF(MATCH(T49,Sheet2!$D$3:$D$12,1)&lt;=9,1,0))))</f>
        <v>0</v>
      </c>
      <c r="GA49" s="28">
        <f>IF(OR(X49="",X49=" ",X49="　"),0,IF(D49&gt;=840701,0,IF(FL49=1,1,IF(MATCH(X49,Sheet2!$D$3:$D$12,1)&lt;=9,1,0))))</f>
        <v>0</v>
      </c>
      <c r="GB49" s="28">
        <f>IF(OR(AB49="",AB49=" ",AB49="　"),0,IF(D49&gt;=840701,0,IF(FM49=1,1,IF(MATCH(AB49,Sheet2!$D$3:$D$12,1)&lt;=9,1,0))))</f>
        <v>0</v>
      </c>
      <c r="GC49" s="28">
        <f>IF(OR(AF49="",AF49=" ",AF49="　"),0,IF(D49&gt;=840701,0,IF(FN49=1,1,IF(MATCH(AF49,Sheet2!$D$3:$D$12,1)&lt;=9,1,0))))</f>
        <v>0</v>
      </c>
      <c r="GD49" s="29">
        <f t="shared" si="104"/>
        <v>1</v>
      </c>
      <c r="GE49" s="29">
        <f t="shared" si="105"/>
        <v>1</v>
      </c>
      <c r="GF49" s="30">
        <f t="shared" si="106"/>
        <v>0</v>
      </c>
      <c r="GG49" s="30">
        <f t="shared" si="107"/>
        <v>0</v>
      </c>
      <c r="GH49" s="30">
        <f t="shared" si="144"/>
        <v>0</v>
      </c>
      <c r="GI49" s="30">
        <f t="shared" si="144"/>
        <v>0</v>
      </c>
      <c r="GJ49" s="31"/>
      <c r="GK49" s="27" t="e">
        <f t="shared" si="109"/>
        <v>#VALUE!</v>
      </c>
      <c r="GL49" s="28">
        <f t="shared" si="110"/>
        <v>0</v>
      </c>
      <c r="GM49" s="27" t="e">
        <f t="shared" si="111"/>
        <v>#VALUE!</v>
      </c>
      <c r="GN49" s="28">
        <f t="shared" si="112"/>
        <v>0</v>
      </c>
      <c r="GO49" s="28">
        <f>IF(OR(T49="",T49=" ",T49="　"),0,IF(D49&gt;=840701,0,IF(FZ49=1,1,IF(MATCH(T49,Sheet2!$D$3:$D$12,1)&lt;=10,1,0))))</f>
        <v>0</v>
      </c>
      <c r="GP49" s="28">
        <f>IF(OR(X49="",X49=" ",X49="　"),0,IF(D49&gt;=840701,0,IF(GA49=1,1,IF(MATCH(X49,Sheet2!$D$3:$D$12,1)&lt;=10,1,0))))</f>
        <v>0</v>
      </c>
      <c r="GQ49" s="28">
        <f>IF(OR(AB49="",AB49=" ",AB49="　"),0,IF(D49&gt;=840701,0,IF(GB49=1,1,IF(MATCH(AB49,Sheet2!$D$3:$D$12,1)&lt;=10,1,0))))</f>
        <v>0</v>
      </c>
      <c r="GR49" s="28">
        <f>IF(OR(AF49="",AF49=" ",AF49="　"),0,IF(D49&gt;=840701,0,IF(GC49=1,1,IF(MATCH(AF49,Sheet2!$D$3:$D$12,1)&lt;=10,1,0))))</f>
        <v>0</v>
      </c>
      <c r="GS49" s="29">
        <f t="shared" si="113"/>
        <v>0</v>
      </c>
      <c r="GT49" s="29">
        <f t="shared" si="114"/>
        <v>0</v>
      </c>
      <c r="GU49" s="30">
        <f t="shared" si="115"/>
        <v>0</v>
      </c>
      <c r="GV49" s="30">
        <f t="shared" si="116"/>
        <v>0</v>
      </c>
      <c r="GW49" s="30">
        <f t="shared" si="145"/>
        <v>0</v>
      </c>
      <c r="GX49" s="30">
        <f t="shared" si="145"/>
        <v>0</v>
      </c>
      <c r="GY49" s="131"/>
      <c r="GZ49" s="39" t="str">
        <f t="shared" si="118"/>
        <v>1911/00/00</v>
      </c>
      <c r="HA49" s="131" t="e">
        <f t="shared" si="119"/>
        <v>#VALUE!</v>
      </c>
      <c r="HB49" s="131" t="str">
        <f t="shared" si="120"/>
        <v>1911/00/00</v>
      </c>
      <c r="HC49" s="131" t="e">
        <f t="shared" si="121"/>
        <v>#VALUE!</v>
      </c>
      <c r="HD49" s="131" t="str">
        <f t="shared" si="122"/>
        <v>1911/00/00</v>
      </c>
      <c r="HE49" s="131" t="e">
        <f t="shared" si="123"/>
        <v>#VALUE!</v>
      </c>
      <c r="HF49" s="131" t="str">
        <f t="shared" si="124"/>
        <v>2015/01/01</v>
      </c>
      <c r="HH49" s="131">
        <f>IF(OR(C49="",C49=" ",C49="　"),0,IF(D49&gt;780630,0,ROUND(VLOOKUP(F49,Sheet2!$A$1:$B$20,2,FALSE)*E49,0)))</f>
        <v>0</v>
      </c>
      <c r="HI49" s="131">
        <f t="shared" si="125"/>
        <v>0</v>
      </c>
      <c r="HJ49" s="131">
        <f t="shared" si="126"/>
        <v>0</v>
      </c>
      <c r="HL49" s="131" t="str">
        <f t="shared" si="127"/>
        <v/>
      </c>
      <c r="HM49" s="131" t="str">
        <f t="shared" si="128"/>
        <v/>
      </c>
      <c r="HN49" s="131" t="str">
        <f t="shared" si="129"/>
        <v/>
      </c>
      <c r="HO49" s="131" t="str">
        <f t="shared" si="130"/>
        <v/>
      </c>
      <c r="HP49" s="131" t="str">
        <f t="shared" si="131"/>
        <v/>
      </c>
      <c r="HQ49" s="131" t="str">
        <f t="shared" si="131"/>
        <v/>
      </c>
      <c r="HR49" s="131" t="str">
        <f t="shared" si="132"/>
        <v/>
      </c>
    </row>
    <row r="50" spans="1:226" ht="60" customHeight="1">
      <c r="A50" s="125">
        <v>45</v>
      </c>
      <c r="B50" s="32"/>
      <c r="C50" s="33"/>
      <c r="D50" s="34"/>
      <c r="E50" s="55"/>
      <c r="F50" s="46"/>
      <c r="G50" s="48">
        <f>IF(OR(C50="",C50=" ",C50="　"),0,IF(D50&gt;780630,0,ROUND(VLOOKUP(F50,Sheet2!$A$1:$B$20,2,FALSE),0)))</f>
        <v>0</v>
      </c>
      <c r="H50" s="49">
        <f t="shared" si="0"/>
        <v>0</v>
      </c>
      <c r="I50" s="24">
        <f t="shared" si="1"/>
        <v>0</v>
      </c>
      <c r="J50" s="25">
        <f t="shared" si="2"/>
        <v>0</v>
      </c>
      <c r="K50" s="35"/>
      <c r="L50" s="133" t="str">
        <f t="shared" si="133"/>
        <v/>
      </c>
      <c r="M50" s="51" t="str">
        <f t="shared" si="4"/>
        <v/>
      </c>
      <c r="N50" s="56">
        <v>15.5</v>
      </c>
      <c r="O50" s="38"/>
      <c r="P50" s="133" t="str">
        <f t="shared" si="134"/>
        <v/>
      </c>
      <c r="Q50" s="51" t="str">
        <f t="shared" si="6"/>
        <v/>
      </c>
      <c r="R50" s="56">
        <v>15.5</v>
      </c>
      <c r="S50" s="38"/>
      <c r="T50" s="34"/>
      <c r="U50" s="51" t="str">
        <f t="shared" si="7"/>
        <v/>
      </c>
      <c r="V50" s="56">
        <v>15.5</v>
      </c>
      <c r="W50" s="38"/>
      <c r="X50" s="34"/>
      <c r="Y50" s="51" t="str">
        <f t="shared" si="8"/>
        <v/>
      </c>
      <c r="Z50" s="56">
        <v>15.5</v>
      </c>
      <c r="AA50" s="35"/>
      <c r="AB50" s="34"/>
      <c r="AC50" s="51" t="str">
        <f t="shared" si="9"/>
        <v/>
      </c>
      <c r="AD50" s="56">
        <v>15.5</v>
      </c>
      <c r="AE50" s="38"/>
      <c r="AF50" s="34"/>
      <c r="AG50" s="51" t="str">
        <f t="shared" si="10"/>
        <v/>
      </c>
      <c r="AH50" s="56">
        <v>15.5</v>
      </c>
      <c r="AI50" s="37">
        <f t="shared" si="11"/>
        <v>0</v>
      </c>
      <c r="AJ50" s="47">
        <f t="shared" si="12"/>
        <v>0</v>
      </c>
      <c r="AK50" s="26">
        <f t="shared" si="13"/>
        <v>0</v>
      </c>
      <c r="AL50" s="53">
        <f t="shared" si="14"/>
        <v>0</v>
      </c>
      <c r="AM50" s="36"/>
      <c r="AN50" s="54"/>
      <c r="AO50" s="131" t="e">
        <f>VLOOKUP(LEFT(C50,1),Sheet2!$L$3:$M$28,2,FALSE)&amp;MID(C50,2,9)</f>
        <v>#N/A</v>
      </c>
      <c r="AP50" s="131" t="e">
        <f t="shared" si="15"/>
        <v>#N/A</v>
      </c>
      <c r="AQ50" s="131" t="e">
        <f t="shared" si="16"/>
        <v>#N/A</v>
      </c>
      <c r="AR50" s="27">
        <f t="shared" si="17"/>
        <v>0</v>
      </c>
      <c r="AS50" s="28">
        <f t="shared" si="18"/>
        <v>0</v>
      </c>
      <c r="AT50" s="27">
        <f t="shared" si="19"/>
        <v>0</v>
      </c>
      <c r="AU50" s="28">
        <f t="shared" si="20"/>
        <v>0</v>
      </c>
      <c r="AV50" s="28">
        <f t="shared" si="21"/>
        <v>0</v>
      </c>
      <c r="AW50" s="28">
        <f t="shared" si="22"/>
        <v>0</v>
      </c>
      <c r="AX50" s="28">
        <f t="shared" si="23"/>
        <v>0</v>
      </c>
      <c r="AY50" s="28">
        <f t="shared" si="24"/>
        <v>0</v>
      </c>
      <c r="AZ50" s="29" t="str">
        <f t="shared" si="25"/>
        <v/>
      </c>
      <c r="BA50" s="29"/>
      <c r="BB50" s="30">
        <f t="shared" si="135"/>
        <v>0</v>
      </c>
      <c r="BC50" s="30">
        <f t="shared" si="135"/>
        <v>0</v>
      </c>
      <c r="BD50" s="31">
        <f t="shared" si="27"/>
        <v>0</v>
      </c>
      <c r="BE50" s="131"/>
      <c r="BF50" s="27" t="e">
        <f t="shared" si="28"/>
        <v>#VALUE!</v>
      </c>
      <c r="BG50" s="28">
        <f t="shared" si="29"/>
        <v>0</v>
      </c>
      <c r="BH50" s="27" t="e">
        <f t="shared" si="30"/>
        <v>#VALUE!</v>
      </c>
      <c r="BI50" s="28">
        <f t="shared" si="31"/>
        <v>0</v>
      </c>
      <c r="BJ50" s="28">
        <f>IF(OR(T50="",T50=" ",T50="　"),0,IF(D50&gt;=800701,0,IF(MATCH(T50,Sheet2!$D$3:$D$12,1)&lt;=1,1,0)))</f>
        <v>0</v>
      </c>
      <c r="BK50" s="28">
        <f>IF(OR(X50="",X50=" ",X50="　"),0,IF(D50&gt;=800701,0,IF(MATCH(X50,Sheet2!$D$3:$D$12,1)&lt;=1,1,0)))</f>
        <v>0</v>
      </c>
      <c r="BL50" s="28">
        <f>IF(OR(AB50="",AB50=" ",AB50="　"),0,IF(D50&gt;=800701,0,IF(MATCH(AB50,Sheet2!$D$3:$D$12,1)&lt;=1,1,0)))</f>
        <v>0</v>
      </c>
      <c r="BM50" s="28">
        <f>IF(OR(AF50="",AF50=" ",AF50="　"),0,IF(D50&gt;=800701,0,IF(MATCH(AF50,Sheet2!$D$3:$D$12,1)&lt;=1,1,0)))</f>
        <v>0</v>
      </c>
      <c r="BN50" s="29">
        <f t="shared" si="32"/>
        <v>5</v>
      </c>
      <c r="BO50" s="29">
        <f t="shared" si="33"/>
        <v>3</v>
      </c>
      <c r="BP50" s="30">
        <f t="shared" si="34"/>
        <v>0</v>
      </c>
      <c r="BQ50" s="30">
        <f t="shared" si="35"/>
        <v>0</v>
      </c>
      <c r="BR50" s="30">
        <f t="shared" si="136"/>
        <v>0</v>
      </c>
      <c r="BS50" s="30">
        <f t="shared" si="136"/>
        <v>0</v>
      </c>
      <c r="BT50" s="30"/>
      <c r="BU50" s="27" t="e">
        <f t="shared" si="37"/>
        <v>#VALUE!</v>
      </c>
      <c r="BV50" s="28">
        <f t="shared" si="38"/>
        <v>0</v>
      </c>
      <c r="BW50" s="27" t="e">
        <f t="shared" si="39"/>
        <v>#VALUE!</v>
      </c>
      <c r="BX50" s="28">
        <f t="shared" si="40"/>
        <v>0</v>
      </c>
      <c r="BY50" s="28">
        <f>IF(OR(T50="",T50=" ",T50="　"),0,IF(D50&gt;=810101,0,IF(BJ50=1,1,IF(MATCH(T50,Sheet2!$D$3:$D$12,1)&lt;=2,1,0))))</f>
        <v>0</v>
      </c>
      <c r="BZ50" s="28">
        <f>IF(OR(X50="",X50=" ",X50="　"),0,IF(D50&gt;=810101,0,IF(BK50=1,1,IF(MATCH(X50,Sheet2!$D$3:$D$12,1)&lt;=2,1,0))))</f>
        <v>0</v>
      </c>
      <c r="CA50" s="28">
        <f>IF(OR(AB50="",AB50=" ",AB50="　"),0,IF(D50&gt;=810101,0,IF(BL50=1,1,IF(MATCH(AB50,Sheet2!$D$3:$D$12,1)&lt;=2,1,0))))</f>
        <v>0</v>
      </c>
      <c r="CB50" s="28">
        <f>IF(OR(AF50="",AF50=" ",AF50="　"),0,IF(D50&gt;=810101,0,IF(BM50=1,1,IF(MATCH(AF50,Sheet2!$D$3:$D$12,1)&lt;=2,1,0))))</f>
        <v>0</v>
      </c>
      <c r="CC50" s="29">
        <f t="shared" si="41"/>
        <v>4</v>
      </c>
      <c r="CD50" s="29">
        <f t="shared" si="42"/>
        <v>3</v>
      </c>
      <c r="CE50" s="30">
        <f t="shared" si="43"/>
        <v>0</v>
      </c>
      <c r="CF50" s="30">
        <f t="shared" si="44"/>
        <v>0</v>
      </c>
      <c r="CG50" s="30">
        <f t="shared" si="137"/>
        <v>0</v>
      </c>
      <c r="CH50" s="30">
        <f t="shared" si="137"/>
        <v>0</v>
      </c>
      <c r="CI50" s="30"/>
      <c r="CJ50" s="27" t="e">
        <f t="shared" si="46"/>
        <v>#VALUE!</v>
      </c>
      <c r="CK50" s="28">
        <f t="shared" si="47"/>
        <v>0</v>
      </c>
      <c r="CL50" s="27" t="e">
        <f t="shared" si="48"/>
        <v>#VALUE!</v>
      </c>
      <c r="CM50" s="28">
        <f t="shared" si="49"/>
        <v>0</v>
      </c>
      <c r="CN50" s="28">
        <f>IF(OR(T50="",T50=" ",T50="　"),0,IF(D50&gt;=810701,0,IF(BY50=1,1,IF(MATCH(T50,Sheet2!$D$3:$D$12,1)&lt;=3,1,0))))</f>
        <v>0</v>
      </c>
      <c r="CO50" s="28">
        <f>IF(OR(X50="",X50=" ",X50="　"),0,IF(D50&gt;=810701,0,IF(BZ50=1,1,IF(MATCH(X50,Sheet2!$D$3:$D$12,1)&lt;=3,1,0))))</f>
        <v>0</v>
      </c>
      <c r="CP50" s="28">
        <f>IF(OR(AB50="",AB50=" ",AB50="　"),0,IF(D50&gt;=810701,0,IF(CA50=1,1,IF(MATCH(AB50,Sheet2!$D$3:$D$12,1)&lt;=3,1,0))))</f>
        <v>0</v>
      </c>
      <c r="CQ50" s="28">
        <f>IF(OR(AF50="",AF50=" ",AF50="　"),0,IF(D50&gt;=810701,0,IF(CB50=1,1,IF(MATCH(AF50,Sheet2!$D$3:$D$12,1)&lt;=3,1,0))))</f>
        <v>0</v>
      </c>
      <c r="CR50" s="29">
        <f t="shared" si="50"/>
        <v>4</v>
      </c>
      <c r="CS50" s="29">
        <f t="shared" si="51"/>
        <v>3</v>
      </c>
      <c r="CT50" s="30">
        <f t="shared" si="52"/>
        <v>0</v>
      </c>
      <c r="CU50" s="30">
        <f t="shared" si="53"/>
        <v>0</v>
      </c>
      <c r="CV50" s="30">
        <f t="shared" si="138"/>
        <v>0</v>
      </c>
      <c r="CW50" s="30">
        <f t="shared" si="138"/>
        <v>0</v>
      </c>
      <c r="CX50" s="31"/>
      <c r="CY50" s="27" t="e">
        <f t="shared" si="55"/>
        <v>#VALUE!</v>
      </c>
      <c r="CZ50" s="28">
        <f t="shared" si="56"/>
        <v>0</v>
      </c>
      <c r="DA50" s="27" t="e">
        <f t="shared" si="57"/>
        <v>#VALUE!</v>
      </c>
      <c r="DB50" s="28">
        <f t="shared" si="58"/>
        <v>0</v>
      </c>
      <c r="DC50" s="28">
        <f>IF(OR(T50="",T50=" ",T50="　"),0,IF(D50&gt;=820101,0,IF(CN50=1,1,IF(MATCH(T50,Sheet2!$D$3:$D$12,1)&lt;=4,1,0))))</f>
        <v>0</v>
      </c>
      <c r="DD50" s="28">
        <f>IF(OR(X50="",X50=" ",X50="　"),0,IF(D50&gt;=820101,0,IF(CO50=1,1,IF(MATCH(X50,Sheet2!$D$3:$D$12,1)&lt;=4,1,0))))</f>
        <v>0</v>
      </c>
      <c r="DE50" s="28">
        <f>IF(OR(AB50="",AB50=" ",AB50="　"),0,IF(D50&gt;=820101,0,IF(CP50=1,1,IF(MATCH(AB50,Sheet2!$D$3:$D$12,1)&lt;=4,1,0))))</f>
        <v>0</v>
      </c>
      <c r="DF50" s="28">
        <f>IF(OR(AF50="",AF50=" ",AF50="　"),0,IF(D50&gt;=820101,0,IF(CQ50=1,1,IF(MATCH(AF50,Sheet2!$D$3:$D$12,1)&lt;=4,1,0))))</f>
        <v>0</v>
      </c>
      <c r="DG50" s="29">
        <f t="shared" si="59"/>
        <v>3</v>
      </c>
      <c r="DH50" s="29">
        <f t="shared" si="60"/>
        <v>3</v>
      </c>
      <c r="DI50" s="30">
        <f t="shared" si="61"/>
        <v>0</v>
      </c>
      <c r="DJ50" s="30">
        <f t="shared" si="62"/>
        <v>0</v>
      </c>
      <c r="DK50" s="30">
        <f t="shared" si="139"/>
        <v>0</v>
      </c>
      <c r="DL50" s="30">
        <f t="shared" si="139"/>
        <v>0</v>
      </c>
      <c r="DM50" s="31"/>
      <c r="DN50" s="27" t="e">
        <f t="shared" si="64"/>
        <v>#VALUE!</v>
      </c>
      <c r="DO50" s="28">
        <f t="shared" si="65"/>
        <v>0</v>
      </c>
      <c r="DP50" s="27" t="e">
        <f t="shared" si="66"/>
        <v>#VALUE!</v>
      </c>
      <c r="DQ50" s="28">
        <f t="shared" si="67"/>
        <v>0</v>
      </c>
      <c r="DR50" s="28">
        <f>IF(OR(T50="",T50=" ",T50="　"),0,IF(D50&gt;=820701,0,IF(DC50=1,1,IF(MATCH(T50,Sheet2!$D$3:$D$12,1)&lt;=5,1,0))))</f>
        <v>0</v>
      </c>
      <c r="DS50" s="28">
        <f>IF(OR(X50="",X50=" ",X50="　"),0,IF(D50&gt;=820701,0,IF(DD50=1,1,IF(MATCH(X50,Sheet2!$D$3:$D$12,1)&lt;=5,1,0))))</f>
        <v>0</v>
      </c>
      <c r="DT50" s="28">
        <f>IF(OR(AB50="",AB50=" ",AB50="　"),0,IF(D50&gt;=820701,0,IF(DE50=1,1,IF(MATCH(AB50,Sheet2!$D$3:$D$12,1)&lt;=5,1,0))))</f>
        <v>0</v>
      </c>
      <c r="DU50" s="28">
        <f>IF(OR(AF50="",AF50=" ",AF50="　"),0,IF(D50&gt;=820701,0,IF(DF50=1,1,IF(MATCH(AF50,Sheet2!$D$3:$D$12,1)&lt;=5,1,0))))</f>
        <v>0</v>
      </c>
      <c r="DV50" s="29">
        <f t="shared" si="68"/>
        <v>3</v>
      </c>
      <c r="DW50" s="29">
        <f t="shared" si="69"/>
        <v>3</v>
      </c>
      <c r="DX50" s="30">
        <f t="shared" si="70"/>
        <v>0</v>
      </c>
      <c r="DY50" s="30">
        <f t="shared" si="71"/>
        <v>0</v>
      </c>
      <c r="DZ50" s="30">
        <f t="shared" si="140"/>
        <v>0</v>
      </c>
      <c r="EA50" s="30">
        <f t="shared" si="140"/>
        <v>0</v>
      </c>
      <c r="EB50" s="31"/>
      <c r="EC50" s="27" t="e">
        <f t="shared" si="73"/>
        <v>#VALUE!</v>
      </c>
      <c r="ED50" s="28">
        <f t="shared" si="74"/>
        <v>0</v>
      </c>
      <c r="EE50" s="27" t="e">
        <f t="shared" si="75"/>
        <v>#VALUE!</v>
      </c>
      <c r="EF50" s="28">
        <f t="shared" si="76"/>
        <v>0</v>
      </c>
      <c r="EG50" s="28">
        <f>IF(OR(T50="",T50=" ",T50="　"),0,IF(D50&gt;=830101,0,IF(DR50=1,1,IF(MATCH(T50,Sheet2!$D$3:$D$12,1)&lt;=6,1,0))))</f>
        <v>0</v>
      </c>
      <c r="EH50" s="28">
        <f>IF(OR(X50="",X50=" ",X50="　"),0,IF(D50&gt;=830101,0,IF(DS50=1,1,IF(MATCH(X50,Sheet2!$D$3:$D$12,1)&lt;=6,1,0))))</f>
        <v>0</v>
      </c>
      <c r="EI50" s="28">
        <f>IF(OR(AB50="",AB50=" ",AB50="　"),0,IF(D50&gt;=830101,0,IF(DT50=1,1,IF(MATCH(AB50,Sheet2!$D$3:$D$12,1)&lt;=6,1,0))))</f>
        <v>0</v>
      </c>
      <c r="EJ50" s="28">
        <f>IF(OR(AF50="",AF50=" ",AF50="　"),0,IF(D50&gt;=830101,0,IF(DU50=1,1,IF(MATCH(AF50,Sheet2!$D$3:$D$12,1)&lt;=6,1,0))))</f>
        <v>0</v>
      </c>
      <c r="EK50" s="29">
        <f t="shared" si="77"/>
        <v>2</v>
      </c>
      <c r="EL50" s="29">
        <f t="shared" si="78"/>
        <v>2</v>
      </c>
      <c r="EM50" s="30">
        <f t="shared" si="79"/>
        <v>0</v>
      </c>
      <c r="EN50" s="30">
        <f t="shared" si="80"/>
        <v>0</v>
      </c>
      <c r="EO50" s="30">
        <f t="shared" si="141"/>
        <v>0</v>
      </c>
      <c r="EP50" s="30">
        <f t="shared" si="141"/>
        <v>0</v>
      </c>
      <c r="EQ50" s="31"/>
      <c r="ER50" s="27" t="e">
        <f t="shared" si="82"/>
        <v>#VALUE!</v>
      </c>
      <c r="ES50" s="28">
        <f t="shared" si="83"/>
        <v>0</v>
      </c>
      <c r="ET50" s="27" t="e">
        <f t="shared" si="84"/>
        <v>#VALUE!</v>
      </c>
      <c r="EU50" s="28">
        <f t="shared" si="85"/>
        <v>0</v>
      </c>
      <c r="EV50" s="28">
        <f>IF(OR(T50="",T50=" ",T50="　"),0,IF(D50&gt;=830701,0,IF(EG50=1,1,IF(MATCH(T50,Sheet2!$D$3:$D$12,1)&lt;=7,1,0))))</f>
        <v>0</v>
      </c>
      <c r="EW50" s="28">
        <f>IF(OR(X50="",X50=" ",X50="　"),0,IF(D50&gt;=830701,0,IF(EH50=1,1,IF(MATCH(X50,Sheet2!$D$3:$D$12,1)&lt;=7,1,0))))</f>
        <v>0</v>
      </c>
      <c r="EX50" s="28">
        <f>IF(OR(AB50="",AB50=" ",AB50="　"),0,IF(D50&gt;=830701,0,IF(EI50=1,1,IF(MATCH(AB50,Sheet2!$D$3:$D$12,1)&lt;=7,1,0))))</f>
        <v>0</v>
      </c>
      <c r="EY50" s="28">
        <f>IF(OR(AF50="",AF50=" ",AF50="　"),0,IF(D50&gt;=830701,0,IF(EJ50=1,1,IF(MATCH(AF50,Sheet2!$D$3:$D$12,1)&lt;=7,1,0))))</f>
        <v>0</v>
      </c>
      <c r="EZ50" s="29">
        <f t="shared" si="86"/>
        <v>2</v>
      </c>
      <c r="FA50" s="29">
        <f t="shared" si="87"/>
        <v>2</v>
      </c>
      <c r="FB50" s="30">
        <f t="shared" si="88"/>
        <v>0</v>
      </c>
      <c r="FC50" s="30">
        <f t="shared" si="89"/>
        <v>0</v>
      </c>
      <c r="FD50" s="30">
        <f t="shared" si="142"/>
        <v>0</v>
      </c>
      <c r="FE50" s="30">
        <f t="shared" si="142"/>
        <v>0</v>
      </c>
      <c r="FF50" s="31"/>
      <c r="FG50" s="27" t="e">
        <f t="shared" si="91"/>
        <v>#VALUE!</v>
      </c>
      <c r="FH50" s="28">
        <f t="shared" si="92"/>
        <v>0</v>
      </c>
      <c r="FI50" s="27" t="e">
        <f t="shared" si="93"/>
        <v>#VALUE!</v>
      </c>
      <c r="FJ50" s="28">
        <f t="shared" si="94"/>
        <v>0</v>
      </c>
      <c r="FK50" s="28">
        <f>IF(OR(T50="",T50=" ",T50="　"),0,IF(D50&gt;=840101,0,IF(EV50=1,1,IF(MATCH(T50,Sheet2!$D$3:$D$12,1)&lt;=8,1,0))))</f>
        <v>0</v>
      </c>
      <c r="FL50" s="28">
        <f>IF(OR(X50="",X50=" ",X50="　"),0,IF(D50&gt;=840101,0,IF(EW50=1,1,IF(MATCH(X50,Sheet2!$D$3:$D$12,1)&lt;=8,1,0))))</f>
        <v>0</v>
      </c>
      <c r="FM50" s="28">
        <f>IF(OR(AB50="",AB50=" ",AB50="　"),0,IF(D50&gt;=840101,0,IF(EX50=1,1,IF(MATCH(AB50,Sheet2!$D$3:$D$12,1)&lt;=8,1,0))))</f>
        <v>0</v>
      </c>
      <c r="FN50" s="28">
        <f>IF(OR(AF50="",AF50=" ",AF50="　"),0,IF(D50&gt;=840101,0,IF(EY50=1,1,IF(MATCH(AF50,Sheet2!$D$3:$D$12,1)&lt;=8,1,0))))</f>
        <v>0</v>
      </c>
      <c r="FO50" s="29">
        <f t="shared" si="95"/>
        <v>1</v>
      </c>
      <c r="FP50" s="29">
        <f t="shared" si="96"/>
        <v>1</v>
      </c>
      <c r="FQ50" s="30">
        <f t="shared" si="97"/>
        <v>0</v>
      </c>
      <c r="FR50" s="30">
        <f t="shared" si="98"/>
        <v>0</v>
      </c>
      <c r="FS50" s="30">
        <f t="shared" si="143"/>
        <v>0</v>
      </c>
      <c r="FT50" s="30">
        <f t="shared" si="143"/>
        <v>0</v>
      </c>
      <c r="FU50" s="31"/>
      <c r="FV50" s="27" t="e">
        <f t="shared" si="100"/>
        <v>#VALUE!</v>
      </c>
      <c r="FW50" s="28">
        <f t="shared" si="101"/>
        <v>0</v>
      </c>
      <c r="FX50" s="27" t="e">
        <f t="shared" si="102"/>
        <v>#VALUE!</v>
      </c>
      <c r="FY50" s="28">
        <f t="shared" si="103"/>
        <v>0</v>
      </c>
      <c r="FZ50" s="28">
        <f>IF(OR(T50="",T50=" ",T50="　"),0,IF(D50&gt;=840701,0,IF(FK50=1,1,IF(MATCH(T50,Sheet2!$D$3:$D$12,1)&lt;=9,1,0))))</f>
        <v>0</v>
      </c>
      <c r="GA50" s="28">
        <f>IF(OR(X50="",X50=" ",X50="　"),0,IF(D50&gt;=840701,0,IF(FL50=1,1,IF(MATCH(X50,Sheet2!$D$3:$D$12,1)&lt;=9,1,0))))</f>
        <v>0</v>
      </c>
      <c r="GB50" s="28">
        <f>IF(OR(AB50="",AB50=" ",AB50="　"),0,IF(D50&gt;=840701,0,IF(FM50=1,1,IF(MATCH(AB50,Sheet2!$D$3:$D$12,1)&lt;=9,1,0))))</f>
        <v>0</v>
      </c>
      <c r="GC50" s="28">
        <f>IF(OR(AF50="",AF50=" ",AF50="　"),0,IF(D50&gt;=840701,0,IF(FN50=1,1,IF(MATCH(AF50,Sheet2!$D$3:$D$12,1)&lt;=9,1,0))))</f>
        <v>0</v>
      </c>
      <c r="GD50" s="29">
        <f t="shared" si="104"/>
        <v>1</v>
      </c>
      <c r="GE50" s="29">
        <f t="shared" si="105"/>
        <v>1</v>
      </c>
      <c r="GF50" s="30">
        <f t="shared" si="106"/>
        <v>0</v>
      </c>
      <c r="GG50" s="30">
        <f t="shared" si="107"/>
        <v>0</v>
      </c>
      <c r="GH50" s="30">
        <f t="shared" si="144"/>
        <v>0</v>
      </c>
      <c r="GI50" s="30">
        <f t="shared" si="144"/>
        <v>0</v>
      </c>
      <c r="GJ50" s="31"/>
      <c r="GK50" s="27" t="e">
        <f t="shared" si="109"/>
        <v>#VALUE!</v>
      </c>
      <c r="GL50" s="28">
        <f t="shared" si="110"/>
        <v>0</v>
      </c>
      <c r="GM50" s="27" t="e">
        <f t="shared" si="111"/>
        <v>#VALUE!</v>
      </c>
      <c r="GN50" s="28">
        <f t="shared" si="112"/>
        <v>0</v>
      </c>
      <c r="GO50" s="28">
        <f>IF(OR(T50="",T50=" ",T50="　"),0,IF(D50&gt;=840701,0,IF(FZ50=1,1,IF(MATCH(T50,Sheet2!$D$3:$D$12,1)&lt;=10,1,0))))</f>
        <v>0</v>
      </c>
      <c r="GP50" s="28">
        <f>IF(OR(X50="",X50=" ",X50="　"),0,IF(D50&gt;=840701,0,IF(GA50=1,1,IF(MATCH(X50,Sheet2!$D$3:$D$12,1)&lt;=10,1,0))))</f>
        <v>0</v>
      </c>
      <c r="GQ50" s="28">
        <f>IF(OR(AB50="",AB50=" ",AB50="　"),0,IF(D50&gt;=840701,0,IF(GB50=1,1,IF(MATCH(AB50,Sheet2!$D$3:$D$12,1)&lt;=10,1,0))))</f>
        <v>0</v>
      </c>
      <c r="GR50" s="28">
        <f>IF(OR(AF50="",AF50=" ",AF50="　"),0,IF(D50&gt;=840701,0,IF(GC50=1,1,IF(MATCH(AF50,Sheet2!$D$3:$D$12,1)&lt;=10,1,0))))</f>
        <v>0</v>
      </c>
      <c r="GS50" s="29">
        <f t="shared" si="113"/>
        <v>0</v>
      </c>
      <c r="GT50" s="29">
        <f t="shared" si="114"/>
        <v>0</v>
      </c>
      <c r="GU50" s="30">
        <f t="shared" si="115"/>
        <v>0</v>
      </c>
      <c r="GV50" s="30">
        <f t="shared" si="116"/>
        <v>0</v>
      </c>
      <c r="GW50" s="30">
        <f t="shared" si="145"/>
        <v>0</v>
      </c>
      <c r="GX50" s="30">
        <f t="shared" si="145"/>
        <v>0</v>
      </c>
      <c r="GY50" s="131"/>
      <c r="GZ50" s="39" t="str">
        <f t="shared" si="118"/>
        <v>1911/00/00</v>
      </c>
      <c r="HA50" s="131" t="e">
        <f t="shared" si="119"/>
        <v>#VALUE!</v>
      </c>
      <c r="HB50" s="131" t="str">
        <f t="shared" si="120"/>
        <v>1911/00/00</v>
      </c>
      <c r="HC50" s="131" t="e">
        <f t="shared" si="121"/>
        <v>#VALUE!</v>
      </c>
      <c r="HD50" s="131" t="str">
        <f t="shared" si="122"/>
        <v>1911/00/00</v>
      </c>
      <c r="HE50" s="131" t="e">
        <f t="shared" si="123"/>
        <v>#VALUE!</v>
      </c>
      <c r="HF50" s="131" t="str">
        <f t="shared" si="124"/>
        <v>2015/01/01</v>
      </c>
      <c r="HH50" s="131">
        <f>IF(OR(C50="",C50=" ",C50="　"),0,IF(D50&gt;780630,0,ROUND(VLOOKUP(F50,Sheet2!$A$1:$B$20,2,FALSE)*E50,0)))</f>
        <v>0</v>
      </c>
      <c r="HI50" s="131">
        <f t="shared" si="125"/>
        <v>0</v>
      </c>
      <c r="HJ50" s="131">
        <f t="shared" si="126"/>
        <v>0</v>
      </c>
      <c r="HL50" s="131" t="str">
        <f t="shared" si="127"/>
        <v/>
      </c>
      <c r="HM50" s="131" t="str">
        <f t="shared" si="128"/>
        <v/>
      </c>
      <c r="HN50" s="131" t="str">
        <f t="shared" si="129"/>
        <v/>
      </c>
      <c r="HO50" s="131" t="str">
        <f t="shared" si="130"/>
        <v/>
      </c>
      <c r="HP50" s="131" t="str">
        <f t="shared" si="131"/>
        <v/>
      </c>
      <c r="HQ50" s="131" t="str">
        <f t="shared" si="131"/>
        <v/>
      </c>
      <c r="HR50" s="131" t="str">
        <f t="shared" si="132"/>
        <v/>
      </c>
    </row>
    <row r="51" spans="1:226" ht="60" customHeight="1">
      <c r="A51" s="125">
        <v>46</v>
      </c>
      <c r="B51" s="32"/>
      <c r="C51" s="33"/>
      <c r="D51" s="34"/>
      <c r="E51" s="55"/>
      <c r="F51" s="46"/>
      <c r="G51" s="48">
        <f>IF(OR(C51="",C51=" ",C51="　"),0,IF(D51&gt;780630,0,ROUND(VLOOKUP(F51,Sheet2!$A$1:$B$20,2,FALSE),0)))</f>
        <v>0</v>
      </c>
      <c r="H51" s="49">
        <f t="shared" si="0"/>
        <v>0</v>
      </c>
      <c r="I51" s="24">
        <f t="shared" si="1"/>
        <v>0</v>
      </c>
      <c r="J51" s="25">
        <f t="shared" si="2"/>
        <v>0</v>
      </c>
      <c r="K51" s="35"/>
      <c r="L51" s="133" t="str">
        <f t="shared" si="133"/>
        <v/>
      </c>
      <c r="M51" s="51" t="str">
        <f t="shared" si="4"/>
        <v/>
      </c>
      <c r="N51" s="56">
        <v>15.5</v>
      </c>
      <c r="O51" s="38"/>
      <c r="P51" s="133" t="str">
        <f t="shared" si="134"/>
        <v/>
      </c>
      <c r="Q51" s="51" t="str">
        <f t="shared" si="6"/>
        <v/>
      </c>
      <c r="R51" s="56">
        <v>15.5</v>
      </c>
      <c r="S51" s="38"/>
      <c r="T51" s="34"/>
      <c r="U51" s="51" t="str">
        <f t="shared" si="7"/>
        <v/>
      </c>
      <c r="V51" s="56">
        <v>15.5</v>
      </c>
      <c r="W51" s="38"/>
      <c r="X51" s="34"/>
      <c r="Y51" s="51" t="str">
        <f t="shared" si="8"/>
        <v/>
      </c>
      <c r="Z51" s="56">
        <v>15.5</v>
      </c>
      <c r="AA51" s="35"/>
      <c r="AB51" s="34"/>
      <c r="AC51" s="51" t="str">
        <f t="shared" si="9"/>
        <v/>
      </c>
      <c r="AD51" s="56">
        <v>15.5</v>
      </c>
      <c r="AE51" s="38"/>
      <c r="AF51" s="34"/>
      <c r="AG51" s="51" t="str">
        <f t="shared" si="10"/>
        <v/>
      </c>
      <c r="AH51" s="56">
        <v>15.5</v>
      </c>
      <c r="AI51" s="37">
        <f t="shared" si="11"/>
        <v>0</v>
      </c>
      <c r="AJ51" s="47">
        <f t="shared" si="12"/>
        <v>0</v>
      </c>
      <c r="AK51" s="26">
        <f t="shared" si="13"/>
        <v>0</v>
      </c>
      <c r="AL51" s="53">
        <f t="shared" si="14"/>
        <v>0</v>
      </c>
      <c r="AM51" s="36"/>
      <c r="AN51" s="54"/>
      <c r="AO51" s="131" t="e">
        <f>VLOOKUP(LEFT(C51,1),Sheet2!$L$3:$M$28,2,FALSE)&amp;MID(C51,2,9)</f>
        <v>#N/A</v>
      </c>
      <c r="AP51" s="131" t="e">
        <f t="shared" si="15"/>
        <v>#N/A</v>
      </c>
      <c r="AQ51" s="131" t="e">
        <f t="shared" si="16"/>
        <v>#N/A</v>
      </c>
      <c r="AR51" s="27">
        <f t="shared" si="17"/>
        <v>0</v>
      </c>
      <c r="AS51" s="28">
        <f t="shared" si="18"/>
        <v>0</v>
      </c>
      <c r="AT51" s="27">
        <f t="shared" si="19"/>
        <v>0</v>
      </c>
      <c r="AU51" s="28">
        <f t="shared" si="20"/>
        <v>0</v>
      </c>
      <c r="AV51" s="28">
        <f t="shared" si="21"/>
        <v>0</v>
      </c>
      <c r="AW51" s="28">
        <f t="shared" si="22"/>
        <v>0</v>
      </c>
      <c r="AX51" s="28">
        <f t="shared" si="23"/>
        <v>0</v>
      </c>
      <c r="AY51" s="28">
        <f t="shared" si="24"/>
        <v>0</v>
      </c>
      <c r="AZ51" s="29" t="str">
        <f t="shared" si="25"/>
        <v/>
      </c>
      <c r="BA51" s="29"/>
      <c r="BB51" s="30">
        <f t="shared" si="135"/>
        <v>0</v>
      </c>
      <c r="BC51" s="30">
        <f t="shared" si="135"/>
        <v>0</v>
      </c>
      <c r="BD51" s="31">
        <f t="shared" si="27"/>
        <v>0</v>
      </c>
      <c r="BE51" s="131"/>
      <c r="BF51" s="27" t="e">
        <f t="shared" si="28"/>
        <v>#VALUE!</v>
      </c>
      <c r="BG51" s="28">
        <f t="shared" si="29"/>
        <v>0</v>
      </c>
      <c r="BH51" s="27" t="e">
        <f t="shared" si="30"/>
        <v>#VALUE!</v>
      </c>
      <c r="BI51" s="28">
        <f t="shared" si="31"/>
        <v>0</v>
      </c>
      <c r="BJ51" s="28">
        <f>IF(OR(T51="",T51=" ",T51="　"),0,IF(D51&gt;=800701,0,IF(MATCH(T51,Sheet2!$D$3:$D$12,1)&lt;=1,1,0)))</f>
        <v>0</v>
      </c>
      <c r="BK51" s="28">
        <f>IF(OR(X51="",X51=" ",X51="　"),0,IF(D51&gt;=800701,0,IF(MATCH(X51,Sheet2!$D$3:$D$12,1)&lt;=1,1,0)))</f>
        <v>0</v>
      </c>
      <c r="BL51" s="28">
        <f>IF(OR(AB51="",AB51=" ",AB51="　"),0,IF(D51&gt;=800701,0,IF(MATCH(AB51,Sheet2!$D$3:$D$12,1)&lt;=1,1,0)))</f>
        <v>0</v>
      </c>
      <c r="BM51" s="28">
        <f>IF(OR(AF51="",AF51=" ",AF51="　"),0,IF(D51&gt;=800701,0,IF(MATCH(AF51,Sheet2!$D$3:$D$12,1)&lt;=1,1,0)))</f>
        <v>0</v>
      </c>
      <c r="BN51" s="29">
        <f t="shared" si="32"/>
        <v>5</v>
      </c>
      <c r="BO51" s="29">
        <f t="shared" si="33"/>
        <v>3</v>
      </c>
      <c r="BP51" s="30">
        <f t="shared" si="34"/>
        <v>0</v>
      </c>
      <c r="BQ51" s="30">
        <f t="shared" si="35"/>
        <v>0</v>
      </c>
      <c r="BR51" s="30">
        <f t="shared" si="136"/>
        <v>0</v>
      </c>
      <c r="BS51" s="30">
        <f t="shared" si="136"/>
        <v>0</v>
      </c>
      <c r="BT51" s="30"/>
      <c r="BU51" s="27" t="e">
        <f t="shared" si="37"/>
        <v>#VALUE!</v>
      </c>
      <c r="BV51" s="28">
        <f t="shared" si="38"/>
        <v>0</v>
      </c>
      <c r="BW51" s="27" t="e">
        <f t="shared" si="39"/>
        <v>#VALUE!</v>
      </c>
      <c r="BX51" s="28">
        <f t="shared" si="40"/>
        <v>0</v>
      </c>
      <c r="BY51" s="28">
        <f>IF(OR(T51="",T51=" ",T51="　"),0,IF(D51&gt;=810101,0,IF(BJ51=1,1,IF(MATCH(T51,Sheet2!$D$3:$D$12,1)&lt;=2,1,0))))</f>
        <v>0</v>
      </c>
      <c r="BZ51" s="28">
        <f>IF(OR(X51="",X51=" ",X51="　"),0,IF(D51&gt;=810101,0,IF(BK51=1,1,IF(MATCH(X51,Sheet2!$D$3:$D$12,1)&lt;=2,1,0))))</f>
        <v>0</v>
      </c>
      <c r="CA51" s="28">
        <f>IF(OR(AB51="",AB51=" ",AB51="　"),0,IF(D51&gt;=810101,0,IF(BL51=1,1,IF(MATCH(AB51,Sheet2!$D$3:$D$12,1)&lt;=2,1,0))))</f>
        <v>0</v>
      </c>
      <c r="CB51" s="28">
        <f>IF(OR(AF51="",AF51=" ",AF51="　"),0,IF(D51&gt;=810101,0,IF(BM51=1,1,IF(MATCH(AF51,Sheet2!$D$3:$D$12,1)&lt;=2,1,0))))</f>
        <v>0</v>
      </c>
      <c r="CC51" s="29">
        <f t="shared" si="41"/>
        <v>4</v>
      </c>
      <c r="CD51" s="29">
        <f t="shared" si="42"/>
        <v>3</v>
      </c>
      <c r="CE51" s="30">
        <f t="shared" si="43"/>
        <v>0</v>
      </c>
      <c r="CF51" s="30">
        <f t="shared" si="44"/>
        <v>0</v>
      </c>
      <c r="CG51" s="30">
        <f t="shared" si="137"/>
        <v>0</v>
      </c>
      <c r="CH51" s="30">
        <f t="shared" si="137"/>
        <v>0</v>
      </c>
      <c r="CI51" s="30"/>
      <c r="CJ51" s="27" t="e">
        <f t="shared" si="46"/>
        <v>#VALUE!</v>
      </c>
      <c r="CK51" s="28">
        <f t="shared" si="47"/>
        <v>0</v>
      </c>
      <c r="CL51" s="27" t="e">
        <f t="shared" si="48"/>
        <v>#VALUE!</v>
      </c>
      <c r="CM51" s="28">
        <f t="shared" si="49"/>
        <v>0</v>
      </c>
      <c r="CN51" s="28">
        <f>IF(OR(T51="",T51=" ",T51="　"),0,IF(D51&gt;=810701,0,IF(BY51=1,1,IF(MATCH(T51,Sheet2!$D$3:$D$12,1)&lt;=3,1,0))))</f>
        <v>0</v>
      </c>
      <c r="CO51" s="28">
        <f>IF(OR(X51="",X51=" ",X51="　"),0,IF(D51&gt;=810701,0,IF(BZ51=1,1,IF(MATCH(X51,Sheet2!$D$3:$D$12,1)&lt;=3,1,0))))</f>
        <v>0</v>
      </c>
      <c r="CP51" s="28">
        <f>IF(OR(AB51="",AB51=" ",AB51="　"),0,IF(D51&gt;=810701,0,IF(CA51=1,1,IF(MATCH(AB51,Sheet2!$D$3:$D$12,1)&lt;=3,1,0))))</f>
        <v>0</v>
      </c>
      <c r="CQ51" s="28">
        <f>IF(OR(AF51="",AF51=" ",AF51="　"),0,IF(D51&gt;=810701,0,IF(CB51=1,1,IF(MATCH(AF51,Sheet2!$D$3:$D$12,1)&lt;=3,1,0))))</f>
        <v>0</v>
      </c>
      <c r="CR51" s="29">
        <f t="shared" si="50"/>
        <v>4</v>
      </c>
      <c r="CS51" s="29">
        <f t="shared" si="51"/>
        <v>3</v>
      </c>
      <c r="CT51" s="30">
        <f t="shared" si="52"/>
        <v>0</v>
      </c>
      <c r="CU51" s="30">
        <f t="shared" si="53"/>
        <v>0</v>
      </c>
      <c r="CV51" s="30">
        <f t="shared" si="138"/>
        <v>0</v>
      </c>
      <c r="CW51" s="30">
        <f t="shared" si="138"/>
        <v>0</v>
      </c>
      <c r="CX51" s="31"/>
      <c r="CY51" s="27" t="e">
        <f t="shared" si="55"/>
        <v>#VALUE!</v>
      </c>
      <c r="CZ51" s="28">
        <f t="shared" si="56"/>
        <v>0</v>
      </c>
      <c r="DA51" s="27" t="e">
        <f t="shared" si="57"/>
        <v>#VALUE!</v>
      </c>
      <c r="DB51" s="28">
        <f t="shared" si="58"/>
        <v>0</v>
      </c>
      <c r="DC51" s="28">
        <f>IF(OR(T51="",T51=" ",T51="　"),0,IF(D51&gt;=820101,0,IF(CN51=1,1,IF(MATCH(T51,Sheet2!$D$3:$D$12,1)&lt;=4,1,0))))</f>
        <v>0</v>
      </c>
      <c r="DD51" s="28">
        <f>IF(OR(X51="",X51=" ",X51="　"),0,IF(D51&gt;=820101,0,IF(CO51=1,1,IF(MATCH(X51,Sheet2!$D$3:$D$12,1)&lt;=4,1,0))))</f>
        <v>0</v>
      </c>
      <c r="DE51" s="28">
        <f>IF(OR(AB51="",AB51=" ",AB51="　"),0,IF(D51&gt;=820101,0,IF(CP51=1,1,IF(MATCH(AB51,Sheet2!$D$3:$D$12,1)&lt;=4,1,0))))</f>
        <v>0</v>
      </c>
      <c r="DF51" s="28">
        <f>IF(OR(AF51="",AF51=" ",AF51="　"),0,IF(D51&gt;=820101,0,IF(CQ51=1,1,IF(MATCH(AF51,Sheet2!$D$3:$D$12,1)&lt;=4,1,0))))</f>
        <v>0</v>
      </c>
      <c r="DG51" s="29">
        <f t="shared" si="59"/>
        <v>3</v>
      </c>
      <c r="DH51" s="29">
        <f t="shared" si="60"/>
        <v>3</v>
      </c>
      <c r="DI51" s="30">
        <f t="shared" si="61"/>
        <v>0</v>
      </c>
      <c r="DJ51" s="30">
        <f t="shared" si="62"/>
        <v>0</v>
      </c>
      <c r="DK51" s="30">
        <f t="shared" si="139"/>
        <v>0</v>
      </c>
      <c r="DL51" s="30">
        <f t="shared" si="139"/>
        <v>0</v>
      </c>
      <c r="DM51" s="31"/>
      <c r="DN51" s="27" t="e">
        <f t="shared" si="64"/>
        <v>#VALUE!</v>
      </c>
      <c r="DO51" s="28">
        <f t="shared" si="65"/>
        <v>0</v>
      </c>
      <c r="DP51" s="27" t="e">
        <f t="shared" si="66"/>
        <v>#VALUE!</v>
      </c>
      <c r="DQ51" s="28">
        <f t="shared" si="67"/>
        <v>0</v>
      </c>
      <c r="DR51" s="28">
        <f>IF(OR(T51="",T51=" ",T51="　"),0,IF(D51&gt;=820701,0,IF(DC51=1,1,IF(MATCH(T51,Sheet2!$D$3:$D$12,1)&lt;=5,1,0))))</f>
        <v>0</v>
      </c>
      <c r="DS51" s="28">
        <f>IF(OR(X51="",X51=" ",X51="　"),0,IF(D51&gt;=820701,0,IF(DD51=1,1,IF(MATCH(X51,Sheet2!$D$3:$D$12,1)&lt;=5,1,0))))</f>
        <v>0</v>
      </c>
      <c r="DT51" s="28">
        <f>IF(OR(AB51="",AB51=" ",AB51="　"),0,IF(D51&gt;=820701,0,IF(DE51=1,1,IF(MATCH(AB51,Sheet2!$D$3:$D$12,1)&lt;=5,1,0))))</f>
        <v>0</v>
      </c>
      <c r="DU51" s="28">
        <f>IF(OR(AF51="",AF51=" ",AF51="　"),0,IF(D51&gt;=820701,0,IF(DF51=1,1,IF(MATCH(AF51,Sheet2!$D$3:$D$12,1)&lt;=5,1,0))))</f>
        <v>0</v>
      </c>
      <c r="DV51" s="29">
        <f t="shared" si="68"/>
        <v>3</v>
      </c>
      <c r="DW51" s="29">
        <f t="shared" si="69"/>
        <v>3</v>
      </c>
      <c r="DX51" s="30">
        <f t="shared" si="70"/>
        <v>0</v>
      </c>
      <c r="DY51" s="30">
        <f t="shared" si="71"/>
        <v>0</v>
      </c>
      <c r="DZ51" s="30">
        <f t="shared" si="140"/>
        <v>0</v>
      </c>
      <c r="EA51" s="30">
        <f t="shared" si="140"/>
        <v>0</v>
      </c>
      <c r="EB51" s="31"/>
      <c r="EC51" s="27" t="e">
        <f t="shared" si="73"/>
        <v>#VALUE!</v>
      </c>
      <c r="ED51" s="28">
        <f t="shared" si="74"/>
        <v>0</v>
      </c>
      <c r="EE51" s="27" t="e">
        <f t="shared" si="75"/>
        <v>#VALUE!</v>
      </c>
      <c r="EF51" s="28">
        <f t="shared" si="76"/>
        <v>0</v>
      </c>
      <c r="EG51" s="28">
        <f>IF(OR(T51="",T51=" ",T51="　"),0,IF(D51&gt;=830101,0,IF(DR51=1,1,IF(MATCH(T51,Sheet2!$D$3:$D$12,1)&lt;=6,1,0))))</f>
        <v>0</v>
      </c>
      <c r="EH51" s="28">
        <f>IF(OR(X51="",X51=" ",X51="　"),0,IF(D51&gt;=830101,0,IF(DS51=1,1,IF(MATCH(X51,Sheet2!$D$3:$D$12,1)&lt;=6,1,0))))</f>
        <v>0</v>
      </c>
      <c r="EI51" s="28">
        <f>IF(OR(AB51="",AB51=" ",AB51="　"),0,IF(D51&gt;=830101,0,IF(DT51=1,1,IF(MATCH(AB51,Sheet2!$D$3:$D$12,1)&lt;=6,1,0))))</f>
        <v>0</v>
      </c>
      <c r="EJ51" s="28">
        <f>IF(OR(AF51="",AF51=" ",AF51="　"),0,IF(D51&gt;=830101,0,IF(DU51=1,1,IF(MATCH(AF51,Sheet2!$D$3:$D$12,1)&lt;=6,1,0))))</f>
        <v>0</v>
      </c>
      <c r="EK51" s="29">
        <f t="shared" si="77"/>
        <v>2</v>
      </c>
      <c r="EL51" s="29">
        <f t="shared" si="78"/>
        <v>2</v>
      </c>
      <c r="EM51" s="30">
        <f t="shared" si="79"/>
        <v>0</v>
      </c>
      <c r="EN51" s="30">
        <f t="shared" si="80"/>
        <v>0</v>
      </c>
      <c r="EO51" s="30">
        <f t="shared" si="141"/>
        <v>0</v>
      </c>
      <c r="EP51" s="30">
        <f t="shared" si="141"/>
        <v>0</v>
      </c>
      <c r="EQ51" s="31"/>
      <c r="ER51" s="27" t="e">
        <f t="shared" si="82"/>
        <v>#VALUE!</v>
      </c>
      <c r="ES51" s="28">
        <f t="shared" si="83"/>
        <v>0</v>
      </c>
      <c r="ET51" s="27" t="e">
        <f t="shared" si="84"/>
        <v>#VALUE!</v>
      </c>
      <c r="EU51" s="28">
        <f t="shared" si="85"/>
        <v>0</v>
      </c>
      <c r="EV51" s="28">
        <f>IF(OR(T51="",T51=" ",T51="　"),0,IF(D51&gt;=830701,0,IF(EG51=1,1,IF(MATCH(T51,Sheet2!$D$3:$D$12,1)&lt;=7,1,0))))</f>
        <v>0</v>
      </c>
      <c r="EW51" s="28">
        <f>IF(OR(X51="",X51=" ",X51="　"),0,IF(D51&gt;=830701,0,IF(EH51=1,1,IF(MATCH(X51,Sheet2!$D$3:$D$12,1)&lt;=7,1,0))))</f>
        <v>0</v>
      </c>
      <c r="EX51" s="28">
        <f>IF(OR(AB51="",AB51=" ",AB51="　"),0,IF(D51&gt;=830701,0,IF(EI51=1,1,IF(MATCH(AB51,Sheet2!$D$3:$D$12,1)&lt;=7,1,0))))</f>
        <v>0</v>
      </c>
      <c r="EY51" s="28">
        <f>IF(OR(AF51="",AF51=" ",AF51="　"),0,IF(D51&gt;=830701,0,IF(EJ51=1,1,IF(MATCH(AF51,Sheet2!$D$3:$D$12,1)&lt;=7,1,0))))</f>
        <v>0</v>
      </c>
      <c r="EZ51" s="29">
        <f t="shared" si="86"/>
        <v>2</v>
      </c>
      <c r="FA51" s="29">
        <f t="shared" si="87"/>
        <v>2</v>
      </c>
      <c r="FB51" s="30">
        <f t="shared" si="88"/>
        <v>0</v>
      </c>
      <c r="FC51" s="30">
        <f t="shared" si="89"/>
        <v>0</v>
      </c>
      <c r="FD51" s="30">
        <f t="shared" si="142"/>
        <v>0</v>
      </c>
      <c r="FE51" s="30">
        <f t="shared" si="142"/>
        <v>0</v>
      </c>
      <c r="FF51" s="31"/>
      <c r="FG51" s="27" t="e">
        <f t="shared" si="91"/>
        <v>#VALUE!</v>
      </c>
      <c r="FH51" s="28">
        <f t="shared" si="92"/>
        <v>0</v>
      </c>
      <c r="FI51" s="27" t="e">
        <f t="shared" si="93"/>
        <v>#VALUE!</v>
      </c>
      <c r="FJ51" s="28">
        <f t="shared" si="94"/>
        <v>0</v>
      </c>
      <c r="FK51" s="28">
        <f>IF(OR(T51="",T51=" ",T51="　"),0,IF(D51&gt;=840101,0,IF(EV51=1,1,IF(MATCH(T51,Sheet2!$D$3:$D$12,1)&lt;=8,1,0))))</f>
        <v>0</v>
      </c>
      <c r="FL51" s="28">
        <f>IF(OR(X51="",X51=" ",X51="　"),0,IF(D51&gt;=840101,0,IF(EW51=1,1,IF(MATCH(X51,Sheet2!$D$3:$D$12,1)&lt;=8,1,0))))</f>
        <v>0</v>
      </c>
      <c r="FM51" s="28">
        <f>IF(OR(AB51="",AB51=" ",AB51="　"),0,IF(D51&gt;=840101,0,IF(EX51=1,1,IF(MATCH(AB51,Sheet2!$D$3:$D$12,1)&lt;=8,1,0))))</f>
        <v>0</v>
      </c>
      <c r="FN51" s="28">
        <f>IF(OR(AF51="",AF51=" ",AF51="　"),0,IF(D51&gt;=840101,0,IF(EY51=1,1,IF(MATCH(AF51,Sheet2!$D$3:$D$12,1)&lt;=8,1,0))))</f>
        <v>0</v>
      </c>
      <c r="FO51" s="29">
        <f t="shared" si="95"/>
        <v>1</v>
      </c>
      <c r="FP51" s="29">
        <f t="shared" si="96"/>
        <v>1</v>
      </c>
      <c r="FQ51" s="30">
        <f t="shared" si="97"/>
        <v>0</v>
      </c>
      <c r="FR51" s="30">
        <f t="shared" si="98"/>
        <v>0</v>
      </c>
      <c r="FS51" s="30">
        <f t="shared" si="143"/>
        <v>0</v>
      </c>
      <c r="FT51" s="30">
        <f t="shared" si="143"/>
        <v>0</v>
      </c>
      <c r="FU51" s="31"/>
      <c r="FV51" s="27" t="e">
        <f t="shared" si="100"/>
        <v>#VALUE!</v>
      </c>
      <c r="FW51" s="28">
        <f t="shared" si="101"/>
        <v>0</v>
      </c>
      <c r="FX51" s="27" t="e">
        <f t="shared" si="102"/>
        <v>#VALUE!</v>
      </c>
      <c r="FY51" s="28">
        <f t="shared" si="103"/>
        <v>0</v>
      </c>
      <c r="FZ51" s="28">
        <f>IF(OR(T51="",T51=" ",T51="　"),0,IF(D51&gt;=840701,0,IF(FK51=1,1,IF(MATCH(T51,Sheet2!$D$3:$D$12,1)&lt;=9,1,0))))</f>
        <v>0</v>
      </c>
      <c r="GA51" s="28">
        <f>IF(OR(X51="",X51=" ",X51="　"),0,IF(D51&gt;=840701,0,IF(FL51=1,1,IF(MATCH(X51,Sheet2!$D$3:$D$12,1)&lt;=9,1,0))))</f>
        <v>0</v>
      </c>
      <c r="GB51" s="28">
        <f>IF(OR(AB51="",AB51=" ",AB51="　"),0,IF(D51&gt;=840701,0,IF(FM51=1,1,IF(MATCH(AB51,Sheet2!$D$3:$D$12,1)&lt;=9,1,0))))</f>
        <v>0</v>
      </c>
      <c r="GC51" s="28">
        <f>IF(OR(AF51="",AF51=" ",AF51="　"),0,IF(D51&gt;=840701,0,IF(FN51=1,1,IF(MATCH(AF51,Sheet2!$D$3:$D$12,1)&lt;=9,1,0))))</f>
        <v>0</v>
      </c>
      <c r="GD51" s="29">
        <f t="shared" si="104"/>
        <v>1</v>
      </c>
      <c r="GE51" s="29">
        <f t="shared" si="105"/>
        <v>1</v>
      </c>
      <c r="GF51" s="30">
        <f t="shared" si="106"/>
        <v>0</v>
      </c>
      <c r="GG51" s="30">
        <f t="shared" si="107"/>
        <v>0</v>
      </c>
      <c r="GH51" s="30">
        <f t="shared" si="144"/>
        <v>0</v>
      </c>
      <c r="GI51" s="30">
        <f t="shared" si="144"/>
        <v>0</v>
      </c>
      <c r="GJ51" s="31"/>
      <c r="GK51" s="27" t="e">
        <f t="shared" si="109"/>
        <v>#VALUE!</v>
      </c>
      <c r="GL51" s="28">
        <f t="shared" si="110"/>
        <v>0</v>
      </c>
      <c r="GM51" s="27" t="e">
        <f t="shared" si="111"/>
        <v>#VALUE!</v>
      </c>
      <c r="GN51" s="28">
        <f t="shared" si="112"/>
        <v>0</v>
      </c>
      <c r="GO51" s="28">
        <f>IF(OR(T51="",T51=" ",T51="　"),0,IF(D51&gt;=840701,0,IF(FZ51=1,1,IF(MATCH(T51,Sheet2!$D$3:$D$12,1)&lt;=10,1,0))))</f>
        <v>0</v>
      </c>
      <c r="GP51" s="28">
        <f>IF(OR(X51="",X51=" ",X51="　"),0,IF(D51&gt;=840701,0,IF(GA51=1,1,IF(MATCH(X51,Sheet2!$D$3:$D$12,1)&lt;=10,1,0))))</f>
        <v>0</v>
      </c>
      <c r="GQ51" s="28">
        <f>IF(OR(AB51="",AB51=" ",AB51="　"),0,IF(D51&gt;=840701,0,IF(GB51=1,1,IF(MATCH(AB51,Sheet2!$D$3:$D$12,1)&lt;=10,1,0))))</f>
        <v>0</v>
      </c>
      <c r="GR51" s="28">
        <f>IF(OR(AF51="",AF51=" ",AF51="　"),0,IF(D51&gt;=840701,0,IF(GC51=1,1,IF(MATCH(AF51,Sheet2!$D$3:$D$12,1)&lt;=10,1,0))))</f>
        <v>0</v>
      </c>
      <c r="GS51" s="29">
        <f t="shared" si="113"/>
        <v>0</v>
      </c>
      <c r="GT51" s="29">
        <f t="shared" si="114"/>
        <v>0</v>
      </c>
      <c r="GU51" s="30">
        <f t="shared" si="115"/>
        <v>0</v>
      </c>
      <c r="GV51" s="30">
        <f t="shared" si="116"/>
        <v>0</v>
      </c>
      <c r="GW51" s="30">
        <f t="shared" si="145"/>
        <v>0</v>
      </c>
      <c r="GX51" s="30">
        <f t="shared" si="145"/>
        <v>0</v>
      </c>
      <c r="GY51" s="131"/>
      <c r="GZ51" s="39" t="str">
        <f t="shared" si="118"/>
        <v>1911/00/00</v>
      </c>
      <c r="HA51" s="131" t="e">
        <f t="shared" si="119"/>
        <v>#VALUE!</v>
      </c>
      <c r="HB51" s="131" t="str">
        <f t="shared" si="120"/>
        <v>1911/00/00</v>
      </c>
      <c r="HC51" s="131" t="e">
        <f t="shared" si="121"/>
        <v>#VALUE!</v>
      </c>
      <c r="HD51" s="131" t="str">
        <f t="shared" si="122"/>
        <v>1911/00/00</v>
      </c>
      <c r="HE51" s="131" t="e">
        <f t="shared" si="123"/>
        <v>#VALUE!</v>
      </c>
      <c r="HF51" s="131" t="str">
        <f t="shared" si="124"/>
        <v>2015/01/01</v>
      </c>
      <c r="HH51" s="131">
        <f>IF(OR(C51="",C51=" ",C51="　"),0,IF(D51&gt;780630,0,ROUND(VLOOKUP(F51,Sheet2!$A$1:$B$20,2,FALSE)*E51,0)))</f>
        <v>0</v>
      </c>
      <c r="HI51" s="131">
        <f t="shared" si="125"/>
        <v>0</v>
      </c>
      <c r="HJ51" s="131">
        <f t="shared" si="126"/>
        <v>0</v>
      </c>
      <c r="HL51" s="131" t="str">
        <f t="shared" si="127"/>
        <v/>
      </c>
      <c r="HM51" s="131" t="str">
        <f t="shared" si="128"/>
        <v/>
      </c>
      <c r="HN51" s="131" t="str">
        <f t="shared" si="129"/>
        <v/>
      </c>
      <c r="HO51" s="131" t="str">
        <f t="shared" si="130"/>
        <v/>
      </c>
      <c r="HP51" s="131" t="str">
        <f t="shared" si="131"/>
        <v/>
      </c>
      <c r="HQ51" s="131" t="str">
        <f t="shared" si="131"/>
        <v/>
      </c>
      <c r="HR51" s="131" t="str">
        <f t="shared" si="132"/>
        <v/>
      </c>
    </row>
    <row r="52" spans="1:226" ht="60" customHeight="1">
      <c r="A52" s="125">
        <v>47</v>
      </c>
      <c r="B52" s="32"/>
      <c r="C52" s="33"/>
      <c r="D52" s="34"/>
      <c r="E52" s="55"/>
      <c r="F52" s="46"/>
      <c r="G52" s="48">
        <f>IF(OR(C52="",C52=" ",C52="　"),0,IF(D52&gt;780630,0,ROUND(VLOOKUP(F52,Sheet2!$A$1:$B$20,2,FALSE),0)))</f>
        <v>0</v>
      </c>
      <c r="H52" s="49">
        <f t="shared" si="0"/>
        <v>0</v>
      </c>
      <c r="I52" s="24">
        <f t="shared" si="1"/>
        <v>0</v>
      </c>
      <c r="J52" s="25">
        <f t="shared" si="2"/>
        <v>0</v>
      </c>
      <c r="K52" s="35"/>
      <c r="L52" s="133" t="str">
        <f t="shared" si="133"/>
        <v/>
      </c>
      <c r="M52" s="51" t="str">
        <f t="shared" si="4"/>
        <v/>
      </c>
      <c r="N52" s="56">
        <v>15.5</v>
      </c>
      <c r="O52" s="38"/>
      <c r="P52" s="133" t="str">
        <f t="shared" si="134"/>
        <v/>
      </c>
      <c r="Q52" s="51" t="str">
        <f t="shared" si="6"/>
        <v/>
      </c>
      <c r="R52" s="56">
        <v>15.5</v>
      </c>
      <c r="S52" s="38"/>
      <c r="T52" s="34"/>
      <c r="U52" s="51" t="str">
        <f t="shared" si="7"/>
        <v/>
      </c>
      <c r="V52" s="56">
        <v>15.5</v>
      </c>
      <c r="W52" s="38"/>
      <c r="X52" s="34"/>
      <c r="Y52" s="51" t="str">
        <f t="shared" si="8"/>
        <v/>
      </c>
      <c r="Z52" s="56">
        <v>15.5</v>
      </c>
      <c r="AA52" s="35"/>
      <c r="AB52" s="34"/>
      <c r="AC52" s="51" t="str">
        <f t="shared" si="9"/>
        <v/>
      </c>
      <c r="AD52" s="56">
        <v>15.5</v>
      </c>
      <c r="AE52" s="38"/>
      <c r="AF52" s="34"/>
      <c r="AG52" s="51" t="str">
        <f t="shared" si="10"/>
        <v/>
      </c>
      <c r="AH52" s="56">
        <v>15.5</v>
      </c>
      <c r="AI52" s="37">
        <f t="shared" si="11"/>
        <v>0</v>
      </c>
      <c r="AJ52" s="47">
        <f t="shared" si="12"/>
        <v>0</v>
      </c>
      <c r="AK52" s="26">
        <f t="shared" si="13"/>
        <v>0</v>
      </c>
      <c r="AL52" s="53">
        <f t="shared" si="14"/>
        <v>0</v>
      </c>
      <c r="AM52" s="36"/>
      <c r="AN52" s="54"/>
      <c r="AO52" s="131" t="e">
        <f>VLOOKUP(LEFT(C52,1),Sheet2!$L$3:$M$28,2,FALSE)&amp;MID(C52,2,9)</f>
        <v>#N/A</v>
      </c>
      <c r="AP52" s="131" t="e">
        <f t="shared" si="15"/>
        <v>#N/A</v>
      </c>
      <c r="AQ52" s="131" t="e">
        <f t="shared" si="16"/>
        <v>#N/A</v>
      </c>
      <c r="AR52" s="27">
        <f t="shared" si="17"/>
        <v>0</v>
      </c>
      <c r="AS52" s="28">
        <f t="shared" si="18"/>
        <v>0</v>
      </c>
      <c r="AT52" s="27">
        <f t="shared" si="19"/>
        <v>0</v>
      </c>
      <c r="AU52" s="28">
        <f t="shared" si="20"/>
        <v>0</v>
      </c>
      <c r="AV52" s="28">
        <f t="shared" si="21"/>
        <v>0</v>
      </c>
      <c r="AW52" s="28">
        <f t="shared" si="22"/>
        <v>0</v>
      </c>
      <c r="AX52" s="28">
        <f t="shared" si="23"/>
        <v>0</v>
      </c>
      <c r="AY52" s="28">
        <f t="shared" si="24"/>
        <v>0</v>
      </c>
      <c r="AZ52" s="29" t="str">
        <f t="shared" si="25"/>
        <v/>
      </c>
      <c r="BA52" s="29"/>
      <c r="BB52" s="30">
        <f t="shared" si="135"/>
        <v>0</v>
      </c>
      <c r="BC52" s="30">
        <f t="shared" si="135"/>
        <v>0</v>
      </c>
      <c r="BD52" s="31">
        <f t="shared" si="27"/>
        <v>0</v>
      </c>
      <c r="BE52" s="131"/>
      <c r="BF52" s="27" t="e">
        <f t="shared" si="28"/>
        <v>#VALUE!</v>
      </c>
      <c r="BG52" s="28">
        <f t="shared" si="29"/>
        <v>0</v>
      </c>
      <c r="BH52" s="27" t="e">
        <f t="shared" si="30"/>
        <v>#VALUE!</v>
      </c>
      <c r="BI52" s="28">
        <f t="shared" si="31"/>
        <v>0</v>
      </c>
      <c r="BJ52" s="28">
        <f>IF(OR(T52="",T52=" ",T52="　"),0,IF(D52&gt;=800701,0,IF(MATCH(T52,Sheet2!$D$3:$D$12,1)&lt;=1,1,0)))</f>
        <v>0</v>
      </c>
      <c r="BK52" s="28">
        <f>IF(OR(X52="",X52=" ",X52="　"),0,IF(D52&gt;=800701,0,IF(MATCH(X52,Sheet2!$D$3:$D$12,1)&lt;=1,1,0)))</f>
        <v>0</v>
      </c>
      <c r="BL52" s="28">
        <f>IF(OR(AB52="",AB52=" ",AB52="　"),0,IF(D52&gt;=800701,0,IF(MATCH(AB52,Sheet2!$D$3:$D$12,1)&lt;=1,1,0)))</f>
        <v>0</v>
      </c>
      <c r="BM52" s="28">
        <f>IF(OR(AF52="",AF52=" ",AF52="　"),0,IF(D52&gt;=800701,0,IF(MATCH(AF52,Sheet2!$D$3:$D$12,1)&lt;=1,1,0)))</f>
        <v>0</v>
      </c>
      <c r="BN52" s="29">
        <f t="shared" si="32"/>
        <v>5</v>
      </c>
      <c r="BO52" s="29">
        <f t="shared" si="33"/>
        <v>3</v>
      </c>
      <c r="BP52" s="30">
        <f t="shared" si="34"/>
        <v>0</v>
      </c>
      <c r="BQ52" s="30">
        <f t="shared" si="35"/>
        <v>0</v>
      </c>
      <c r="BR52" s="30">
        <f t="shared" si="136"/>
        <v>0</v>
      </c>
      <c r="BS52" s="30">
        <f t="shared" si="136"/>
        <v>0</v>
      </c>
      <c r="BT52" s="30"/>
      <c r="BU52" s="27" t="e">
        <f t="shared" si="37"/>
        <v>#VALUE!</v>
      </c>
      <c r="BV52" s="28">
        <f t="shared" si="38"/>
        <v>0</v>
      </c>
      <c r="BW52" s="27" t="e">
        <f t="shared" si="39"/>
        <v>#VALUE!</v>
      </c>
      <c r="BX52" s="28">
        <f t="shared" si="40"/>
        <v>0</v>
      </c>
      <c r="BY52" s="28">
        <f>IF(OR(T52="",T52=" ",T52="　"),0,IF(D52&gt;=810101,0,IF(BJ52=1,1,IF(MATCH(T52,Sheet2!$D$3:$D$12,1)&lt;=2,1,0))))</f>
        <v>0</v>
      </c>
      <c r="BZ52" s="28">
        <f>IF(OR(X52="",X52=" ",X52="　"),0,IF(D52&gt;=810101,0,IF(BK52=1,1,IF(MATCH(X52,Sheet2!$D$3:$D$12,1)&lt;=2,1,0))))</f>
        <v>0</v>
      </c>
      <c r="CA52" s="28">
        <f>IF(OR(AB52="",AB52=" ",AB52="　"),0,IF(D52&gt;=810101,0,IF(BL52=1,1,IF(MATCH(AB52,Sheet2!$D$3:$D$12,1)&lt;=2,1,0))))</f>
        <v>0</v>
      </c>
      <c r="CB52" s="28">
        <f>IF(OR(AF52="",AF52=" ",AF52="　"),0,IF(D52&gt;=810101,0,IF(BM52=1,1,IF(MATCH(AF52,Sheet2!$D$3:$D$12,1)&lt;=2,1,0))))</f>
        <v>0</v>
      </c>
      <c r="CC52" s="29">
        <f t="shared" si="41"/>
        <v>4</v>
      </c>
      <c r="CD52" s="29">
        <f t="shared" si="42"/>
        <v>3</v>
      </c>
      <c r="CE52" s="30">
        <f t="shared" si="43"/>
        <v>0</v>
      </c>
      <c r="CF52" s="30">
        <f t="shared" si="44"/>
        <v>0</v>
      </c>
      <c r="CG52" s="30">
        <f t="shared" si="137"/>
        <v>0</v>
      </c>
      <c r="CH52" s="30">
        <f t="shared" si="137"/>
        <v>0</v>
      </c>
      <c r="CI52" s="30"/>
      <c r="CJ52" s="27" t="e">
        <f t="shared" si="46"/>
        <v>#VALUE!</v>
      </c>
      <c r="CK52" s="28">
        <f t="shared" si="47"/>
        <v>0</v>
      </c>
      <c r="CL52" s="27" t="e">
        <f t="shared" si="48"/>
        <v>#VALUE!</v>
      </c>
      <c r="CM52" s="28">
        <f t="shared" si="49"/>
        <v>0</v>
      </c>
      <c r="CN52" s="28">
        <f>IF(OR(T52="",T52=" ",T52="　"),0,IF(D52&gt;=810701,0,IF(BY52=1,1,IF(MATCH(T52,Sheet2!$D$3:$D$12,1)&lt;=3,1,0))))</f>
        <v>0</v>
      </c>
      <c r="CO52" s="28">
        <f>IF(OR(X52="",X52=" ",X52="　"),0,IF(D52&gt;=810701,0,IF(BZ52=1,1,IF(MATCH(X52,Sheet2!$D$3:$D$12,1)&lt;=3,1,0))))</f>
        <v>0</v>
      </c>
      <c r="CP52" s="28">
        <f>IF(OR(AB52="",AB52=" ",AB52="　"),0,IF(D52&gt;=810701,0,IF(CA52=1,1,IF(MATCH(AB52,Sheet2!$D$3:$D$12,1)&lt;=3,1,0))))</f>
        <v>0</v>
      </c>
      <c r="CQ52" s="28">
        <f>IF(OR(AF52="",AF52=" ",AF52="　"),0,IF(D52&gt;=810701,0,IF(CB52=1,1,IF(MATCH(AF52,Sheet2!$D$3:$D$12,1)&lt;=3,1,0))))</f>
        <v>0</v>
      </c>
      <c r="CR52" s="29">
        <f t="shared" si="50"/>
        <v>4</v>
      </c>
      <c r="CS52" s="29">
        <f t="shared" si="51"/>
        <v>3</v>
      </c>
      <c r="CT52" s="30">
        <f t="shared" si="52"/>
        <v>0</v>
      </c>
      <c r="CU52" s="30">
        <f t="shared" si="53"/>
        <v>0</v>
      </c>
      <c r="CV52" s="30">
        <f t="shared" si="138"/>
        <v>0</v>
      </c>
      <c r="CW52" s="30">
        <f t="shared" si="138"/>
        <v>0</v>
      </c>
      <c r="CX52" s="31"/>
      <c r="CY52" s="27" t="e">
        <f t="shared" si="55"/>
        <v>#VALUE!</v>
      </c>
      <c r="CZ52" s="28">
        <f t="shared" si="56"/>
        <v>0</v>
      </c>
      <c r="DA52" s="27" t="e">
        <f t="shared" si="57"/>
        <v>#VALUE!</v>
      </c>
      <c r="DB52" s="28">
        <f t="shared" si="58"/>
        <v>0</v>
      </c>
      <c r="DC52" s="28">
        <f>IF(OR(T52="",T52=" ",T52="　"),0,IF(D52&gt;=820101,0,IF(CN52=1,1,IF(MATCH(T52,Sheet2!$D$3:$D$12,1)&lt;=4,1,0))))</f>
        <v>0</v>
      </c>
      <c r="DD52" s="28">
        <f>IF(OR(X52="",X52=" ",X52="　"),0,IF(D52&gt;=820101,0,IF(CO52=1,1,IF(MATCH(X52,Sheet2!$D$3:$D$12,1)&lt;=4,1,0))))</f>
        <v>0</v>
      </c>
      <c r="DE52" s="28">
        <f>IF(OR(AB52="",AB52=" ",AB52="　"),0,IF(D52&gt;=820101,0,IF(CP52=1,1,IF(MATCH(AB52,Sheet2!$D$3:$D$12,1)&lt;=4,1,0))))</f>
        <v>0</v>
      </c>
      <c r="DF52" s="28">
        <f>IF(OR(AF52="",AF52=" ",AF52="　"),0,IF(D52&gt;=820101,0,IF(CQ52=1,1,IF(MATCH(AF52,Sheet2!$D$3:$D$12,1)&lt;=4,1,0))))</f>
        <v>0</v>
      </c>
      <c r="DG52" s="29">
        <f t="shared" si="59"/>
        <v>3</v>
      </c>
      <c r="DH52" s="29">
        <f t="shared" si="60"/>
        <v>3</v>
      </c>
      <c r="DI52" s="30">
        <f t="shared" si="61"/>
        <v>0</v>
      </c>
      <c r="DJ52" s="30">
        <f t="shared" si="62"/>
        <v>0</v>
      </c>
      <c r="DK52" s="30">
        <f t="shared" si="139"/>
        <v>0</v>
      </c>
      <c r="DL52" s="30">
        <f t="shared" si="139"/>
        <v>0</v>
      </c>
      <c r="DM52" s="31"/>
      <c r="DN52" s="27" t="e">
        <f t="shared" si="64"/>
        <v>#VALUE!</v>
      </c>
      <c r="DO52" s="28">
        <f t="shared" si="65"/>
        <v>0</v>
      </c>
      <c r="DP52" s="27" t="e">
        <f t="shared" si="66"/>
        <v>#VALUE!</v>
      </c>
      <c r="DQ52" s="28">
        <f t="shared" si="67"/>
        <v>0</v>
      </c>
      <c r="DR52" s="28">
        <f>IF(OR(T52="",T52=" ",T52="　"),0,IF(D52&gt;=820701,0,IF(DC52=1,1,IF(MATCH(T52,Sheet2!$D$3:$D$12,1)&lt;=5,1,0))))</f>
        <v>0</v>
      </c>
      <c r="DS52" s="28">
        <f>IF(OR(X52="",X52=" ",X52="　"),0,IF(D52&gt;=820701,0,IF(DD52=1,1,IF(MATCH(X52,Sheet2!$D$3:$D$12,1)&lt;=5,1,0))))</f>
        <v>0</v>
      </c>
      <c r="DT52" s="28">
        <f>IF(OR(AB52="",AB52=" ",AB52="　"),0,IF(D52&gt;=820701,0,IF(DE52=1,1,IF(MATCH(AB52,Sheet2!$D$3:$D$12,1)&lt;=5,1,0))))</f>
        <v>0</v>
      </c>
      <c r="DU52" s="28">
        <f>IF(OR(AF52="",AF52=" ",AF52="　"),0,IF(D52&gt;=820701,0,IF(DF52=1,1,IF(MATCH(AF52,Sheet2!$D$3:$D$12,1)&lt;=5,1,0))))</f>
        <v>0</v>
      </c>
      <c r="DV52" s="29">
        <f t="shared" si="68"/>
        <v>3</v>
      </c>
      <c r="DW52" s="29">
        <f t="shared" si="69"/>
        <v>3</v>
      </c>
      <c r="DX52" s="30">
        <f t="shared" si="70"/>
        <v>0</v>
      </c>
      <c r="DY52" s="30">
        <f t="shared" si="71"/>
        <v>0</v>
      </c>
      <c r="DZ52" s="30">
        <f t="shared" si="140"/>
        <v>0</v>
      </c>
      <c r="EA52" s="30">
        <f t="shared" si="140"/>
        <v>0</v>
      </c>
      <c r="EB52" s="31"/>
      <c r="EC52" s="27" t="e">
        <f t="shared" si="73"/>
        <v>#VALUE!</v>
      </c>
      <c r="ED52" s="28">
        <f t="shared" si="74"/>
        <v>0</v>
      </c>
      <c r="EE52" s="27" t="e">
        <f t="shared" si="75"/>
        <v>#VALUE!</v>
      </c>
      <c r="EF52" s="28">
        <f t="shared" si="76"/>
        <v>0</v>
      </c>
      <c r="EG52" s="28">
        <f>IF(OR(T52="",T52=" ",T52="　"),0,IF(D52&gt;=830101,0,IF(DR52=1,1,IF(MATCH(T52,Sheet2!$D$3:$D$12,1)&lt;=6,1,0))))</f>
        <v>0</v>
      </c>
      <c r="EH52" s="28">
        <f>IF(OR(X52="",X52=" ",X52="　"),0,IF(D52&gt;=830101,0,IF(DS52=1,1,IF(MATCH(X52,Sheet2!$D$3:$D$12,1)&lt;=6,1,0))))</f>
        <v>0</v>
      </c>
      <c r="EI52" s="28">
        <f>IF(OR(AB52="",AB52=" ",AB52="　"),0,IF(D52&gt;=830101,0,IF(DT52=1,1,IF(MATCH(AB52,Sheet2!$D$3:$D$12,1)&lt;=6,1,0))))</f>
        <v>0</v>
      </c>
      <c r="EJ52" s="28">
        <f>IF(OR(AF52="",AF52=" ",AF52="　"),0,IF(D52&gt;=830101,0,IF(DU52=1,1,IF(MATCH(AF52,Sheet2!$D$3:$D$12,1)&lt;=6,1,0))))</f>
        <v>0</v>
      </c>
      <c r="EK52" s="29">
        <f t="shared" si="77"/>
        <v>2</v>
      </c>
      <c r="EL52" s="29">
        <f t="shared" si="78"/>
        <v>2</v>
      </c>
      <c r="EM52" s="30">
        <f t="shared" si="79"/>
        <v>0</v>
      </c>
      <c r="EN52" s="30">
        <f t="shared" si="80"/>
        <v>0</v>
      </c>
      <c r="EO52" s="30">
        <f t="shared" si="141"/>
        <v>0</v>
      </c>
      <c r="EP52" s="30">
        <f t="shared" si="141"/>
        <v>0</v>
      </c>
      <c r="EQ52" s="31"/>
      <c r="ER52" s="27" t="e">
        <f t="shared" si="82"/>
        <v>#VALUE!</v>
      </c>
      <c r="ES52" s="28">
        <f t="shared" si="83"/>
        <v>0</v>
      </c>
      <c r="ET52" s="27" t="e">
        <f t="shared" si="84"/>
        <v>#VALUE!</v>
      </c>
      <c r="EU52" s="28">
        <f t="shared" si="85"/>
        <v>0</v>
      </c>
      <c r="EV52" s="28">
        <f>IF(OR(T52="",T52=" ",T52="　"),0,IF(D52&gt;=830701,0,IF(EG52=1,1,IF(MATCH(T52,Sheet2!$D$3:$D$12,1)&lt;=7,1,0))))</f>
        <v>0</v>
      </c>
      <c r="EW52" s="28">
        <f>IF(OR(X52="",X52=" ",X52="　"),0,IF(D52&gt;=830701,0,IF(EH52=1,1,IF(MATCH(X52,Sheet2!$D$3:$D$12,1)&lt;=7,1,0))))</f>
        <v>0</v>
      </c>
      <c r="EX52" s="28">
        <f>IF(OR(AB52="",AB52=" ",AB52="　"),0,IF(D52&gt;=830701,0,IF(EI52=1,1,IF(MATCH(AB52,Sheet2!$D$3:$D$12,1)&lt;=7,1,0))))</f>
        <v>0</v>
      </c>
      <c r="EY52" s="28">
        <f>IF(OR(AF52="",AF52=" ",AF52="　"),0,IF(D52&gt;=830701,0,IF(EJ52=1,1,IF(MATCH(AF52,Sheet2!$D$3:$D$12,1)&lt;=7,1,0))))</f>
        <v>0</v>
      </c>
      <c r="EZ52" s="29">
        <f t="shared" si="86"/>
        <v>2</v>
      </c>
      <c r="FA52" s="29">
        <f t="shared" si="87"/>
        <v>2</v>
      </c>
      <c r="FB52" s="30">
        <f t="shared" si="88"/>
        <v>0</v>
      </c>
      <c r="FC52" s="30">
        <f t="shared" si="89"/>
        <v>0</v>
      </c>
      <c r="FD52" s="30">
        <f t="shared" si="142"/>
        <v>0</v>
      </c>
      <c r="FE52" s="30">
        <f t="shared" si="142"/>
        <v>0</v>
      </c>
      <c r="FF52" s="31"/>
      <c r="FG52" s="27" t="e">
        <f t="shared" si="91"/>
        <v>#VALUE!</v>
      </c>
      <c r="FH52" s="28">
        <f t="shared" si="92"/>
        <v>0</v>
      </c>
      <c r="FI52" s="27" t="e">
        <f t="shared" si="93"/>
        <v>#VALUE!</v>
      </c>
      <c r="FJ52" s="28">
        <f t="shared" si="94"/>
        <v>0</v>
      </c>
      <c r="FK52" s="28">
        <f>IF(OR(T52="",T52=" ",T52="　"),0,IF(D52&gt;=840101,0,IF(EV52=1,1,IF(MATCH(T52,Sheet2!$D$3:$D$12,1)&lt;=8,1,0))))</f>
        <v>0</v>
      </c>
      <c r="FL52" s="28">
        <f>IF(OR(X52="",X52=" ",X52="　"),0,IF(D52&gt;=840101,0,IF(EW52=1,1,IF(MATCH(X52,Sheet2!$D$3:$D$12,1)&lt;=8,1,0))))</f>
        <v>0</v>
      </c>
      <c r="FM52" s="28">
        <f>IF(OR(AB52="",AB52=" ",AB52="　"),0,IF(D52&gt;=840101,0,IF(EX52=1,1,IF(MATCH(AB52,Sheet2!$D$3:$D$12,1)&lt;=8,1,0))))</f>
        <v>0</v>
      </c>
      <c r="FN52" s="28">
        <f>IF(OR(AF52="",AF52=" ",AF52="　"),0,IF(D52&gt;=840101,0,IF(EY52=1,1,IF(MATCH(AF52,Sheet2!$D$3:$D$12,1)&lt;=8,1,0))))</f>
        <v>0</v>
      </c>
      <c r="FO52" s="29">
        <f t="shared" si="95"/>
        <v>1</v>
      </c>
      <c r="FP52" s="29">
        <f t="shared" si="96"/>
        <v>1</v>
      </c>
      <c r="FQ52" s="30">
        <f t="shared" si="97"/>
        <v>0</v>
      </c>
      <c r="FR52" s="30">
        <f t="shared" si="98"/>
        <v>0</v>
      </c>
      <c r="FS52" s="30">
        <f t="shared" si="143"/>
        <v>0</v>
      </c>
      <c r="FT52" s="30">
        <f t="shared" si="143"/>
        <v>0</v>
      </c>
      <c r="FU52" s="31"/>
      <c r="FV52" s="27" t="e">
        <f t="shared" si="100"/>
        <v>#VALUE!</v>
      </c>
      <c r="FW52" s="28">
        <f t="shared" si="101"/>
        <v>0</v>
      </c>
      <c r="FX52" s="27" t="e">
        <f t="shared" si="102"/>
        <v>#VALUE!</v>
      </c>
      <c r="FY52" s="28">
        <f t="shared" si="103"/>
        <v>0</v>
      </c>
      <c r="FZ52" s="28">
        <f>IF(OR(T52="",T52=" ",T52="　"),0,IF(D52&gt;=840701,0,IF(FK52=1,1,IF(MATCH(T52,Sheet2!$D$3:$D$12,1)&lt;=9,1,0))))</f>
        <v>0</v>
      </c>
      <c r="GA52" s="28">
        <f>IF(OR(X52="",X52=" ",X52="　"),0,IF(D52&gt;=840701,0,IF(FL52=1,1,IF(MATCH(X52,Sheet2!$D$3:$D$12,1)&lt;=9,1,0))))</f>
        <v>0</v>
      </c>
      <c r="GB52" s="28">
        <f>IF(OR(AB52="",AB52=" ",AB52="　"),0,IF(D52&gt;=840701,0,IF(FM52=1,1,IF(MATCH(AB52,Sheet2!$D$3:$D$12,1)&lt;=9,1,0))))</f>
        <v>0</v>
      </c>
      <c r="GC52" s="28">
        <f>IF(OR(AF52="",AF52=" ",AF52="　"),0,IF(D52&gt;=840701,0,IF(FN52=1,1,IF(MATCH(AF52,Sheet2!$D$3:$D$12,1)&lt;=9,1,0))))</f>
        <v>0</v>
      </c>
      <c r="GD52" s="29">
        <f t="shared" si="104"/>
        <v>1</v>
      </c>
      <c r="GE52" s="29">
        <f t="shared" si="105"/>
        <v>1</v>
      </c>
      <c r="GF52" s="30">
        <f t="shared" si="106"/>
        <v>0</v>
      </c>
      <c r="GG52" s="30">
        <f t="shared" si="107"/>
        <v>0</v>
      </c>
      <c r="GH52" s="30">
        <f t="shared" si="144"/>
        <v>0</v>
      </c>
      <c r="GI52" s="30">
        <f t="shared" si="144"/>
        <v>0</v>
      </c>
      <c r="GJ52" s="31"/>
      <c r="GK52" s="27" t="e">
        <f t="shared" si="109"/>
        <v>#VALUE!</v>
      </c>
      <c r="GL52" s="28">
        <f t="shared" si="110"/>
        <v>0</v>
      </c>
      <c r="GM52" s="27" t="e">
        <f t="shared" si="111"/>
        <v>#VALUE!</v>
      </c>
      <c r="GN52" s="28">
        <f t="shared" si="112"/>
        <v>0</v>
      </c>
      <c r="GO52" s="28">
        <f>IF(OR(T52="",T52=" ",T52="　"),0,IF(D52&gt;=840701,0,IF(FZ52=1,1,IF(MATCH(T52,Sheet2!$D$3:$D$12,1)&lt;=10,1,0))))</f>
        <v>0</v>
      </c>
      <c r="GP52" s="28">
        <f>IF(OR(X52="",X52=" ",X52="　"),0,IF(D52&gt;=840701,0,IF(GA52=1,1,IF(MATCH(X52,Sheet2!$D$3:$D$12,1)&lt;=10,1,0))))</f>
        <v>0</v>
      </c>
      <c r="GQ52" s="28">
        <f>IF(OR(AB52="",AB52=" ",AB52="　"),0,IF(D52&gt;=840701,0,IF(GB52=1,1,IF(MATCH(AB52,Sheet2!$D$3:$D$12,1)&lt;=10,1,0))))</f>
        <v>0</v>
      </c>
      <c r="GR52" s="28">
        <f>IF(OR(AF52="",AF52=" ",AF52="　"),0,IF(D52&gt;=840701,0,IF(GC52=1,1,IF(MATCH(AF52,Sheet2!$D$3:$D$12,1)&lt;=10,1,0))))</f>
        <v>0</v>
      </c>
      <c r="GS52" s="29">
        <f t="shared" si="113"/>
        <v>0</v>
      </c>
      <c r="GT52" s="29">
        <f t="shared" si="114"/>
        <v>0</v>
      </c>
      <c r="GU52" s="30">
        <f t="shared" si="115"/>
        <v>0</v>
      </c>
      <c r="GV52" s="30">
        <f t="shared" si="116"/>
        <v>0</v>
      </c>
      <c r="GW52" s="30">
        <f t="shared" si="145"/>
        <v>0</v>
      </c>
      <c r="GX52" s="30">
        <f t="shared" si="145"/>
        <v>0</v>
      </c>
      <c r="GY52" s="131"/>
      <c r="GZ52" s="39" t="str">
        <f t="shared" si="118"/>
        <v>1911/00/00</v>
      </c>
      <c r="HA52" s="131" t="e">
        <f t="shared" si="119"/>
        <v>#VALUE!</v>
      </c>
      <c r="HB52" s="131" t="str">
        <f t="shared" si="120"/>
        <v>1911/00/00</v>
      </c>
      <c r="HC52" s="131" t="e">
        <f t="shared" si="121"/>
        <v>#VALUE!</v>
      </c>
      <c r="HD52" s="131" t="str">
        <f t="shared" si="122"/>
        <v>1911/00/00</v>
      </c>
      <c r="HE52" s="131" t="e">
        <f t="shared" si="123"/>
        <v>#VALUE!</v>
      </c>
      <c r="HF52" s="131" t="str">
        <f t="shared" si="124"/>
        <v>2015/01/01</v>
      </c>
      <c r="HH52" s="131">
        <f>IF(OR(C52="",C52=" ",C52="　"),0,IF(D52&gt;780630,0,ROUND(VLOOKUP(F52,Sheet2!$A$1:$B$20,2,FALSE)*E52,0)))</f>
        <v>0</v>
      </c>
      <c r="HI52" s="131">
        <f t="shared" si="125"/>
        <v>0</v>
      </c>
      <c r="HJ52" s="131">
        <f t="shared" si="126"/>
        <v>0</v>
      </c>
      <c r="HL52" s="131" t="str">
        <f t="shared" si="127"/>
        <v/>
      </c>
      <c r="HM52" s="131" t="str">
        <f t="shared" si="128"/>
        <v/>
      </c>
      <c r="HN52" s="131" t="str">
        <f t="shared" si="129"/>
        <v/>
      </c>
      <c r="HO52" s="131" t="str">
        <f t="shared" si="130"/>
        <v/>
      </c>
      <c r="HP52" s="131" t="str">
        <f t="shared" si="131"/>
        <v/>
      </c>
      <c r="HQ52" s="131" t="str">
        <f t="shared" si="131"/>
        <v/>
      </c>
      <c r="HR52" s="131" t="str">
        <f t="shared" si="132"/>
        <v/>
      </c>
    </row>
    <row r="53" spans="1:226" ht="60" customHeight="1">
      <c r="A53" s="125">
        <v>48</v>
      </c>
      <c r="B53" s="32"/>
      <c r="C53" s="33"/>
      <c r="D53" s="34"/>
      <c r="E53" s="55"/>
      <c r="F53" s="46"/>
      <c r="G53" s="48">
        <f>IF(OR(C53="",C53=" ",C53="　"),0,IF(D53&gt;780630,0,ROUND(VLOOKUP(F53,Sheet2!$A$1:$B$20,2,FALSE),0)))</f>
        <v>0</v>
      </c>
      <c r="H53" s="49">
        <f t="shared" si="0"/>
        <v>0</v>
      </c>
      <c r="I53" s="24">
        <f t="shared" si="1"/>
        <v>0</v>
      </c>
      <c r="J53" s="25">
        <f t="shared" si="2"/>
        <v>0</v>
      </c>
      <c r="K53" s="35"/>
      <c r="L53" s="133" t="str">
        <f t="shared" si="133"/>
        <v/>
      </c>
      <c r="M53" s="51" t="str">
        <f t="shared" si="4"/>
        <v/>
      </c>
      <c r="N53" s="56">
        <v>15.5</v>
      </c>
      <c r="O53" s="38"/>
      <c r="P53" s="133" t="str">
        <f t="shared" si="134"/>
        <v/>
      </c>
      <c r="Q53" s="51" t="str">
        <f t="shared" si="6"/>
        <v/>
      </c>
      <c r="R53" s="56">
        <v>15.5</v>
      </c>
      <c r="S53" s="38"/>
      <c r="T53" s="34"/>
      <c r="U53" s="51" t="str">
        <f t="shared" si="7"/>
        <v/>
      </c>
      <c r="V53" s="56">
        <v>15.5</v>
      </c>
      <c r="W53" s="38"/>
      <c r="X53" s="34"/>
      <c r="Y53" s="51" t="str">
        <f t="shared" si="8"/>
        <v/>
      </c>
      <c r="Z53" s="56">
        <v>15.5</v>
      </c>
      <c r="AA53" s="35"/>
      <c r="AB53" s="34"/>
      <c r="AC53" s="51" t="str">
        <f t="shared" si="9"/>
        <v/>
      </c>
      <c r="AD53" s="56">
        <v>15.5</v>
      </c>
      <c r="AE53" s="38"/>
      <c r="AF53" s="34"/>
      <c r="AG53" s="51" t="str">
        <f t="shared" si="10"/>
        <v/>
      </c>
      <c r="AH53" s="56">
        <v>15.5</v>
      </c>
      <c r="AI53" s="37">
        <f t="shared" si="11"/>
        <v>0</v>
      </c>
      <c r="AJ53" s="47">
        <f t="shared" si="12"/>
        <v>0</v>
      </c>
      <c r="AK53" s="26">
        <f t="shared" si="13"/>
        <v>0</v>
      </c>
      <c r="AL53" s="53">
        <f t="shared" si="14"/>
        <v>0</v>
      </c>
      <c r="AM53" s="36"/>
      <c r="AN53" s="54"/>
      <c r="AO53" s="131" t="e">
        <f>VLOOKUP(LEFT(C53,1),Sheet2!$L$3:$M$28,2,FALSE)&amp;MID(C53,2,9)</f>
        <v>#N/A</v>
      </c>
      <c r="AP53" s="131" t="e">
        <f t="shared" si="15"/>
        <v>#N/A</v>
      </c>
      <c r="AQ53" s="131" t="e">
        <f t="shared" si="16"/>
        <v>#N/A</v>
      </c>
      <c r="AR53" s="27">
        <f t="shared" si="17"/>
        <v>0</v>
      </c>
      <c r="AS53" s="28">
        <f t="shared" si="18"/>
        <v>0</v>
      </c>
      <c r="AT53" s="27">
        <f t="shared" si="19"/>
        <v>0</v>
      </c>
      <c r="AU53" s="28">
        <f t="shared" si="20"/>
        <v>0</v>
      </c>
      <c r="AV53" s="28">
        <f t="shared" si="21"/>
        <v>0</v>
      </c>
      <c r="AW53" s="28">
        <f t="shared" si="22"/>
        <v>0</v>
      </c>
      <c r="AX53" s="28">
        <f t="shared" si="23"/>
        <v>0</v>
      </c>
      <c r="AY53" s="28">
        <f t="shared" si="24"/>
        <v>0</v>
      </c>
      <c r="AZ53" s="29" t="str">
        <f t="shared" si="25"/>
        <v/>
      </c>
      <c r="BA53" s="29"/>
      <c r="BB53" s="30">
        <f t="shared" si="135"/>
        <v>0</v>
      </c>
      <c r="BC53" s="30">
        <f t="shared" si="135"/>
        <v>0</v>
      </c>
      <c r="BD53" s="31">
        <f t="shared" si="27"/>
        <v>0</v>
      </c>
      <c r="BE53" s="131"/>
      <c r="BF53" s="27" t="e">
        <f t="shared" si="28"/>
        <v>#VALUE!</v>
      </c>
      <c r="BG53" s="28">
        <f t="shared" si="29"/>
        <v>0</v>
      </c>
      <c r="BH53" s="27" t="e">
        <f t="shared" si="30"/>
        <v>#VALUE!</v>
      </c>
      <c r="BI53" s="28">
        <f t="shared" si="31"/>
        <v>0</v>
      </c>
      <c r="BJ53" s="28">
        <f>IF(OR(T53="",T53=" ",T53="　"),0,IF(D53&gt;=800701,0,IF(MATCH(T53,Sheet2!$D$3:$D$12,1)&lt;=1,1,0)))</f>
        <v>0</v>
      </c>
      <c r="BK53" s="28">
        <f>IF(OR(X53="",X53=" ",X53="　"),0,IF(D53&gt;=800701,0,IF(MATCH(X53,Sheet2!$D$3:$D$12,1)&lt;=1,1,0)))</f>
        <v>0</v>
      </c>
      <c r="BL53" s="28">
        <f>IF(OR(AB53="",AB53=" ",AB53="　"),0,IF(D53&gt;=800701,0,IF(MATCH(AB53,Sheet2!$D$3:$D$12,1)&lt;=1,1,0)))</f>
        <v>0</v>
      </c>
      <c r="BM53" s="28">
        <f>IF(OR(AF53="",AF53=" ",AF53="　"),0,IF(D53&gt;=800701,0,IF(MATCH(AF53,Sheet2!$D$3:$D$12,1)&lt;=1,1,0)))</f>
        <v>0</v>
      </c>
      <c r="BN53" s="29">
        <f t="shared" si="32"/>
        <v>5</v>
      </c>
      <c r="BO53" s="29">
        <f t="shared" si="33"/>
        <v>3</v>
      </c>
      <c r="BP53" s="30">
        <f t="shared" si="34"/>
        <v>0</v>
      </c>
      <c r="BQ53" s="30">
        <f t="shared" si="35"/>
        <v>0</v>
      </c>
      <c r="BR53" s="30">
        <f t="shared" si="136"/>
        <v>0</v>
      </c>
      <c r="BS53" s="30">
        <f t="shared" si="136"/>
        <v>0</v>
      </c>
      <c r="BT53" s="30"/>
      <c r="BU53" s="27" t="e">
        <f t="shared" si="37"/>
        <v>#VALUE!</v>
      </c>
      <c r="BV53" s="28">
        <f t="shared" si="38"/>
        <v>0</v>
      </c>
      <c r="BW53" s="27" t="e">
        <f t="shared" si="39"/>
        <v>#VALUE!</v>
      </c>
      <c r="BX53" s="28">
        <f t="shared" si="40"/>
        <v>0</v>
      </c>
      <c r="BY53" s="28">
        <f>IF(OR(T53="",T53=" ",T53="　"),0,IF(D53&gt;=810101,0,IF(BJ53=1,1,IF(MATCH(T53,Sheet2!$D$3:$D$12,1)&lt;=2,1,0))))</f>
        <v>0</v>
      </c>
      <c r="BZ53" s="28">
        <f>IF(OR(X53="",X53=" ",X53="　"),0,IF(D53&gt;=810101,0,IF(BK53=1,1,IF(MATCH(X53,Sheet2!$D$3:$D$12,1)&lt;=2,1,0))))</f>
        <v>0</v>
      </c>
      <c r="CA53" s="28">
        <f>IF(OR(AB53="",AB53=" ",AB53="　"),0,IF(D53&gt;=810101,0,IF(BL53=1,1,IF(MATCH(AB53,Sheet2!$D$3:$D$12,1)&lt;=2,1,0))))</f>
        <v>0</v>
      </c>
      <c r="CB53" s="28">
        <f>IF(OR(AF53="",AF53=" ",AF53="　"),0,IF(D53&gt;=810101,0,IF(BM53=1,1,IF(MATCH(AF53,Sheet2!$D$3:$D$12,1)&lt;=2,1,0))))</f>
        <v>0</v>
      </c>
      <c r="CC53" s="29">
        <f t="shared" si="41"/>
        <v>4</v>
      </c>
      <c r="CD53" s="29">
        <f t="shared" si="42"/>
        <v>3</v>
      </c>
      <c r="CE53" s="30">
        <f t="shared" si="43"/>
        <v>0</v>
      </c>
      <c r="CF53" s="30">
        <f t="shared" si="44"/>
        <v>0</v>
      </c>
      <c r="CG53" s="30">
        <f t="shared" si="137"/>
        <v>0</v>
      </c>
      <c r="CH53" s="30">
        <f t="shared" si="137"/>
        <v>0</v>
      </c>
      <c r="CI53" s="30"/>
      <c r="CJ53" s="27" t="e">
        <f t="shared" si="46"/>
        <v>#VALUE!</v>
      </c>
      <c r="CK53" s="28">
        <f t="shared" si="47"/>
        <v>0</v>
      </c>
      <c r="CL53" s="27" t="e">
        <f t="shared" si="48"/>
        <v>#VALUE!</v>
      </c>
      <c r="CM53" s="28">
        <f t="shared" si="49"/>
        <v>0</v>
      </c>
      <c r="CN53" s="28">
        <f>IF(OR(T53="",T53=" ",T53="　"),0,IF(D53&gt;=810701,0,IF(BY53=1,1,IF(MATCH(T53,Sheet2!$D$3:$D$12,1)&lt;=3,1,0))))</f>
        <v>0</v>
      </c>
      <c r="CO53" s="28">
        <f>IF(OR(X53="",X53=" ",X53="　"),0,IF(D53&gt;=810701,0,IF(BZ53=1,1,IF(MATCH(X53,Sheet2!$D$3:$D$12,1)&lt;=3,1,0))))</f>
        <v>0</v>
      </c>
      <c r="CP53" s="28">
        <f>IF(OR(AB53="",AB53=" ",AB53="　"),0,IF(D53&gt;=810701,0,IF(CA53=1,1,IF(MATCH(AB53,Sheet2!$D$3:$D$12,1)&lt;=3,1,0))))</f>
        <v>0</v>
      </c>
      <c r="CQ53" s="28">
        <f>IF(OR(AF53="",AF53=" ",AF53="　"),0,IF(D53&gt;=810701,0,IF(CB53=1,1,IF(MATCH(AF53,Sheet2!$D$3:$D$12,1)&lt;=3,1,0))))</f>
        <v>0</v>
      </c>
      <c r="CR53" s="29">
        <f t="shared" si="50"/>
        <v>4</v>
      </c>
      <c r="CS53" s="29">
        <f t="shared" si="51"/>
        <v>3</v>
      </c>
      <c r="CT53" s="30">
        <f t="shared" si="52"/>
        <v>0</v>
      </c>
      <c r="CU53" s="30">
        <f t="shared" si="53"/>
        <v>0</v>
      </c>
      <c r="CV53" s="30">
        <f t="shared" si="138"/>
        <v>0</v>
      </c>
      <c r="CW53" s="30">
        <f t="shared" si="138"/>
        <v>0</v>
      </c>
      <c r="CX53" s="31"/>
      <c r="CY53" s="27" t="e">
        <f t="shared" si="55"/>
        <v>#VALUE!</v>
      </c>
      <c r="CZ53" s="28">
        <f t="shared" si="56"/>
        <v>0</v>
      </c>
      <c r="DA53" s="27" t="e">
        <f t="shared" si="57"/>
        <v>#VALUE!</v>
      </c>
      <c r="DB53" s="28">
        <f t="shared" si="58"/>
        <v>0</v>
      </c>
      <c r="DC53" s="28">
        <f>IF(OR(T53="",T53=" ",T53="　"),0,IF(D53&gt;=820101,0,IF(CN53=1,1,IF(MATCH(T53,Sheet2!$D$3:$D$12,1)&lt;=4,1,0))))</f>
        <v>0</v>
      </c>
      <c r="DD53" s="28">
        <f>IF(OR(X53="",X53=" ",X53="　"),0,IF(D53&gt;=820101,0,IF(CO53=1,1,IF(MATCH(X53,Sheet2!$D$3:$D$12,1)&lt;=4,1,0))))</f>
        <v>0</v>
      </c>
      <c r="DE53" s="28">
        <f>IF(OR(AB53="",AB53=" ",AB53="　"),0,IF(D53&gt;=820101,0,IF(CP53=1,1,IF(MATCH(AB53,Sheet2!$D$3:$D$12,1)&lt;=4,1,0))))</f>
        <v>0</v>
      </c>
      <c r="DF53" s="28">
        <f>IF(OR(AF53="",AF53=" ",AF53="　"),0,IF(D53&gt;=820101,0,IF(CQ53=1,1,IF(MATCH(AF53,Sheet2!$D$3:$D$12,1)&lt;=4,1,0))))</f>
        <v>0</v>
      </c>
      <c r="DG53" s="29">
        <f t="shared" si="59"/>
        <v>3</v>
      </c>
      <c r="DH53" s="29">
        <f t="shared" si="60"/>
        <v>3</v>
      </c>
      <c r="DI53" s="30">
        <f t="shared" si="61"/>
        <v>0</v>
      </c>
      <c r="DJ53" s="30">
        <f t="shared" si="62"/>
        <v>0</v>
      </c>
      <c r="DK53" s="30">
        <f t="shared" si="139"/>
        <v>0</v>
      </c>
      <c r="DL53" s="30">
        <f t="shared" si="139"/>
        <v>0</v>
      </c>
      <c r="DM53" s="31"/>
      <c r="DN53" s="27" t="e">
        <f t="shared" si="64"/>
        <v>#VALUE!</v>
      </c>
      <c r="DO53" s="28">
        <f t="shared" si="65"/>
        <v>0</v>
      </c>
      <c r="DP53" s="27" t="e">
        <f t="shared" si="66"/>
        <v>#VALUE!</v>
      </c>
      <c r="DQ53" s="28">
        <f t="shared" si="67"/>
        <v>0</v>
      </c>
      <c r="DR53" s="28">
        <f>IF(OR(T53="",T53=" ",T53="　"),0,IF(D53&gt;=820701,0,IF(DC53=1,1,IF(MATCH(T53,Sheet2!$D$3:$D$12,1)&lt;=5,1,0))))</f>
        <v>0</v>
      </c>
      <c r="DS53" s="28">
        <f>IF(OR(X53="",X53=" ",X53="　"),0,IF(D53&gt;=820701,0,IF(DD53=1,1,IF(MATCH(X53,Sheet2!$D$3:$D$12,1)&lt;=5,1,0))))</f>
        <v>0</v>
      </c>
      <c r="DT53" s="28">
        <f>IF(OR(AB53="",AB53=" ",AB53="　"),0,IF(D53&gt;=820701,0,IF(DE53=1,1,IF(MATCH(AB53,Sheet2!$D$3:$D$12,1)&lt;=5,1,0))))</f>
        <v>0</v>
      </c>
      <c r="DU53" s="28">
        <f>IF(OR(AF53="",AF53=" ",AF53="　"),0,IF(D53&gt;=820701,0,IF(DF53=1,1,IF(MATCH(AF53,Sheet2!$D$3:$D$12,1)&lt;=5,1,0))))</f>
        <v>0</v>
      </c>
      <c r="DV53" s="29">
        <f t="shared" si="68"/>
        <v>3</v>
      </c>
      <c r="DW53" s="29">
        <f t="shared" si="69"/>
        <v>3</v>
      </c>
      <c r="DX53" s="30">
        <f t="shared" si="70"/>
        <v>0</v>
      </c>
      <c r="DY53" s="30">
        <f t="shared" si="71"/>
        <v>0</v>
      </c>
      <c r="DZ53" s="30">
        <f t="shared" si="140"/>
        <v>0</v>
      </c>
      <c r="EA53" s="30">
        <f t="shared" si="140"/>
        <v>0</v>
      </c>
      <c r="EB53" s="31"/>
      <c r="EC53" s="27" t="e">
        <f t="shared" si="73"/>
        <v>#VALUE!</v>
      </c>
      <c r="ED53" s="28">
        <f t="shared" si="74"/>
        <v>0</v>
      </c>
      <c r="EE53" s="27" t="e">
        <f t="shared" si="75"/>
        <v>#VALUE!</v>
      </c>
      <c r="EF53" s="28">
        <f t="shared" si="76"/>
        <v>0</v>
      </c>
      <c r="EG53" s="28">
        <f>IF(OR(T53="",T53=" ",T53="　"),0,IF(D53&gt;=830101,0,IF(DR53=1,1,IF(MATCH(T53,Sheet2!$D$3:$D$12,1)&lt;=6,1,0))))</f>
        <v>0</v>
      </c>
      <c r="EH53" s="28">
        <f>IF(OR(X53="",X53=" ",X53="　"),0,IF(D53&gt;=830101,0,IF(DS53=1,1,IF(MATCH(X53,Sheet2!$D$3:$D$12,1)&lt;=6,1,0))))</f>
        <v>0</v>
      </c>
      <c r="EI53" s="28">
        <f>IF(OR(AB53="",AB53=" ",AB53="　"),0,IF(D53&gt;=830101,0,IF(DT53=1,1,IF(MATCH(AB53,Sheet2!$D$3:$D$12,1)&lt;=6,1,0))))</f>
        <v>0</v>
      </c>
      <c r="EJ53" s="28">
        <f>IF(OR(AF53="",AF53=" ",AF53="　"),0,IF(D53&gt;=830101,0,IF(DU53=1,1,IF(MATCH(AF53,Sheet2!$D$3:$D$12,1)&lt;=6,1,0))))</f>
        <v>0</v>
      </c>
      <c r="EK53" s="29">
        <f t="shared" si="77"/>
        <v>2</v>
      </c>
      <c r="EL53" s="29">
        <f t="shared" si="78"/>
        <v>2</v>
      </c>
      <c r="EM53" s="30">
        <f t="shared" si="79"/>
        <v>0</v>
      </c>
      <c r="EN53" s="30">
        <f t="shared" si="80"/>
        <v>0</v>
      </c>
      <c r="EO53" s="30">
        <f t="shared" si="141"/>
        <v>0</v>
      </c>
      <c r="EP53" s="30">
        <f t="shared" si="141"/>
        <v>0</v>
      </c>
      <c r="EQ53" s="31"/>
      <c r="ER53" s="27" t="e">
        <f t="shared" si="82"/>
        <v>#VALUE!</v>
      </c>
      <c r="ES53" s="28">
        <f t="shared" si="83"/>
        <v>0</v>
      </c>
      <c r="ET53" s="27" t="e">
        <f t="shared" si="84"/>
        <v>#VALUE!</v>
      </c>
      <c r="EU53" s="28">
        <f t="shared" si="85"/>
        <v>0</v>
      </c>
      <c r="EV53" s="28">
        <f>IF(OR(T53="",T53=" ",T53="　"),0,IF(D53&gt;=830701,0,IF(EG53=1,1,IF(MATCH(T53,Sheet2!$D$3:$D$12,1)&lt;=7,1,0))))</f>
        <v>0</v>
      </c>
      <c r="EW53" s="28">
        <f>IF(OR(X53="",X53=" ",X53="　"),0,IF(D53&gt;=830701,0,IF(EH53=1,1,IF(MATCH(X53,Sheet2!$D$3:$D$12,1)&lt;=7,1,0))))</f>
        <v>0</v>
      </c>
      <c r="EX53" s="28">
        <f>IF(OR(AB53="",AB53=" ",AB53="　"),0,IF(D53&gt;=830701,0,IF(EI53=1,1,IF(MATCH(AB53,Sheet2!$D$3:$D$12,1)&lt;=7,1,0))))</f>
        <v>0</v>
      </c>
      <c r="EY53" s="28">
        <f>IF(OR(AF53="",AF53=" ",AF53="　"),0,IF(D53&gt;=830701,0,IF(EJ53=1,1,IF(MATCH(AF53,Sheet2!$D$3:$D$12,1)&lt;=7,1,0))))</f>
        <v>0</v>
      </c>
      <c r="EZ53" s="29">
        <f t="shared" si="86"/>
        <v>2</v>
      </c>
      <c r="FA53" s="29">
        <f t="shared" si="87"/>
        <v>2</v>
      </c>
      <c r="FB53" s="30">
        <f t="shared" si="88"/>
        <v>0</v>
      </c>
      <c r="FC53" s="30">
        <f t="shared" si="89"/>
        <v>0</v>
      </c>
      <c r="FD53" s="30">
        <f t="shared" si="142"/>
        <v>0</v>
      </c>
      <c r="FE53" s="30">
        <f t="shared" si="142"/>
        <v>0</v>
      </c>
      <c r="FF53" s="31"/>
      <c r="FG53" s="27" t="e">
        <f t="shared" si="91"/>
        <v>#VALUE!</v>
      </c>
      <c r="FH53" s="28">
        <f t="shared" si="92"/>
        <v>0</v>
      </c>
      <c r="FI53" s="27" t="e">
        <f t="shared" si="93"/>
        <v>#VALUE!</v>
      </c>
      <c r="FJ53" s="28">
        <f t="shared" si="94"/>
        <v>0</v>
      </c>
      <c r="FK53" s="28">
        <f>IF(OR(T53="",T53=" ",T53="　"),0,IF(D53&gt;=840101,0,IF(EV53=1,1,IF(MATCH(T53,Sheet2!$D$3:$D$12,1)&lt;=8,1,0))))</f>
        <v>0</v>
      </c>
      <c r="FL53" s="28">
        <f>IF(OR(X53="",X53=" ",X53="　"),0,IF(D53&gt;=840101,0,IF(EW53=1,1,IF(MATCH(X53,Sheet2!$D$3:$D$12,1)&lt;=8,1,0))))</f>
        <v>0</v>
      </c>
      <c r="FM53" s="28">
        <f>IF(OR(AB53="",AB53=" ",AB53="　"),0,IF(D53&gt;=840101,0,IF(EX53=1,1,IF(MATCH(AB53,Sheet2!$D$3:$D$12,1)&lt;=8,1,0))))</f>
        <v>0</v>
      </c>
      <c r="FN53" s="28">
        <f>IF(OR(AF53="",AF53=" ",AF53="　"),0,IF(D53&gt;=840101,0,IF(EY53=1,1,IF(MATCH(AF53,Sheet2!$D$3:$D$12,1)&lt;=8,1,0))))</f>
        <v>0</v>
      </c>
      <c r="FO53" s="29">
        <f t="shared" si="95"/>
        <v>1</v>
      </c>
      <c r="FP53" s="29">
        <f t="shared" si="96"/>
        <v>1</v>
      </c>
      <c r="FQ53" s="30">
        <f t="shared" si="97"/>
        <v>0</v>
      </c>
      <c r="FR53" s="30">
        <f t="shared" si="98"/>
        <v>0</v>
      </c>
      <c r="FS53" s="30">
        <f t="shared" si="143"/>
        <v>0</v>
      </c>
      <c r="FT53" s="30">
        <f t="shared" si="143"/>
        <v>0</v>
      </c>
      <c r="FU53" s="31"/>
      <c r="FV53" s="27" t="e">
        <f t="shared" si="100"/>
        <v>#VALUE!</v>
      </c>
      <c r="FW53" s="28">
        <f t="shared" si="101"/>
        <v>0</v>
      </c>
      <c r="FX53" s="27" t="e">
        <f t="shared" si="102"/>
        <v>#VALUE!</v>
      </c>
      <c r="FY53" s="28">
        <f t="shared" si="103"/>
        <v>0</v>
      </c>
      <c r="FZ53" s="28">
        <f>IF(OR(T53="",T53=" ",T53="　"),0,IF(D53&gt;=840701,0,IF(FK53=1,1,IF(MATCH(T53,Sheet2!$D$3:$D$12,1)&lt;=9,1,0))))</f>
        <v>0</v>
      </c>
      <c r="GA53" s="28">
        <f>IF(OR(X53="",X53=" ",X53="　"),0,IF(D53&gt;=840701,0,IF(FL53=1,1,IF(MATCH(X53,Sheet2!$D$3:$D$12,1)&lt;=9,1,0))))</f>
        <v>0</v>
      </c>
      <c r="GB53" s="28">
        <f>IF(OR(AB53="",AB53=" ",AB53="　"),0,IF(D53&gt;=840701,0,IF(FM53=1,1,IF(MATCH(AB53,Sheet2!$D$3:$D$12,1)&lt;=9,1,0))))</f>
        <v>0</v>
      </c>
      <c r="GC53" s="28">
        <f>IF(OR(AF53="",AF53=" ",AF53="　"),0,IF(D53&gt;=840701,0,IF(FN53=1,1,IF(MATCH(AF53,Sheet2!$D$3:$D$12,1)&lt;=9,1,0))))</f>
        <v>0</v>
      </c>
      <c r="GD53" s="29">
        <f t="shared" si="104"/>
        <v>1</v>
      </c>
      <c r="GE53" s="29">
        <f t="shared" si="105"/>
        <v>1</v>
      </c>
      <c r="GF53" s="30">
        <f t="shared" si="106"/>
        <v>0</v>
      </c>
      <c r="GG53" s="30">
        <f t="shared" si="107"/>
        <v>0</v>
      </c>
      <c r="GH53" s="30">
        <f t="shared" si="144"/>
        <v>0</v>
      </c>
      <c r="GI53" s="30">
        <f t="shared" si="144"/>
        <v>0</v>
      </c>
      <c r="GJ53" s="31"/>
      <c r="GK53" s="27" t="e">
        <f t="shared" si="109"/>
        <v>#VALUE!</v>
      </c>
      <c r="GL53" s="28">
        <f t="shared" si="110"/>
        <v>0</v>
      </c>
      <c r="GM53" s="27" t="e">
        <f t="shared" si="111"/>
        <v>#VALUE!</v>
      </c>
      <c r="GN53" s="28">
        <f t="shared" si="112"/>
        <v>0</v>
      </c>
      <c r="GO53" s="28">
        <f>IF(OR(T53="",T53=" ",T53="　"),0,IF(D53&gt;=840701,0,IF(FZ53=1,1,IF(MATCH(T53,Sheet2!$D$3:$D$12,1)&lt;=10,1,0))))</f>
        <v>0</v>
      </c>
      <c r="GP53" s="28">
        <f>IF(OR(X53="",X53=" ",X53="　"),0,IF(D53&gt;=840701,0,IF(GA53=1,1,IF(MATCH(X53,Sheet2!$D$3:$D$12,1)&lt;=10,1,0))))</f>
        <v>0</v>
      </c>
      <c r="GQ53" s="28">
        <f>IF(OR(AB53="",AB53=" ",AB53="　"),0,IF(D53&gt;=840701,0,IF(GB53=1,1,IF(MATCH(AB53,Sheet2!$D$3:$D$12,1)&lt;=10,1,0))))</f>
        <v>0</v>
      </c>
      <c r="GR53" s="28">
        <f>IF(OR(AF53="",AF53=" ",AF53="　"),0,IF(D53&gt;=840701,0,IF(GC53=1,1,IF(MATCH(AF53,Sheet2!$D$3:$D$12,1)&lt;=10,1,0))))</f>
        <v>0</v>
      </c>
      <c r="GS53" s="29">
        <f t="shared" si="113"/>
        <v>0</v>
      </c>
      <c r="GT53" s="29">
        <f t="shared" si="114"/>
        <v>0</v>
      </c>
      <c r="GU53" s="30">
        <f t="shared" si="115"/>
        <v>0</v>
      </c>
      <c r="GV53" s="30">
        <f t="shared" si="116"/>
        <v>0</v>
      </c>
      <c r="GW53" s="30">
        <f t="shared" si="145"/>
        <v>0</v>
      </c>
      <c r="GX53" s="30">
        <f t="shared" si="145"/>
        <v>0</v>
      </c>
      <c r="GY53" s="131"/>
      <c r="GZ53" s="39" t="str">
        <f t="shared" si="118"/>
        <v>1911/00/00</v>
      </c>
      <c r="HA53" s="131" t="e">
        <f t="shared" si="119"/>
        <v>#VALUE!</v>
      </c>
      <c r="HB53" s="131" t="str">
        <f t="shared" si="120"/>
        <v>1911/00/00</v>
      </c>
      <c r="HC53" s="131" t="e">
        <f t="shared" si="121"/>
        <v>#VALUE!</v>
      </c>
      <c r="HD53" s="131" t="str">
        <f t="shared" si="122"/>
        <v>1911/00/00</v>
      </c>
      <c r="HE53" s="131" t="e">
        <f t="shared" si="123"/>
        <v>#VALUE!</v>
      </c>
      <c r="HF53" s="131" t="str">
        <f t="shared" si="124"/>
        <v>2015/01/01</v>
      </c>
      <c r="HH53" s="131">
        <f>IF(OR(C53="",C53=" ",C53="　"),0,IF(D53&gt;780630,0,ROUND(VLOOKUP(F53,Sheet2!$A$1:$B$20,2,FALSE)*E53,0)))</f>
        <v>0</v>
      </c>
      <c r="HI53" s="131">
        <f t="shared" si="125"/>
        <v>0</v>
      </c>
      <c r="HJ53" s="131">
        <f t="shared" si="126"/>
        <v>0</v>
      </c>
      <c r="HL53" s="131" t="str">
        <f t="shared" si="127"/>
        <v/>
      </c>
      <c r="HM53" s="131" t="str">
        <f t="shared" si="128"/>
        <v/>
      </c>
      <c r="HN53" s="131" t="str">
        <f t="shared" si="129"/>
        <v/>
      </c>
      <c r="HO53" s="131" t="str">
        <f t="shared" si="130"/>
        <v/>
      </c>
      <c r="HP53" s="131" t="str">
        <f t="shared" si="131"/>
        <v/>
      </c>
      <c r="HQ53" s="131" t="str">
        <f t="shared" si="131"/>
        <v/>
      </c>
      <c r="HR53" s="131" t="str">
        <f t="shared" si="132"/>
        <v/>
      </c>
    </row>
    <row r="54" spans="1:226" ht="60" customHeight="1">
      <c r="A54" s="125">
        <v>49</v>
      </c>
      <c r="B54" s="32"/>
      <c r="C54" s="33"/>
      <c r="D54" s="34"/>
      <c r="E54" s="55"/>
      <c r="F54" s="46"/>
      <c r="G54" s="48">
        <f>IF(OR(C54="",C54=" ",C54="　"),0,IF(D54&gt;780630,0,ROUND(VLOOKUP(F54,Sheet2!$A$1:$B$20,2,FALSE),0)))</f>
        <v>0</v>
      </c>
      <c r="H54" s="49">
        <f t="shared" si="0"/>
        <v>0</v>
      </c>
      <c r="I54" s="24">
        <f t="shared" si="1"/>
        <v>0</v>
      </c>
      <c r="J54" s="25">
        <f t="shared" si="2"/>
        <v>0</v>
      </c>
      <c r="K54" s="35"/>
      <c r="L54" s="133" t="str">
        <f t="shared" si="133"/>
        <v/>
      </c>
      <c r="M54" s="51" t="str">
        <f t="shared" si="4"/>
        <v/>
      </c>
      <c r="N54" s="56">
        <v>15.5</v>
      </c>
      <c r="O54" s="38"/>
      <c r="P54" s="133" t="str">
        <f t="shared" si="134"/>
        <v/>
      </c>
      <c r="Q54" s="51" t="str">
        <f t="shared" si="6"/>
        <v/>
      </c>
      <c r="R54" s="56">
        <v>15.5</v>
      </c>
      <c r="S54" s="38"/>
      <c r="T54" s="34"/>
      <c r="U54" s="51" t="str">
        <f t="shared" si="7"/>
        <v/>
      </c>
      <c r="V54" s="56">
        <v>15.5</v>
      </c>
      <c r="W54" s="38"/>
      <c r="X54" s="34"/>
      <c r="Y54" s="51" t="str">
        <f t="shared" si="8"/>
        <v/>
      </c>
      <c r="Z54" s="56">
        <v>15.5</v>
      </c>
      <c r="AA54" s="35"/>
      <c r="AB54" s="34"/>
      <c r="AC54" s="51" t="str">
        <f t="shared" si="9"/>
        <v/>
      </c>
      <c r="AD54" s="56">
        <v>15.5</v>
      </c>
      <c r="AE54" s="38"/>
      <c r="AF54" s="34"/>
      <c r="AG54" s="51" t="str">
        <f t="shared" si="10"/>
        <v/>
      </c>
      <c r="AH54" s="56">
        <v>15.5</v>
      </c>
      <c r="AI54" s="37">
        <f t="shared" si="11"/>
        <v>0</v>
      </c>
      <c r="AJ54" s="47">
        <f t="shared" si="12"/>
        <v>0</v>
      </c>
      <c r="AK54" s="26">
        <f t="shared" si="13"/>
        <v>0</v>
      </c>
      <c r="AL54" s="53">
        <f t="shared" si="14"/>
        <v>0</v>
      </c>
      <c r="AM54" s="36"/>
      <c r="AN54" s="54"/>
      <c r="AO54" s="131" t="e">
        <f>VLOOKUP(LEFT(C54,1),Sheet2!$L$3:$M$28,2,FALSE)&amp;MID(C54,2,9)</f>
        <v>#N/A</v>
      </c>
      <c r="AP54" s="131" t="e">
        <f t="shared" si="15"/>
        <v>#N/A</v>
      </c>
      <c r="AQ54" s="131" t="e">
        <f t="shared" si="16"/>
        <v>#N/A</v>
      </c>
      <c r="AR54" s="27">
        <f t="shared" si="17"/>
        <v>0</v>
      </c>
      <c r="AS54" s="28">
        <f t="shared" si="18"/>
        <v>0</v>
      </c>
      <c r="AT54" s="27">
        <f t="shared" si="19"/>
        <v>0</v>
      </c>
      <c r="AU54" s="28">
        <f t="shared" si="20"/>
        <v>0</v>
      </c>
      <c r="AV54" s="28">
        <f t="shared" si="21"/>
        <v>0</v>
      </c>
      <c r="AW54" s="28">
        <f t="shared" si="22"/>
        <v>0</v>
      </c>
      <c r="AX54" s="28">
        <f t="shared" si="23"/>
        <v>0</v>
      </c>
      <c r="AY54" s="28">
        <f t="shared" si="24"/>
        <v>0</v>
      </c>
      <c r="AZ54" s="29" t="str">
        <f t="shared" si="25"/>
        <v/>
      </c>
      <c r="BA54" s="29"/>
      <c r="BB54" s="30">
        <f t="shared" si="135"/>
        <v>0</v>
      </c>
      <c r="BC54" s="30">
        <f t="shared" si="135"/>
        <v>0</v>
      </c>
      <c r="BD54" s="31">
        <f t="shared" si="27"/>
        <v>0</v>
      </c>
      <c r="BE54" s="131"/>
      <c r="BF54" s="27" t="e">
        <f t="shared" si="28"/>
        <v>#VALUE!</v>
      </c>
      <c r="BG54" s="28">
        <f t="shared" si="29"/>
        <v>0</v>
      </c>
      <c r="BH54" s="27" t="e">
        <f t="shared" si="30"/>
        <v>#VALUE!</v>
      </c>
      <c r="BI54" s="28">
        <f t="shared" si="31"/>
        <v>0</v>
      </c>
      <c r="BJ54" s="28">
        <f>IF(OR(T54="",T54=" ",T54="　"),0,IF(D54&gt;=800701,0,IF(MATCH(T54,Sheet2!$D$3:$D$12,1)&lt;=1,1,0)))</f>
        <v>0</v>
      </c>
      <c r="BK54" s="28">
        <f>IF(OR(X54="",X54=" ",X54="　"),0,IF(D54&gt;=800701,0,IF(MATCH(X54,Sheet2!$D$3:$D$12,1)&lt;=1,1,0)))</f>
        <v>0</v>
      </c>
      <c r="BL54" s="28">
        <f>IF(OR(AB54="",AB54=" ",AB54="　"),0,IF(D54&gt;=800701,0,IF(MATCH(AB54,Sheet2!$D$3:$D$12,1)&lt;=1,1,0)))</f>
        <v>0</v>
      </c>
      <c r="BM54" s="28">
        <f>IF(OR(AF54="",AF54=" ",AF54="　"),0,IF(D54&gt;=800701,0,IF(MATCH(AF54,Sheet2!$D$3:$D$12,1)&lt;=1,1,0)))</f>
        <v>0</v>
      </c>
      <c r="BN54" s="29">
        <f t="shared" si="32"/>
        <v>5</v>
      </c>
      <c r="BO54" s="29">
        <f t="shared" si="33"/>
        <v>3</v>
      </c>
      <c r="BP54" s="30">
        <f t="shared" si="34"/>
        <v>0</v>
      </c>
      <c r="BQ54" s="30">
        <f t="shared" si="35"/>
        <v>0</v>
      </c>
      <c r="BR54" s="30">
        <f t="shared" si="136"/>
        <v>0</v>
      </c>
      <c r="BS54" s="30">
        <f t="shared" si="136"/>
        <v>0</v>
      </c>
      <c r="BT54" s="30"/>
      <c r="BU54" s="27" t="e">
        <f t="shared" si="37"/>
        <v>#VALUE!</v>
      </c>
      <c r="BV54" s="28">
        <f t="shared" si="38"/>
        <v>0</v>
      </c>
      <c r="BW54" s="27" t="e">
        <f t="shared" si="39"/>
        <v>#VALUE!</v>
      </c>
      <c r="BX54" s="28">
        <f t="shared" si="40"/>
        <v>0</v>
      </c>
      <c r="BY54" s="28">
        <f>IF(OR(T54="",T54=" ",T54="　"),0,IF(D54&gt;=810101,0,IF(BJ54=1,1,IF(MATCH(T54,Sheet2!$D$3:$D$12,1)&lt;=2,1,0))))</f>
        <v>0</v>
      </c>
      <c r="BZ54" s="28">
        <f>IF(OR(X54="",X54=" ",X54="　"),0,IF(D54&gt;=810101,0,IF(BK54=1,1,IF(MATCH(X54,Sheet2!$D$3:$D$12,1)&lt;=2,1,0))))</f>
        <v>0</v>
      </c>
      <c r="CA54" s="28">
        <f>IF(OR(AB54="",AB54=" ",AB54="　"),0,IF(D54&gt;=810101,0,IF(BL54=1,1,IF(MATCH(AB54,Sheet2!$D$3:$D$12,1)&lt;=2,1,0))))</f>
        <v>0</v>
      </c>
      <c r="CB54" s="28">
        <f>IF(OR(AF54="",AF54=" ",AF54="　"),0,IF(D54&gt;=810101,0,IF(BM54=1,1,IF(MATCH(AF54,Sheet2!$D$3:$D$12,1)&lt;=2,1,0))))</f>
        <v>0</v>
      </c>
      <c r="CC54" s="29">
        <f t="shared" si="41"/>
        <v>4</v>
      </c>
      <c r="CD54" s="29">
        <f t="shared" si="42"/>
        <v>3</v>
      </c>
      <c r="CE54" s="30">
        <f t="shared" si="43"/>
        <v>0</v>
      </c>
      <c r="CF54" s="30">
        <f t="shared" si="44"/>
        <v>0</v>
      </c>
      <c r="CG54" s="30">
        <f t="shared" si="137"/>
        <v>0</v>
      </c>
      <c r="CH54" s="30">
        <f t="shared" si="137"/>
        <v>0</v>
      </c>
      <c r="CI54" s="30"/>
      <c r="CJ54" s="27" t="e">
        <f t="shared" si="46"/>
        <v>#VALUE!</v>
      </c>
      <c r="CK54" s="28">
        <f t="shared" si="47"/>
        <v>0</v>
      </c>
      <c r="CL54" s="27" t="e">
        <f t="shared" si="48"/>
        <v>#VALUE!</v>
      </c>
      <c r="CM54" s="28">
        <f t="shared" si="49"/>
        <v>0</v>
      </c>
      <c r="CN54" s="28">
        <f>IF(OR(T54="",T54=" ",T54="　"),0,IF(D54&gt;=810701,0,IF(BY54=1,1,IF(MATCH(T54,Sheet2!$D$3:$D$12,1)&lt;=3,1,0))))</f>
        <v>0</v>
      </c>
      <c r="CO54" s="28">
        <f>IF(OR(X54="",X54=" ",X54="　"),0,IF(D54&gt;=810701,0,IF(BZ54=1,1,IF(MATCH(X54,Sheet2!$D$3:$D$12,1)&lt;=3,1,0))))</f>
        <v>0</v>
      </c>
      <c r="CP54" s="28">
        <f>IF(OR(AB54="",AB54=" ",AB54="　"),0,IF(D54&gt;=810701,0,IF(CA54=1,1,IF(MATCH(AB54,Sheet2!$D$3:$D$12,1)&lt;=3,1,0))))</f>
        <v>0</v>
      </c>
      <c r="CQ54" s="28">
        <f>IF(OR(AF54="",AF54=" ",AF54="　"),0,IF(D54&gt;=810701,0,IF(CB54=1,1,IF(MATCH(AF54,Sheet2!$D$3:$D$12,1)&lt;=3,1,0))))</f>
        <v>0</v>
      </c>
      <c r="CR54" s="29">
        <f t="shared" si="50"/>
        <v>4</v>
      </c>
      <c r="CS54" s="29">
        <f t="shared" si="51"/>
        <v>3</v>
      </c>
      <c r="CT54" s="30">
        <f t="shared" si="52"/>
        <v>0</v>
      </c>
      <c r="CU54" s="30">
        <f t="shared" si="53"/>
        <v>0</v>
      </c>
      <c r="CV54" s="30">
        <f t="shared" si="138"/>
        <v>0</v>
      </c>
      <c r="CW54" s="30">
        <f t="shared" si="138"/>
        <v>0</v>
      </c>
      <c r="CX54" s="31"/>
      <c r="CY54" s="27" t="e">
        <f t="shared" si="55"/>
        <v>#VALUE!</v>
      </c>
      <c r="CZ54" s="28">
        <f t="shared" si="56"/>
        <v>0</v>
      </c>
      <c r="DA54" s="27" t="e">
        <f t="shared" si="57"/>
        <v>#VALUE!</v>
      </c>
      <c r="DB54" s="28">
        <f t="shared" si="58"/>
        <v>0</v>
      </c>
      <c r="DC54" s="28">
        <f>IF(OR(T54="",T54=" ",T54="　"),0,IF(D54&gt;=820101,0,IF(CN54=1,1,IF(MATCH(T54,Sheet2!$D$3:$D$12,1)&lt;=4,1,0))))</f>
        <v>0</v>
      </c>
      <c r="DD54" s="28">
        <f>IF(OR(X54="",X54=" ",X54="　"),0,IF(D54&gt;=820101,0,IF(CO54=1,1,IF(MATCH(X54,Sheet2!$D$3:$D$12,1)&lt;=4,1,0))))</f>
        <v>0</v>
      </c>
      <c r="DE54" s="28">
        <f>IF(OR(AB54="",AB54=" ",AB54="　"),0,IF(D54&gt;=820101,0,IF(CP54=1,1,IF(MATCH(AB54,Sheet2!$D$3:$D$12,1)&lt;=4,1,0))))</f>
        <v>0</v>
      </c>
      <c r="DF54" s="28">
        <f>IF(OR(AF54="",AF54=" ",AF54="　"),0,IF(D54&gt;=820101,0,IF(CQ54=1,1,IF(MATCH(AF54,Sheet2!$D$3:$D$12,1)&lt;=4,1,0))))</f>
        <v>0</v>
      </c>
      <c r="DG54" s="29">
        <f t="shared" si="59"/>
        <v>3</v>
      </c>
      <c r="DH54" s="29">
        <f t="shared" si="60"/>
        <v>3</v>
      </c>
      <c r="DI54" s="30">
        <f t="shared" si="61"/>
        <v>0</v>
      </c>
      <c r="DJ54" s="30">
        <f t="shared" si="62"/>
        <v>0</v>
      </c>
      <c r="DK54" s="30">
        <f t="shared" si="139"/>
        <v>0</v>
      </c>
      <c r="DL54" s="30">
        <f t="shared" si="139"/>
        <v>0</v>
      </c>
      <c r="DM54" s="31"/>
      <c r="DN54" s="27" t="e">
        <f t="shared" si="64"/>
        <v>#VALUE!</v>
      </c>
      <c r="DO54" s="28">
        <f t="shared" si="65"/>
        <v>0</v>
      </c>
      <c r="DP54" s="27" t="e">
        <f t="shared" si="66"/>
        <v>#VALUE!</v>
      </c>
      <c r="DQ54" s="28">
        <f t="shared" si="67"/>
        <v>0</v>
      </c>
      <c r="DR54" s="28">
        <f>IF(OR(T54="",T54=" ",T54="　"),0,IF(D54&gt;=820701,0,IF(DC54=1,1,IF(MATCH(T54,Sheet2!$D$3:$D$12,1)&lt;=5,1,0))))</f>
        <v>0</v>
      </c>
      <c r="DS54" s="28">
        <f>IF(OR(X54="",X54=" ",X54="　"),0,IF(D54&gt;=820701,0,IF(DD54=1,1,IF(MATCH(X54,Sheet2!$D$3:$D$12,1)&lt;=5,1,0))))</f>
        <v>0</v>
      </c>
      <c r="DT54" s="28">
        <f>IF(OR(AB54="",AB54=" ",AB54="　"),0,IF(D54&gt;=820701,0,IF(DE54=1,1,IF(MATCH(AB54,Sheet2!$D$3:$D$12,1)&lt;=5,1,0))))</f>
        <v>0</v>
      </c>
      <c r="DU54" s="28">
        <f>IF(OR(AF54="",AF54=" ",AF54="　"),0,IF(D54&gt;=820701,0,IF(DF54=1,1,IF(MATCH(AF54,Sheet2!$D$3:$D$12,1)&lt;=5,1,0))))</f>
        <v>0</v>
      </c>
      <c r="DV54" s="29">
        <f t="shared" si="68"/>
        <v>3</v>
      </c>
      <c r="DW54" s="29">
        <f t="shared" si="69"/>
        <v>3</v>
      </c>
      <c r="DX54" s="30">
        <f t="shared" si="70"/>
        <v>0</v>
      </c>
      <c r="DY54" s="30">
        <f t="shared" si="71"/>
        <v>0</v>
      </c>
      <c r="DZ54" s="30">
        <f t="shared" si="140"/>
        <v>0</v>
      </c>
      <c r="EA54" s="30">
        <f t="shared" si="140"/>
        <v>0</v>
      </c>
      <c r="EB54" s="31"/>
      <c r="EC54" s="27" t="e">
        <f t="shared" si="73"/>
        <v>#VALUE!</v>
      </c>
      <c r="ED54" s="28">
        <f t="shared" si="74"/>
        <v>0</v>
      </c>
      <c r="EE54" s="27" t="e">
        <f t="shared" si="75"/>
        <v>#VALUE!</v>
      </c>
      <c r="EF54" s="28">
        <f t="shared" si="76"/>
        <v>0</v>
      </c>
      <c r="EG54" s="28">
        <f>IF(OR(T54="",T54=" ",T54="　"),0,IF(D54&gt;=830101,0,IF(DR54=1,1,IF(MATCH(T54,Sheet2!$D$3:$D$12,1)&lt;=6,1,0))))</f>
        <v>0</v>
      </c>
      <c r="EH54" s="28">
        <f>IF(OR(X54="",X54=" ",X54="　"),0,IF(D54&gt;=830101,0,IF(DS54=1,1,IF(MATCH(X54,Sheet2!$D$3:$D$12,1)&lt;=6,1,0))))</f>
        <v>0</v>
      </c>
      <c r="EI54" s="28">
        <f>IF(OR(AB54="",AB54=" ",AB54="　"),0,IF(D54&gt;=830101,0,IF(DT54=1,1,IF(MATCH(AB54,Sheet2!$D$3:$D$12,1)&lt;=6,1,0))))</f>
        <v>0</v>
      </c>
      <c r="EJ54" s="28">
        <f>IF(OR(AF54="",AF54=" ",AF54="　"),0,IF(D54&gt;=830101,0,IF(DU54=1,1,IF(MATCH(AF54,Sheet2!$D$3:$D$12,1)&lt;=6,1,0))))</f>
        <v>0</v>
      </c>
      <c r="EK54" s="29">
        <f t="shared" si="77"/>
        <v>2</v>
      </c>
      <c r="EL54" s="29">
        <f t="shared" si="78"/>
        <v>2</v>
      </c>
      <c r="EM54" s="30">
        <f t="shared" si="79"/>
        <v>0</v>
      </c>
      <c r="EN54" s="30">
        <f t="shared" si="80"/>
        <v>0</v>
      </c>
      <c r="EO54" s="30">
        <f t="shared" si="141"/>
        <v>0</v>
      </c>
      <c r="EP54" s="30">
        <f t="shared" si="141"/>
        <v>0</v>
      </c>
      <c r="EQ54" s="31"/>
      <c r="ER54" s="27" t="e">
        <f t="shared" si="82"/>
        <v>#VALUE!</v>
      </c>
      <c r="ES54" s="28">
        <f t="shared" si="83"/>
        <v>0</v>
      </c>
      <c r="ET54" s="27" t="e">
        <f t="shared" si="84"/>
        <v>#VALUE!</v>
      </c>
      <c r="EU54" s="28">
        <f t="shared" si="85"/>
        <v>0</v>
      </c>
      <c r="EV54" s="28">
        <f>IF(OR(T54="",T54=" ",T54="　"),0,IF(D54&gt;=830701,0,IF(EG54=1,1,IF(MATCH(T54,Sheet2!$D$3:$D$12,1)&lt;=7,1,0))))</f>
        <v>0</v>
      </c>
      <c r="EW54" s="28">
        <f>IF(OR(X54="",X54=" ",X54="　"),0,IF(D54&gt;=830701,0,IF(EH54=1,1,IF(MATCH(X54,Sheet2!$D$3:$D$12,1)&lt;=7,1,0))))</f>
        <v>0</v>
      </c>
      <c r="EX54" s="28">
        <f>IF(OR(AB54="",AB54=" ",AB54="　"),0,IF(D54&gt;=830701,0,IF(EI54=1,1,IF(MATCH(AB54,Sheet2!$D$3:$D$12,1)&lt;=7,1,0))))</f>
        <v>0</v>
      </c>
      <c r="EY54" s="28">
        <f>IF(OR(AF54="",AF54=" ",AF54="　"),0,IF(D54&gt;=830701,0,IF(EJ54=1,1,IF(MATCH(AF54,Sheet2!$D$3:$D$12,1)&lt;=7,1,0))))</f>
        <v>0</v>
      </c>
      <c r="EZ54" s="29">
        <f t="shared" si="86"/>
        <v>2</v>
      </c>
      <c r="FA54" s="29">
        <f t="shared" si="87"/>
        <v>2</v>
      </c>
      <c r="FB54" s="30">
        <f t="shared" si="88"/>
        <v>0</v>
      </c>
      <c r="FC54" s="30">
        <f t="shared" si="89"/>
        <v>0</v>
      </c>
      <c r="FD54" s="30">
        <f t="shared" si="142"/>
        <v>0</v>
      </c>
      <c r="FE54" s="30">
        <f t="shared" si="142"/>
        <v>0</v>
      </c>
      <c r="FF54" s="31"/>
      <c r="FG54" s="27" t="e">
        <f t="shared" si="91"/>
        <v>#VALUE!</v>
      </c>
      <c r="FH54" s="28">
        <f t="shared" si="92"/>
        <v>0</v>
      </c>
      <c r="FI54" s="27" t="e">
        <f t="shared" si="93"/>
        <v>#VALUE!</v>
      </c>
      <c r="FJ54" s="28">
        <f t="shared" si="94"/>
        <v>0</v>
      </c>
      <c r="FK54" s="28">
        <f>IF(OR(T54="",T54=" ",T54="　"),0,IF(D54&gt;=840101,0,IF(EV54=1,1,IF(MATCH(T54,Sheet2!$D$3:$D$12,1)&lt;=8,1,0))))</f>
        <v>0</v>
      </c>
      <c r="FL54" s="28">
        <f>IF(OR(X54="",X54=" ",X54="　"),0,IF(D54&gt;=840101,0,IF(EW54=1,1,IF(MATCH(X54,Sheet2!$D$3:$D$12,1)&lt;=8,1,0))))</f>
        <v>0</v>
      </c>
      <c r="FM54" s="28">
        <f>IF(OR(AB54="",AB54=" ",AB54="　"),0,IF(D54&gt;=840101,0,IF(EX54=1,1,IF(MATCH(AB54,Sheet2!$D$3:$D$12,1)&lt;=8,1,0))))</f>
        <v>0</v>
      </c>
      <c r="FN54" s="28">
        <f>IF(OR(AF54="",AF54=" ",AF54="　"),0,IF(D54&gt;=840101,0,IF(EY54=1,1,IF(MATCH(AF54,Sheet2!$D$3:$D$12,1)&lt;=8,1,0))))</f>
        <v>0</v>
      </c>
      <c r="FO54" s="29">
        <f t="shared" si="95"/>
        <v>1</v>
      </c>
      <c r="FP54" s="29">
        <f t="shared" si="96"/>
        <v>1</v>
      </c>
      <c r="FQ54" s="30">
        <f t="shared" si="97"/>
        <v>0</v>
      </c>
      <c r="FR54" s="30">
        <f t="shared" si="98"/>
        <v>0</v>
      </c>
      <c r="FS54" s="30">
        <f t="shared" si="143"/>
        <v>0</v>
      </c>
      <c r="FT54" s="30">
        <f t="shared" si="143"/>
        <v>0</v>
      </c>
      <c r="FU54" s="31"/>
      <c r="FV54" s="27" t="e">
        <f t="shared" si="100"/>
        <v>#VALUE!</v>
      </c>
      <c r="FW54" s="28">
        <f t="shared" si="101"/>
        <v>0</v>
      </c>
      <c r="FX54" s="27" t="e">
        <f t="shared" si="102"/>
        <v>#VALUE!</v>
      </c>
      <c r="FY54" s="28">
        <f t="shared" si="103"/>
        <v>0</v>
      </c>
      <c r="FZ54" s="28">
        <f>IF(OR(T54="",T54=" ",T54="　"),0,IF(D54&gt;=840701,0,IF(FK54=1,1,IF(MATCH(T54,Sheet2!$D$3:$D$12,1)&lt;=9,1,0))))</f>
        <v>0</v>
      </c>
      <c r="GA54" s="28">
        <f>IF(OR(X54="",X54=" ",X54="　"),0,IF(D54&gt;=840701,0,IF(FL54=1,1,IF(MATCH(X54,Sheet2!$D$3:$D$12,1)&lt;=9,1,0))))</f>
        <v>0</v>
      </c>
      <c r="GB54" s="28">
        <f>IF(OR(AB54="",AB54=" ",AB54="　"),0,IF(D54&gt;=840701,0,IF(FM54=1,1,IF(MATCH(AB54,Sheet2!$D$3:$D$12,1)&lt;=9,1,0))))</f>
        <v>0</v>
      </c>
      <c r="GC54" s="28">
        <f>IF(OR(AF54="",AF54=" ",AF54="　"),0,IF(D54&gt;=840701,0,IF(FN54=1,1,IF(MATCH(AF54,Sheet2!$D$3:$D$12,1)&lt;=9,1,0))))</f>
        <v>0</v>
      </c>
      <c r="GD54" s="29">
        <f t="shared" si="104"/>
        <v>1</v>
      </c>
      <c r="GE54" s="29">
        <f t="shared" si="105"/>
        <v>1</v>
      </c>
      <c r="GF54" s="30">
        <f t="shared" si="106"/>
        <v>0</v>
      </c>
      <c r="GG54" s="30">
        <f t="shared" si="107"/>
        <v>0</v>
      </c>
      <c r="GH54" s="30">
        <f t="shared" si="144"/>
        <v>0</v>
      </c>
      <c r="GI54" s="30">
        <f t="shared" si="144"/>
        <v>0</v>
      </c>
      <c r="GJ54" s="31"/>
      <c r="GK54" s="27" t="e">
        <f t="shared" si="109"/>
        <v>#VALUE!</v>
      </c>
      <c r="GL54" s="28">
        <f t="shared" si="110"/>
        <v>0</v>
      </c>
      <c r="GM54" s="27" t="e">
        <f t="shared" si="111"/>
        <v>#VALUE!</v>
      </c>
      <c r="GN54" s="28">
        <f t="shared" si="112"/>
        <v>0</v>
      </c>
      <c r="GO54" s="28">
        <f>IF(OR(T54="",T54=" ",T54="　"),0,IF(D54&gt;=840701,0,IF(FZ54=1,1,IF(MATCH(T54,Sheet2!$D$3:$D$12,1)&lt;=10,1,0))))</f>
        <v>0</v>
      </c>
      <c r="GP54" s="28">
        <f>IF(OR(X54="",X54=" ",X54="　"),0,IF(D54&gt;=840701,0,IF(GA54=1,1,IF(MATCH(X54,Sheet2!$D$3:$D$12,1)&lt;=10,1,0))))</f>
        <v>0</v>
      </c>
      <c r="GQ54" s="28">
        <f>IF(OR(AB54="",AB54=" ",AB54="　"),0,IF(D54&gt;=840701,0,IF(GB54=1,1,IF(MATCH(AB54,Sheet2!$D$3:$D$12,1)&lt;=10,1,0))))</f>
        <v>0</v>
      </c>
      <c r="GR54" s="28">
        <f>IF(OR(AF54="",AF54=" ",AF54="　"),0,IF(D54&gt;=840701,0,IF(GC54=1,1,IF(MATCH(AF54,Sheet2!$D$3:$D$12,1)&lt;=10,1,0))))</f>
        <v>0</v>
      </c>
      <c r="GS54" s="29">
        <f t="shared" si="113"/>
        <v>0</v>
      </c>
      <c r="GT54" s="29">
        <f t="shared" si="114"/>
        <v>0</v>
      </c>
      <c r="GU54" s="30">
        <f t="shared" si="115"/>
        <v>0</v>
      </c>
      <c r="GV54" s="30">
        <f t="shared" si="116"/>
        <v>0</v>
      </c>
      <c r="GW54" s="30">
        <f t="shared" si="145"/>
        <v>0</v>
      </c>
      <c r="GX54" s="30">
        <f t="shared" si="145"/>
        <v>0</v>
      </c>
      <c r="GY54" s="131"/>
      <c r="GZ54" s="39" t="str">
        <f t="shared" si="118"/>
        <v>1911/00/00</v>
      </c>
      <c r="HA54" s="131" t="e">
        <f t="shared" si="119"/>
        <v>#VALUE!</v>
      </c>
      <c r="HB54" s="131" t="str">
        <f t="shared" si="120"/>
        <v>1911/00/00</v>
      </c>
      <c r="HC54" s="131" t="e">
        <f t="shared" si="121"/>
        <v>#VALUE!</v>
      </c>
      <c r="HD54" s="131" t="str">
        <f t="shared" si="122"/>
        <v>1911/00/00</v>
      </c>
      <c r="HE54" s="131" t="e">
        <f t="shared" si="123"/>
        <v>#VALUE!</v>
      </c>
      <c r="HF54" s="131" t="str">
        <f t="shared" si="124"/>
        <v>2015/01/01</v>
      </c>
      <c r="HH54" s="131">
        <f>IF(OR(C54="",C54=" ",C54="　"),0,IF(D54&gt;780630,0,ROUND(VLOOKUP(F54,Sheet2!$A$1:$B$20,2,FALSE)*E54,0)))</f>
        <v>0</v>
      </c>
      <c r="HI54" s="131">
        <f t="shared" si="125"/>
        <v>0</v>
      </c>
      <c r="HJ54" s="131">
        <f t="shared" si="126"/>
        <v>0</v>
      </c>
      <c r="HL54" s="131" t="str">
        <f t="shared" si="127"/>
        <v/>
      </c>
      <c r="HM54" s="131" t="str">
        <f t="shared" si="128"/>
        <v/>
      </c>
      <c r="HN54" s="131" t="str">
        <f t="shared" si="129"/>
        <v/>
      </c>
      <c r="HO54" s="131" t="str">
        <f t="shared" si="130"/>
        <v/>
      </c>
      <c r="HP54" s="131" t="str">
        <f t="shared" si="131"/>
        <v/>
      </c>
      <c r="HQ54" s="131" t="str">
        <f t="shared" si="131"/>
        <v/>
      </c>
      <c r="HR54" s="131" t="str">
        <f t="shared" si="132"/>
        <v/>
      </c>
    </row>
    <row r="55" spans="1:226" ht="60" customHeight="1">
      <c r="A55" s="125">
        <v>50</v>
      </c>
      <c r="B55" s="32"/>
      <c r="C55" s="33"/>
      <c r="D55" s="34"/>
      <c r="E55" s="55"/>
      <c r="F55" s="46"/>
      <c r="G55" s="48">
        <f>IF(OR(C55="",C55=" ",C55="　"),0,IF(D55&gt;780630,0,ROUND(VLOOKUP(F55,Sheet2!$A$1:$B$20,2,FALSE),0)))</f>
        <v>0</v>
      </c>
      <c r="H55" s="49">
        <f t="shared" si="0"/>
        <v>0</v>
      </c>
      <c r="I55" s="24">
        <f t="shared" si="1"/>
        <v>0</v>
      </c>
      <c r="J55" s="25">
        <f t="shared" si="2"/>
        <v>0</v>
      </c>
      <c r="K55" s="35"/>
      <c r="L55" s="133" t="str">
        <f t="shared" si="133"/>
        <v/>
      </c>
      <c r="M55" s="51" t="str">
        <f t="shared" si="4"/>
        <v/>
      </c>
      <c r="N55" s="56">
        <v>15.5</v>
      </c>
      <c r="O55" s="38"/>
      <c r="P55" s="133" t="str">
        <f t="shared" si="134"/>
        <v/>
      </c>
      <c r="Q55" s="51" t="str">
        <f t="shared" si="6"/>
        <v/>
      </c>
      <c r="R55" s="56">
        <v>15.5</v>
      </c>
      <c r="S55" s="38"/>
      <c r="T55" s="34"/>
      <c r="U55" s="51" t="str">
        <f t="shared" si="7"/>
        <v/>
      </c>
      <c r="V55" s="56">
        <v>15.5</v>
      </c>
      <c r="W55" s="38"/>
      <c r="X55" s="34"/>
      <c r="Y55" s="51" t="str">
        <f t="shared" si="8"/>
        <v/>
      </c>
      <c r="Z55" s="56">
        <v>15.5</v>
      </c>
      <c r="AA55" s="35"/>
      <c r="AB55" s="34"/>
      <c r="AC55" s="51" t="str">
        <f t="shared" si="9"/>
        <v/>
      </c>
      <c r="AD55" s="56">
        <v>15.5</v>
      </c>
      <c r="AE55" s="38"/>
      <c r="AF55" s="34"/>
      <c r="AG55" s="51" t="str">
        <f t="shared" si="10"/>
        <v/>
      </c>
      <c r="AH55" s="56">
        <v>15.5</v>
      </c>
      <c r="AI55" s="37">
        <f t="shared" si="11"/>
        <v>0</v>
      </c>
      <c r="AJ55" s="47">
        <f t="shared" si="12"/>
        <v>0</v>
      </c>
      <c r="AK55" s="26">
        <f t="shared" si="13"/>
        <v>0</v>
      </c>
      <c r="AL55" s="53">
        <f t="shared" si="14"/>
        <v>0</v>
      </c>
      <c r="AM55" s="36"/>
      <c r="AN55" s="54"/>
      <c r="AO55" s="131" t="e">
        <f>VLOOKUP(LEFT(C55,1),Sheet2!$L$3:$M$28,2,FALSE)&amp;MID(C55,2,9)</f>
        <v>#N/A</v>
      </c>
      <c r="AP55" s="131" t="e">
        <f t="shared" si="15"/>
        <v>#N/A</v>
      </c>
      <c r="AQ55" s="131" t="e">
        <f t="shared" si="16"/>
        <v>#N/A</v>
      </c>
      <c r="AR55" s="27">
        <f t="shared" si="17"/>
        <v>0</v>
      </c>
      <c r="AS55" s="28">
        <f t="shared" si="18"/>
        <v>0</v>
      </c>
      <c r="AT55" s="27">
        <f t="shared" si="19"/>
        <v>0</v>
      </c>
      <c r="AU55" s="28">
        <f t="shared" si="20"/>
        <v>0</v>
      </c>
      <c r="AV55" s="28">
        <f t="shared" si="21"/>
        <v>0</v>
      </c>
      <c r="AW55" s="28">
        <f t="shared" si="22"/>
        <v>0</v>
      </c>
      <c r="AX55" s="28">
        <f t="shared" si="23"/>
        <v>0</v>
      </c>
      <c r="AY55" s="28">
        <f t="shared" si="24"/>
        <v>0</v>
      </c>
      <c r="AZ55" s="29" t="str">
        <f t="shared" si="25"/>
        <v/>
      </c>
      <c r="BA55" s="29"/>
      <c r="BB55" s="30">
        <f t="shared" si="135"/>
        <v>0</v>
      </c>
      <c r="BC55" s="30">
        <f t="shared" si="135"/>
        <v>0</v>
      </c>
      <c r="BD55" s="31">
        <f t="shared" si="27"/>
        <v>0</v>
      </c>
      <c r="BE55" s="131"/>
      <c r="BF55" s="27" t="e">
        <f t="shared" si="28"/>
        <v>#VALUE!</v>
      </c>
      <c r="BG55" s="28">
        <f t="shared" si="29"/>
        <v>0</v>
      </c>
      <c r="BH55" s="27" t="e">
        <f t="shared" si="30"/>
        <v>#VALUE!</v>
      </c>
      <c r="BI55" s="28">
        <f t="shared" si="31"/>
        <v>0</v>
      </c>
      <c r="BJ55" s="28">
        <f>IF(OR(T55="",T55=" ",T55="　"),0,IF(D55&gt;=800701,0,IF(MATCH(T55,Sheet2!$D$3:$D$12,1)&lt;=1,1,0)))</f>
        <v>0</v>
      </c>
      <c r="BK55" s="28">
        <f>IF(OR(X55="",X55=" ",X55="　"),0,IF(D55&gt;=800701,0,IF(MATCH(X55,Sheet2!$D$3:$D$12,1)&lt;=1,1,0)))</f>
        <v>0</v>
      </c>
      <c r="BL55" s="28">
        <f>IF(OR(AB55="",AB55=" ",AB55="　"),0,IF(D55&gt;=800701,0,IF(MATCH(AB55,Sheet2!$D$3:$D$12,1)&lt;=1,1,0)))</f>
        <v>0</v>
      </c>
      <c r="BM55" s="28">
        <f>IF(OR(AF55="",AF55=" ",AF55="　"),0,IF(D55&gt;=800701,0,IF(MATCH(AF55,Sheet2!$D$3:$D$12,1)&lt;=1,1,0)))</f>
        <v>0</v>
      </c>
      <c r="BN55" s="29">
        <f t="shared" si="32"/>
        <v>5</v>
      </c>
      <c r="BO55" s="29">
        <f t="shared" si="33"/>
        <v>3</v>
      </c>
      <c r="BP55" s="30">
        <f t="shared" si="34"/>
        <v>0</v>
      </c>
      <c r="BQ55" s="30">
        <f t="shared" si="35"/>
        <v>0</v>
      </c>
      <c r="BR55" s="30">
        <f t="shared" si="136"/>
        <v>0</v>
      </c>
      <c r="BS55" s="30">
        <f t="shared" si="136"/>
        <v>0</v>
      </c>
      <c r="BT55" s="30"/>
      <c r="BU55" s="27" t="e">
        <f t="shared" si="37"/>
        <v>#VALUE!</v>
      </c>
      <c r="BV55" s="28">
        <f t="shared" si="38"/>
        <v>0</v>
      </c>
      <c r="BW55" s="27" t="e">
        <f t="shared" si="39"/>
        <v>#VALUE!</v>
      </c>
      <c r="BX55" s="28">
        <f t="shared" si="40"/>
        <v>0</v>
      </c>
      <c r="BY55" s="28">
        <f>IF(OR(T55="",T55=" ",T55="　"),0,IF(D55&gt;=810101,0,IF(BJ55=1,1,IF(MATCH(T55,Sheet2!$D$3:$D$12,1)&lt;=2,1,0))))</f>
        <v>0</v>
      </c>
      <c r="BZ55" s="28">
        <f>IF(OR(X55="",X55=" ",X55="　"),0,IF(D55&gt;=810101,0,IF(BK55=1,1,IF(MATCH(X55,Sheet2!$D$3:$D$12,1)&lt;=2,1,0))))</f>
        <v>0</v>
      </c>
      <c r="CA55" s="28">
        <f>IF(OR(AB55="",AB55=" ",AB55="　"),0,IF(D55&gt;=810101,0,IF(BL55=1,1,IF(MATCH(AB55,Sheet2!$D$3:$D$12,1)&lt;=2,1,0))))</f>
        <v>0</v>
      </c>
      <c r="CB55" s="28">
        <f>IF(OR(AF55="",AF55=" ",AF55="　"),0,IF(D55&gt;=810101,0,IF(BM55=1,1,IF(MATCH(AF55,Sheet2!$D$3:$D$12,1)&lt;=2,1,0))))</f>
        <v>0</v>
      </c>
      <c r="CC55" s="29">
        <f t="shared" si="41"/>
        <v>4</v>
      </c>
      <c r="CD55" s="29">
        <f t="shared" si="42"/>
        <v>3</v>
      </c>
      <c r="CE55" s="30">
        <f t="shared" si="43"/>
        <v>0</v>
      </c>
      <c r="CF55" s="30">
        <f t="shared" si="44"/>
        <v>0</v>
      </c>
      <c r="CG55" s="30">
        <f t="shared" si="137"/>
        <v>0</v>
      </c>
      <c r="CH55" s="30">
        <f t="shared" si="137"/>
        <v>0</v>
      </c>
      <c r="CI55" s="30"/>
      <c r="CJ55" s="27" t="e">
        <f t="shared" si="46"/>
        <v>#VALUE!</v>
      </c>
      <c r="CK55" s="28">
        <f t="shared" si="47"/>
        <v>0</v>
      </c>
      <c r="CL55" s="27" t="e">
        <f t="shared" si="48"/>
        <v>#VALUE!</v>
      </c>
      <c r="CM55" s="28">
        <f t="shared" si="49"/>
        <v>0</v>
      </c>
      <c r="CN55" s="28">
        <f>IF(OR(T55="",T55=" ",T55="　"),0,IF(D55&gt;=810701,0,IF(BY55=1,1,IF(MATCH(T55,Sheet2!$D$3:$D$12,1)&lt;=3,1,0))))</f>
        <v>0</v>
      </c>
      <c r="CO55" s="28">
        <f>IF(OR(X55="",X55=" ",X55="　"),0,IF(D55&gt;=810701,0,IF(BZ55=1,1,IF(MATCH(X55,Sheet2!$D$3:$D$12,1)&lt;=3,1,0))))</f>
        <v>0</v>
      </c>
      <c r="CP55" s="28">
        <f>IF(OR(AB55="",AB55=" ",AB55="　"),0,IF(D55&gt;=810701,0,IF(CA55=1,1,IF(MATCH(AB55,Sheet2!$D$3:$D$12,1)&lt;=3,1,0))))</f>
        <v>0</v>
      </c>
      <c r="CQ55" s="28">
        <f>IF(OR(AF55="",AF55=" ",AF55="　"),0,IF(D55&gt;=810701,0,IF(CB55=1,1,IF(MATCH(AF55,Sheet2!$D$3:$D$12,1)&lt;=3,1,0))))</f>
        <v>0</v>
      </c>
      <c r="CR55" s="29">
        <f t="shared" si="50"/>
        <v>4</v>
      </c>
      <c r="CS55" s="29">
        <f t="shared" si="51"/>
        <v>3</v>
      </c>
      <c r="CT55" s="30">
        <f t="shared" si="52"/>
        <v>0</v>
      </c>
      <c r="CU55" s="30">
        <f t="shared" si="53"/>
        <v>0</v>
      </c>
      <c r="CV55" s="30">
        <f t="shared" si="138"/>
        <v>0</v>
      </c>
      <c r="CW55" s="30">
        <f t="shared" si="138"/>
        <v>0</v>
      </c>
      <c r="CX55" s="31"/>
      <c r="CY55" s="27" t="e">
        <f t="shared" si="55"/>
        <v>#VALUE!</v>
      </c>
      <c r="CZ55" s="28">
        <f t="shared" si="56"/>
        <v>0</v>
      </c>
      <c r="DA55" s="27" t="e">
        <f t="shared" si="57"/>
        <v>#VALUE!</v>
      </c>
      <c r="DB55" s="28">
        <f t="shared" si="58"/>
        <v>0</v>
      </c>
      <c r="DC55" s="28">
        <f>IF(OR(T55="",T55=" ",T55="　"),0,IF(D55&gt;=820101,0,IF(CN55=1,1,IF(MATCH(T55,Sheet2!$D$3:$D$12,1)&lt;=4,1,0))))</f>
        <v>0</v>
      </c>
      <c r="DD55" s="28">
        <f>IF(OR(X55="",X55=" ",X55="　"),0,IF(D55&gt;=820101,0,IF(CO55=1,1,IF(MATCH(X55,Sheet2!$D$3:$D$12,1)&lt;=4,1,0))))</f>
        <v>0</v>
      </c>
      <c r="DE55" s="28">
        <f>IF(OR(AB55="",AB55=" ",AB55="　"),0,IF(D55&gt;=820101,0,IF(CP55=1,1,IF(MATCH(AB55,Sheet2!$D$3:$D$12,1)&lt;=4,1,0))))</f>
        <v>0</v>
      </c>
      <c r="DF55" s="28">
        <f>IF(OR(AF55="",AF55=" ",AF55="　"),0,IF(D55&gt;=820101,0,IF(CQ55=1,1,IF(MATCH(AF55,Sheet2!$D$3:$D$12,1)&lt;=4,1,0))))</f>
        <v>0</v>
      </c>
      <c r="DG55" s="29">
        <f t="shared" si="59"/>
        <v>3</v>
      </c>
      <c r="DH55" s="29">
        <f t="shared" si="60"/>
        <v>3</v>
      </c>
      <c r="DI55" s="30">
        <f t="shared" si="61"/>
        <v>0</v>
      </c>
      <c r="DJ55" s="30">
        <f t="shared" si="62"/>
        <v>0</v>
      </c>
      <c r="DK55" s="30">
        <f t="shared" si="139"/>
        <v>0</v>
      </c>
      <c r="DL55" s="30">
        <f t="shared" si="139"/>
        <v>0</v>
      </c>
      <c r="DM55" s="31"/>
      <c r="DN55" s="27" t="e">
        <f t="shared" si="64"/>
        <v>#VALUE!</v>
      </c>
      <c r="DO55" s="28">
        <f t="shared" si="65"/>
        <v>0</v>
      </c>
      <c r="DP55" s="27" t="e">
        <f t="shared" si="66"/>
        <v>#VALUE!</v>
      </c>
      <c r="DQ55" s="28">
        <f t="shared" si="67"/>
        <v>0</v>
      </c>
      <c r="DR55" s="28">
        <f>IF(OR(T55="",T55=" ",T55="　"),0,IF(D55&gt;=820701,0,IF(DC55=1,1,IF(MATCH(T55,Sheet2!$D$3:$D$12,1)&lt;=5,1,0))))</f>
        <v>0</v>
      </c>
      <c r="DS55" s="28">
        <f>IF(OR(X55="",X55=" ",X55="　"),0,IF(D55&gt;=820701,0,IF(DD55=1,1,IF(MATCH(X55,Sheet2!$D$3:$D$12,1)&lt;=5,1,0))))</f>
        <v>0</v>
      </c>
      <c r="DT55" s="28">
        <f>IF(OR(AB55="",AB55=" ",AB55="　"),0,IF(D55&gt;=820701,0,IF(DE55=1,1,IF(MATCH(AB55,Sheet2!$D$3:$D$12,1)&lt;=5,1,0))))</f>
        <v>0</v>
      </c>
      <c r="DU55" s="28">
        <f>IF(OR(AF55="",AF55=" ",AF55="　"),0,IF(D55&gt;=820701,0,IF(DF55=1,1,IF(MATCH(AF55,Sheet2!$D$3:$D$12,1)&lt;=5,1,0))))</f>
        <v>0</v>
      </c>
      <c r="DV55" s="29">
        <f t="shared" si="68"/>
        <v>3</v>
      </c>
      <c r="DW55" s="29">
        <f t="shared" si="69"/>
        <v>3</v>
      </c>
      <c r="DX55" s="30">
        <f t="shared" si="70"/>
        <v>0</v>
      </c>
      <c r="DY55" s="30">
        <f t="shared" si="71"/>
        <v>0</v>
      </c>
      <c r="DZ55" s="30">
        <f t="shared" si="140"/>
        <v>0</v>
      </c>
      <c r="EA55" s="30">
        <f t="shared" si="140"/>
        <v>0</v>
      </c>
      <c r="EB55" s="31"/>
      <c r="EC55" s="27" t="e">
        <f t="shared" si="73"/>
        <v>#VALUE!</v>
      </c>
      <c r="ED55" s="28">
        <f t="shared" si="74"/>
        <v>0</v>
      </c>
      <c r="EE55" s="27" t="e">
        <f t="shared" si="75"/>
        <v>#VALUE!</v>
      </c>
      <c r="EF55" s="28">
        <f t="shared" si="76"/>
        <v>0</v>
      </c>
      <c r="EG55" s="28">
        <f>IF(OR(T55="",T55=" ",T55="　"),0,IF(D55&gt;=830101,0,IF(DR55=1,1,IF(MATCH(T55,Sheet2!$D$3:$D$12,1)&lt;=6,1,0))))</f>
        <v>0</v>
      </c>
      <c r="EH55" s="28">
        <f>IF(OR(X55="",X55=" ",X55="　"),0,IF(D55&gt;=830101,0,IF(DS55=1,1,IF(MATCH(X55,Sheet2!$D$3:$D$12,1)&lt;=6,1,0))))</f>
        <v>0</v>
      </c>
      <c r="EI55" s="28">
        <f>IF(OR(AB55="",AB55=" ",AB55="　"),0,IF(D55&gt;=830101,0,IF(DT55=1,1,IF(MATCH(AB55,Sheet2!$D$3:$D$12,1)&lt;=6,1,0))))</f>
        <v>0</v>
      </c>
      <c r="EJ55" s="28">
        <f>IF(OR(AF55="",AF55=" ",AF55="　"),0,IF(D55&gt;=830101,0,IF(DU55=1,1,IF(MATCH(AF55,Sheet2!$D$3:$D$12,1)&lt;=6,1,0))))</f>
        <v>0</v>
      </c>
      <c r="EK55" s="29">
        <f t="shared" si="77"/>
        <v>2</v>
      </c>
      <c r="EL55" s="29">
        <f t="shared" si="78"/>
        <v>2</v>
      </c>
      <c r="EM55" s="30">
        <f t="shared" si="79"/>
        <v>0</v>
      </c>
      <c r="EN55" s="30">
        <f t="shared" si="80"/>
        <v>0</v>
      </c>
      <c r="EO55" s="30">
        <f t="shared" si="141"/>
        <v>0</v>
      </c>
      <c r="EP55" s="30">
        <f t="shared" si="141"/>
        <v>0</v>
      </c>
      <c r="EQ55" s="31"/>
      <c r="ER55" s="27" t="e">
        <f t="shared" si="82"/>
        <v>#VALUE!</v>
      </c>
      <c r="ES55" s="28">
        <f t="shared" si="83"/>
        <v>0</v>
      </c>
      <c r="ET55" s="27" t="e">
        <f t="shared" si="84"/>
        <v>#VALUE!</v>
      </c>
      <c r="EU55" s="28">
        <f t="shared" si="85"/>
        <v>0</v>
      </c>
      <c r="EV55" s="28">
        <f>IF(OR(T55="",T55=" ",T55="　"),0,IF(D55&gt;=830701,0,IF(EG55=1,1,IF(MATCH(T55,Sheet2!$D$3:$D$12,1)&lt;=7,1,0))))</f>
        <v>0</v>
      </c>
      <c r="EW55" s="28">
        <f>IF(OR(X55="",X55=" ",X55="　"),0,IF(D55&gt;=830701,0,IF(EH55=1,1,IF(MATCH(X55,Sheet2!$D$3:$D$12,1)&lt;=7,1,0))))</f>
        <v>0</v>
      </c>
      <c r="EX55" s="28">
        <f>IF(OR(AB55="",AB55=" ",AB55="　"),0,IF(D55&gt;=830701,0,IF(EI55=1,1,IF(MATCH(AB55,Sheet2!$D$3:$D$12,1)&lt;=7,1,0))))</f>
        <v>0</v>
      </c>
      <c r="EY55" s="28">
        <f>IF(OR(AF55="",AF55=" ",AF55="　"),0,IF(D55&gt;=830701,0,IF(EJ55=1,1,IF(MATCH(AF55,Sheet2!$D$3:$D$12,1)&lt;=7,1,0))))</f>
        <v>0</v>
      </c>
      <c r="EZ55" s="29">
        <f t="shared" si="86"/>
        <v>2</v>
      </c>
      <c r="FA55" s="29">
        <f t="shared" si="87"/>
        <v>2</v>
      </c>
      <c r="FB55" s="30">
        <f t="shared" si="88"/>
        <v>0</v>
      </c>
      <c r="FC55" s="30">
        <f t="shared" si="89"/>
        <v>0</v>
      </c>
      <c r="FD55" s="30">
        <f t="shared" si="142"/>
        <v>0</v>
      </c>
      <c r="FE55" s="30">
        <f t="shared" si="142"/>
        <v>0</v>
      </c>
      <c r="FF55" s="31"/>
      <c r="FG55" s="27" t="e">
        <f t="shared" si="91"/>
        <v>#VALUE!</v>
      </c>
      <c r="FH55" s="28">
        <f t="shared" si="92"/>
        <v>0</v>
      </c>
      <c r="FI55" s="27" t="e">
        <f t="shared" si="93"/>
        <v>#VALUE!</v>
      </c>
      <c r="FJ55" s="28">
        <f t="shared" si="94"/>
        <v>0</v>
      </c>
      <c r="FK55" s="28">
        <f>IF(OR(T55="",T55=" ",T55="　"),0,IF(D55&gt;=840101,0,IF(EV55=1,1,IF(MATCH(T55,Sheet2!$D$3:$D$12,1)&lt;=8,1,0))))</f>
        <v>0</v>
      </c>
      <c r="FL55" s="28">
        <f>IF(OR(X55="",X55=" ",X55="　"),0,IF(D55&gt;=840101,0,IF(EW55=1,1,IF(MATCH(X55,Sheet2!$D$3:$D$12,1)&lt;=8,1,0))))</f>
        <v>0</v>
      </c>
      <c r="FM55" s="28">
        <f>IF(OR(AB55="",AB55=" ",AB55="　"),0,IF(D55&gt;=840101,0,IF(EX55=1,1,IF(MATCH(AB55,Sheet2!$D$3:$D$12,1)&lt;=8,1,0))))</f>
        <v>0</v>
      </c>
      <c r="FN55" s="28">
        <f>IF(OR(AF55="",AF55=" ",AF55="　"),0,IF(D55&gt;=840101,0,IF(EY55=1,1,IF(MATCH(AF55,Sheet2!$D$3:$D$12,1)&lt;=8,1,0))))</f>
        <v>0</v>
      </c>
      <c r="FO55" s="29">
        <f t="shared" si="95"/>
        <v>1</v>
      </c>
      <c r="FP55" s="29">
        <f t="shared" si="96"/>
        <v>1</v>
      </c>
      <c r="FQ55" s="30">
        <f t="shared" si="97"/>
        <v>0</v>
      </c>
      <c r="FR55" s="30">
        <f t="shared" si="98"/>
        <v>0</v>
      </c>
      <c r="FS55" s="30">
        <f t="shared" si="143"/>
        <v>0</v>
      </c>
      <c r="FT55" s="30">
        <f t="shared" si="143"/>
        <v>0</v>
      </c>
      <c r="FU55" s="31"/>
      <c r="FV55" s="27" t="e">
        <f t="shared" si="100"/>
        <v>#VALUE!</v>
      </c>
      <c r="FW55" s="28">
        <f t="shared" si="101"/>
        <v>0</v>
      </c>
      <c r="FX55" s="27" t="e">
        <f t="shared" si="102"/>
        <v>#VALUE!</v>
      </c>
      <c r="FY55" s="28">
        <f t="shared" si="103"/>
        <v>0</v>
      </c>
      <c r="FZ55" s="28">
        <f>IF(OR(T55="",T55=" ",T55="　"),0,IF(D55&gt;=840701,0,IF(FK55=1,1,IF(MATCH(T55,Sheet2!$D$3:$D$12,1)&lt;=9,1,0))))</f>
        <v>0</v>
      </c>
      <c r="GA55" s="28">
        <f>IF(OR(X55="",X55=" ",X55="　"),0,IF(D55&gt;=840701,0,IF(FL55=1,1,IF(MATCH(X55,Sheet2!$D$3:$D$12,1)&lt;=9,1,0))))</f>
        <v>0</v>
      </c>
      <c r="GB55" s="28">
        <f>IF(OR(AB55="",AB55=" ",AB55="　"),0,IF(D55&gt;=840701,0,IF(FM55=1,1,IF(MATCH(AB55,Sheet2!$D$3:$D$12,1)&lt;=9,1,0))))</f>
        <v>0</v>
      </c>
      <c r="GC55" s="28">
        <f>IF(OR(AF55="",AF55=" ",AF55="　"),0,IF(D55&gt;=840701,0,IF(FN55=1,1,IF(MATCH(AF55,Sheet2!$D$3:$D$12,1)&lt;=9,1,0))))</f>
        <v>0</v>
      </c>
      <c r="GD55" s="29">
        <f t="shared" si="104"/>
        <v>1</v>
      </c>
      <c r="GE55" s="29">
        <f t="shared" si="105"/>
        <v>1</v>
      </c>
      <c r="GF55" s="30">
        <f t="shared" si="106"/>
        <v>0</v>
      </c>
      <c r="GG55" s="30">
        <f t="shared" si="107"/>
        <v>0</v>
      </c>
      <c r="GH55" s="30">
        <f t="shared" si="144"/>
        <v>0</v>
      </c>
      <c r="GI55" s="30">
        <f t="shared" si="144"/>
        <v>0</v>
      </c>
      <c r="GJ55" s="31"/>
      <c r="GK55" s="27" t="e">
        <f t="shared" si="109"/>
        <v>#VALUE!</v>
      </c>
      <c r="GL55" s="28">
        <f t="shared" si="110"/>
        <v>0</v>
      </c>
      <c r="GM55" s="27" t="e">
        <f t="shared" si="111"/>
        <v>#VALUE!</v>
      </c>
      <c r="GN55" s="28">
        <f t="shared" si="112"/>
        <v>0</v>
      </c>
      <c r="GO55" s="28">
        <f>IF(OR(T55="",T55=" ",T55="　"),0,IF(D55&gt;=840701,0,IF(FZ55=1,1,IF(MATCH(T55,Sheet2!$D$3:$D$12,1)&lt;=10,1,0))))</f>
        <v>0</v>
      </c>
      <c r="GP55" s="28">
        <f>IF(OR(X55="",X55=" ",X55="　"),0,IF(D55&gt;=840701,0,IF(GA55=1,1,IF(MATCH(X55,Sheet2!$D$3:$D$12,1)&lt;=10,1,0))))</f>
        <v>0</v>
      </c>
      <c r="GQ55" s="28">
        <f>IF(OR(AB55="",AB55=" ",AB55="　"),0,IF(D55&gt;=840701,0,IF(GB55=1,1,IF(MATCH(AB55,Sheet2!$D$3:$D$12,1)&lt;=10,1,0))))</f>
        <v>0</v>
      </c>
      <c r="GR55" s="28">
        <f>IF(OR(AF55="",AF55=" ",AF55="　"),0,IF(D55&gt;=840701,0,IF(GC55=1,1,IF(MATCH(AF55,Sheet2!$D$3:$D$12,1)&lt;=10,1,0))))</f>
        <v>0</v>
      </c>
      <c r="GS55" s="29">
        <f t="shared" si="113"/>
        <v>0</v>
      </c>
      <c r="GT55" s="29">
        <f t="shared" si="114"/>
        <v>0</v>
      </c>
      <c r="GU55" s="30">
        <f t="shared" si="115"/>
        <v>0</v>
      </c>
      <c r="GV55" s="30">
        <f t="shared" si="116"/>
        <v>0</v>
      </c>
      <c r="GW55" s="30">
        <f t="shared" si="145"/>
        <v>0</v>
      </c>
      <c r="GX55" s="30">
        <f t="shared" si="145"/>
        <v>0</v>
      </c>
      <c r="GY55" s="131"/>
      <c r="GZ55" s="39" t="str">
        <f t="shared" si="118"/>
        <v>1911/00/00</v>
      </c>
      <c r="HA55" s="131" t="e">
        <f t="shared" si="119"/>
        <v>#VALUE!</v>
      </c>
      <c r="HB55" s="131" t="str">
        <f t="shared" si="120"/>
        <v>1911/00/00</v>
      </c>
      <c r="HC55" s="131" t="e">
        <f t="shared" si="121"/>
        <v>#VALUE!</v>
      </c>
      <c r="HD55" s="131" t="str">
        <f t="shared" si="122"/>
        <v>1911/00/00</v>
      </c>
      <c r="HE55" s="131" t="e">
        <f t="shared" si="123"/>
        <v>#VALUE!</v>
      </c>
      <c r="HF55" s="131" t="str">
        <f t="shared" si="124"/>
        <v>2015/01/01</v>
      </c>
      <c r="HH55" s="131">
        <f>IF(OR(C55="",C55=" ",C55="　"),0,IF(D55&gt;780630,0,ROUND(VLOOKUP(F55,Sheet2!$A$1:$B$20,2,FALSE)*E55,0)))</f>
        <v>0</v>
      </c>
      <c r="HI55" s="131">
        <f t="shared" si="125"/>
        <v>0</v>
      </c>
      <c r="HJ55" s="131">
        <f t="shared" si="126"/>
        <v>0</v>
      </c>
      <c r="HL55" s="131" t="str">
        <f t="shared" si="127"/>
        <v/>
      </c>
      <c r="HM55" s="131" t="str">
        <f t="shared" si="128"/>
        <v/>
      </c>
      <c r="HN55" s="131" t="str">
        <f t="shared" si="129"/>
        <v/>
      </c>
      <c r="HO55" s="131" t="str">
        <f t="shared" si="130"/>
        <v/>
      </c>
      <c r="HP55" s="131" t="str">
        <f t="shared" si="131"/>
        <v/>
      </c>
      <c r="HQ55" s="131" t="str">
        <f t="shared" si="131"/>
        <v/>
      </c>
      <c r="HR55" s="131" t="str">
        <f t="shared" si="132"/>
        <v/>
      </c>
    </row>
    <row r="56" spans="1:226" ht="60" customHeight="1">
      <c r="A56" s="125">
        <v>51</v>
      </c>
      <c r="B56" s="32"/>
      <c r="C56" s="33"/>
      <c r="D56" s="34"/>
      <c r="E56" s="55"/>
      <c r="F56" s="46"/>
      <c r="G56" s="48">
        <f>IF(OR(C56="",C56=" ",C56="　"),0,IF(D56&gt;780630,0,ROUND(VLOOKUP(F56,Sheet2!$A$1:$B$20,2,FALSE),0)))</f>
        <v>0</v>
      </c>
      <c r="H56" s="49">
        <f t="shared" si="0"/>
        <v>0</v>
      </c>
      <c r="I56" s="24">
        <f t="shared" si="1"/>
        <v>0</v>
      </c>
      <c r="J56" s="25">
        <f t="shared" si="2"/>
        <v>0</v>
      </c>
      <c r="K56" s="35"/>
      <c r="L56" s="133" t="str">
        <f t="shared" si="133"/>
        <v/>
      </c>
      <c r="M56" s="51" t="str">
        <f t="shared" si="4"/>
        <v/>
      </c>
      <c r="N56" s="56">
        <v>15.5</v>
      </c>
      <c r="O56" s="38"/>
      <c r="P56" s="133" t="str">
        <f t="shared" si="134"/>
        <v/>
      </c>
      <c r="Q56" s="51" t="str">
        <f t="shared" si="6"/>
        <v/>
      </c>
      <c r="R56" s="56">
        <v>15.5</v>
      </c>
      <c r="S56" s="38"/>
      <c r="T56" s="34"/>
      <c r="U56" s="51" t="str">
        <f t="shared" si="7"/>
        <v/>
      </c>
      <c r="V56" s="56">
        <v>15.5</v>
      </c>
      <c r="W56" s="38"/>
      <c r="X56" s="34"/>
      <c r="Y56" s="51" t="str">
        <f t="shared" si="8"/>
        <v/>
      </c>
      <c r="Z56" s="56">
        <v>15.5</v>
      </c>
      <c r="AA56" s="35"/>
      <c r="AB56" s="34"/>
      <c r="AC56" s="51" t="str">
        <f t="shared" si="9"/>
        <v/>
      </c>
      <c r="AD56" s="56">
        <v>15.5</v>
      </c>
      <c r="AE56" s="38"/>
      <c r="AF56" s="34"/>
      <c r="AG56" s="51" t="str">
        <f t="shared" si="10"/>
        <v/>
      </c>
      <c r="AH56" s="56">
        <v>15.5</v>
      </c>
      <c r="AI56" s="37">
        <f t="shared" si="11"/>
        <v>0</v>
      </c>
      <c r="AJ56" s="47">
        <f t="shared" si="12"/>
        <v>0</v>
      </c>
      <c r="AK56" s="26">
        <f t="shared" si="13"/>
        <v>0</v>
      </c>
      <c r="AL56" s="53">
        <f t="shared" si="14"/>
        <v>0</v>
      </c>
      <c r="AM56" s="36"/>
      <c r="AN56" s="54"/>
      <c r="AO56" s="131" t="e">
        <f>VLOOKUP(LEFT(C56,1),Sheet2!$L$3:$M$28,2,FALSE)&amp;MID(C56,2,9)</f>
        <v>#N/A</v>
      </c>
      <c r="AP56" s="131" t="e">
        <f t="shared" si="15"/>
        <v>#N/A</v>
      </c>
      <c r="AQ56" s="131" t="e">
        <f t="shared" si="16"/>
        <v>#N/A</v>
      </c>
      <c r="AR56" s="27">
        <f t="shared" si="17"/>
        <v>0</v>
      </c>
      <c r="AS56" s="28">
        <f t="shared" si="18"/>
        <v>0</v>
      </c>
      <c r="AT56" s="27">
        <f t="shared" si="19"/>
        <v>0</v>
      </c>
      <c r="AU56" s="28">
        <f t="shared" si="20"/>
        <v>0</v>
      </c>
      <c r="AV56" s="28">
        <f t="shared" si="21"/>
        <v>0</v>
      </c>
      <c r="AW56" s="28">
        <f t="shared" si="22"/>
        <v>0</v>
      </c>
      <c r="AX56" s="28">
        <f t="shared" si="23"/>
        <v>0</v>
      </c>
      <c r="AY56" s="28">
        <f t="shared" si="24"/>
        <v>0</v>
      </c>
      <c r="AZ56" s="29" t="str">
        <f t="shared" si="25"/>
        <v/>
      </c>
      <c r="BA56" s="29"/>
      <c r="BB56" s="30">
        <f t="shared" si="135"/>
        <v>0</v>
      </c>
      <c r="BC56" s="30">
        <f t="shared" si="135"/>
        <v>0</v>
      </c>
      <c r="BD56" s="31">
        <f t="shared" si="27"/>
        <v>0</v>
      </c>
      <c r="BE56" s="131"/>
      <c r="BF56" s="27" t="e">
        <f t="shared" si="28"/>
        <v>#VALUE!</v>
      </c>
      <c r="BG56" s="28">
        <f t="shared" si="29"/>
        <v>0</v>
      </c>
      <c r="BH56" s="27" t="e">
        <f t="shared" si="30"/>
        <v>#VALUE!</v>
      </c>
      <c r="BI56" s="28">
        <f t="shared" si="31"/>
        <v>0</v>
      </c>
      <c r="BJ56" s="28">
        <f>IF(OR(T56="",T56=" ",T56="　"),0,IF(D56&gt;=800701,0,IF(MATCH(T56,Sheet2!$D$3:$D$12,1)&lt;=1,1,0)))</f>
        <v>0</v>
      </c>
      <c r="BK56" s="28">
        <f>IF(OR(X56="",X56=" ",X56="　"),0,IF(D56&gt;=800701,0,IF(MATCH(X56,Sheet2!$D$3:$D$12,1)&lt;=1,1,0)))</f>
        <v>0</v>
      </c>
      <c r="BL56" s="28">
        <f>IF(OR(AB56="",AB56=" ",AB56="　"),0,IF(D56&gt;=800701,0,IF(MATCH(AB56,Sheet2!$D$3:$D$12,1)&lt;=1,1,0)))</f>
        <v>0</v>
      </c>
      <c r="BM56" s="28">
        <f>IF(OR(AF56="",AF56=" ",AF56="　"),0,IF(D56&gt;=800701,0,IF(MATCH(AF56,Sheet2!$D$3:$D$12,1)&lt;=1,1,0)))</f>
        <v>0</v>
      </c>
      <c r="BN56" s="29">
        <f t="shared" si="32"/>
        <v>5</v>
      </c>
      <c r="BO56" s="29">
        <f t="shared" si="33"/>
        <v>3</v>
      </c>
      <c r="BP56" s="30">
        <f t="shared" si="34"/>
        <v>0</v>
      </c>
      <c r="BQ56" s="30">
        <f t="shared" si="35"/>
        <v>0</v>
      </c>
      <c r="BR56" s="30">
        <f t="shared" si="136"/>
        <v>0</v>
      </c>
      <c r="BS56" s="30">
        <f t="shared" si="136"/>
        <v>0</v>
      </c>
      <c r="BT56" s="30"/>
      <c r="BU56" s="27" t="e">
        <f t="shared" si="37"/>
        <v>#VALUE!</v>
      </c>
      <c r="BV56" s="28">
        <f t="shared" si="38"/>
        <v>0</v>
      </c>
      <c r="BW56" s="27" t="e">
        <f t="shared" si="39"/>
        <v>#VALUE!</v>
      </c>
      <c r="BX56" s="28">
        <f t="shared" si="40"/>
        <v>0</v>
      </c>
      <c r="BY56" s="28">
        <f>IF(OR(T56="",T56=" ",T56="　"),0,IF(D56&gt;=810101,0,IF(BJ56=1,1,IF(MATCH(T56,Sheet2!$D$3:$D$12,1)&lt;=2,1,0))))</f>
        <v>0</v>
      </c>
      <c r="BZ56" s="28">
        <f>IF(OR(X56="",X56=" ",X56="　"),0,IF(D56&gt;=810101,0,IF(BK56=1,1,IF(MATCH(X56,Sheet2!$D$3:$D$12,1)&lt;=2,1,0))))</f>
        <v>0</v>
      </c>
      <c r="CA56" s="28">
        <f>IF(OR(AB56="",AB56=" ",AB56="　"),0,IF(D56&gt;=810101,0,IF(BL56=1,1,IF(MATCH(AB56,Sheet2!$D$3:$D$12,1)&lt;=2,1,0))))</f>
        <v>0</v>
      </c>
      <c r="CB56" s="28">
        <f>IF(OR(AF56="",AF56=" ",AF56="　"),0,IF(D56&gt;=810101,0,IF(BM56=1,1,IF(MATCH(AF56,Sheet2!$D$3:$D$12,1)&lt;=2,1,0))))</f>
        <v>0</v>
      </c>
      <c r="CC56" s="29">
        <f t="shared" si="41"/>
        <v>4</v>
      </c>
      <c r="CD56" s="29">
        <f t="shared" si="42"/>
        <v>3</v>
      </c>
      <c r="CE56" s="30">
        <f t="shared" si="43"/>
        <v>0</v>
      </c>
      <c r="CF56" s="30">
        <f t="shared" si="44"/>
        <v>0</v>
      </c>
      <c r="CG56" s="30">
        <f t="shared" si="137"/>
        <v>0</v>
      </c>
      <c r="CH56" s="30">
        <f t="shared" si="137"/>
        <v>0</v>
      </c>
      <c r="CI56" s="30"/>
      <c r="CJ56" s="27" t="e">
        <f t="shared" si="46"/>
        <v>#VALUE!</v>
      </c>
      <c r="CK56" s="28">
        <f t="shared" si="47"/>
        <v>0</v>
      </c>
      <c r="CL56" s="27" t="e">
        <f t="shared" si="48"/>
        <v>#VALUE!</v>
      </c>
      <c r="CM56" s="28">
        <f t="shared" si="49"/>
        <v>0</v>
      </c>
      <c r="CN56" s="28">
        <f>IF(OR(T56="",T56=" ",T56="　"),0,IF(D56&gt;=810701,0,IF(BY56=1,1,IF(MATCH(T56,Sheet2!$D$3:$D$12,1)&lt;=3,1,0))))</f>
        <v>0</v>
      </c>
      <c r="CO56" s="28">
        <f>IF(OR(X56="",X56=" ",X56="　"),0,IF(D56&gt;=810701,0,IF(BZ56=1,1,IF(MATCH(X56,Sheet2!$D$3:$D$12,1)&lt;=3,1,0))))</f>
        <v>0</v>
      </c>
      <c r="CP56" s="28">
        <f>IF(OR(AB56="",AB56=" ",AB56="　"),0,IF(D56&gt;=810701,0,IF(CA56=1,1,IF(MATCH(AB56,Sheet2!$D$3:$D$12,1)&lt;=3,1,0))))</f>
        <v>0</v>
      </c>
      <c r="CQ56" s="28">
        <f>IF(OR(AF56="",AF56=" ",AF56="　"),0,IF(D56&gt;=810701,0,IF(CB56=1,1,IF(MATCH(AF56,Sheet2!$D$3:$D$12,1)&lt;=3,1,0))))</f>
        <v>0</v>
      </c>
      <c r="CR56" s="29">
        <f t="shared" si="50"/>
        <v>4</v>
      </c>
      <c r="CS56" s="29">
        <f t="shared" si="51"/>
        <v>3</v>
      </c>
      <c r="CT56" s="30">
        <f t="shared" si="52"/>
        <v>0</v>
      </c>
      <c r="CU56" s="30">
        <f t="shared" si="53"/>
        <v>0</v>
      </c>
      <c r="CV56" s="30">
        <f t="shared" si="138"/>
        <v>0</v>
      </c>
      <c r="CW56" s="30">
        <f t="shared" si="138"/>
        <v>0</v>
      </c>
      <c r="CX56" s="31"/>
      <c r="CY56" s="27" t="e">
        <f t="shared" si="55"/>
        <v>#VALUE!</v>
      </c>
      <c r="CZ56" s="28">
        <f t="shared" si="56"/>
        <v>0</v>
      </c>
      <c r="DA56" s="27" t="e">
        <f t="shared" si="57"/>
        <v>#VALUE!</v>
      </c>
      <c r="DB56" s="28">
        <f t="shared" si="58"/>
        <v>0</v>
      </c>
      <c r="DC56" s="28">
        <f>IF(OR(T56="",T56=" ",T56="　"),0,IF(D56&gt;=820101,0,IF(CN56=1,1,IF(MATCH(T56,Sheet2!$D$3:$D$12,1)&lt;=4,1,0))))</f>
        <v>0</v>
      </c>
      <c r="DD56" s="28">
        <f>IF(OR(X56="",X56=" ",X56="　"),0,IF(D56&gt;=820101,0,IF(CO56=1,1,IF(MATCH(X56,Sheet2!$D$3:$D$12,1)&lt;=4,1,0))))</f>
        <v>0</v>
      </c>
      <c r="DE56" s="28">
        <f>IF(OR(AB56="",AB56=" ",AB56="　"),0,IF(D56&gt;=820101,0,IF(CP56=1,1,IF(MATCH(AB56,Sheet2!$D$3:$D$12,1)&lt;=4,1,0))))</f>
        <v>0</v>
      </c>
      <c r="DF56" s="28">
        <f>IF(OR(AF56="",AF56=" ",AF56="　"),0,IF(D56&gt;=820101,0,IF(CQ56=1,1,IF(MATCH(AF56,Sheet2!$D$3:$D$12,1)&lt;=4,1,0))))</f>
        <v>0</v>
      </c>
      <c r="DG56" s="29">
        <f t="shared" si="59"/>
        <v>3</v>
      </c>
      <c r="DH56" s="29">
        <f t="shared" si="60"/>
        <v>3</v>
      </c>
      <c r="DI56" s="30">
        <f t="shared" si="61"/>
        <v>0</v>
      </c>
      <c r="DJ56" s="30">
        <f t="shared" si="62"/>
        <v>0</v>
      </c>
      <c r="DK56" s="30">
        <f t="shared" si="139"/>
        <v>0</v>
      </c>
      <c r="DL56" s="30">
        <f t="shared" si="139"/>
        <v>0</v>
      </c>
      <c r="DM56" s="31"/>
      <c r="DN56" s="27" t="e">
        <f t="shared" si="64"/>
        <v>#VALUE!</v>
      </c>
      <c r="DO56" s="28">
        <f t="shared" si="65"/>
        <v>0</v>
      </c>
      <c r="DP56" s="27" t="e">
        <f t="shared" si="66"/>
        <v>#VALUE!</v>
      </c>
      <c r="DQ56" s="28">
        <f t="shared" si="67"/>
        <v>0</v>
      </c>
      <c r="DR56" s="28">
        <f>IF(OR(T56="",T56=" ",T56="　"),0,IF(D56&gt;=820701,0,IF(DC56=1,1,IF(MATCH(T56,Sheet2!$D$3:$D$12,1)&lt;=5,1,0))))</f>
        <v>0</v>
      </c>
      <c r="DS56" s="28">
        <f>IF(OR(X56="",X56=" ",X56="　"),0,IF(D56&gt;=820701,0,IF(DD56=1,1,IF(MATCH(X56,Sheet2!$D$3:$D$12,1)&lt;=5,1,0))))</f>
        <v>0</v>
      </c>
      <c r="DT56" s="28">
        <f>IF(OR(AB56="",AB56=" ",AB56="　"),0,IF(D56&gt;=820701,0,IF(DE56=1,1,IF(MATCH(AB56,Sheet2!$D$3:$D$12,1)&lt;=5,1,0))))</f>
        <v>0</v>
      </c>
      <c r="DU56" s="28">
        <f>IF(OR(AF56="",AF56=" ",AF56="　"),0,IF(D56&gt;=820701,0,IF(DF56=1,1,IF(MATCH(AF56,Sheet2!$D$3:$D$12,1)&lt;=5,1,0))))</f>
        <v>0</v>
      </c>
      <c r="DV56" s="29">
        <f t="shared" si="68"/>
        <v>3</v>
      </c>
      <c r="DW56" s="29">
        <f t="shared" si="69"/>
        <v>3</v>
      </c>
      <c r="DX56" s="30">
        <f t="shared" si="70"/>
        <v>0</v>
      </c>
      <c r="DY56" s="30">
        <f t="shared" si="71"/>
        <v>0</v>
      </c>
      <c r="DZ56" s="30">
        <f t="shared" si="140"/>
        <v>0</v>
      </c>
      <c r="EA56" s="30">
        <f t="shared" si="140"/>
        <v>0</v>
      </c>
      <c r="EB56" s="31"/>
      <c r="EC56" s="27" t="e">
        <f t="shared" si="73"/>
        <v>#VALUE!</v>
      </c>
      <c r="ED56" s="28">
        <f t="shared" si="74"/>
        <v>0</v>
      </c>
      <c r="EE56" s="27" t="e">
        <f t="shared" si="75"/>
        <v>#VALUE!</v>
      </c>
      <c r="EF56" s="28">
        <f t="shared" si="76"/>
        <v>0</v>
      </c>
      <c r="EG56" s="28">
        <f>IF(OR(T56="",T56=" ",T56="　"),0,IF(D56&gt;=830101,0,IF(DR56=1,1,IF(MATCH(T56,Sheet2!$D$3:$D$12,1)&lt;=6,1,0))))</f>
        <v>0</v>
      </c>
      <c r="EH56" s="28">
        <f>IF(OR(X56="",X56=" ",X56="　"),0,IF(D56&gt;=830101,0,IF(DS56=1,1,IF(MATCH(X56,Sheet2!$D$3:$D$12,1)&lt;=6,1,0))))</f>
        <v>0</v>
      </c>
      <c r="EI56" s="28">
        <f>IF(OR(AB56="",AB56=" ",AB56="　"),0,IF(D56&gt;=830101,0,IF(DT56=1,1,IF(MATCH(AB56,Sheet2!$D$3:$D$12,1)&lt;=6,1,0))))</f>
        <v>0</v>
      </c>
      <c r="EJ56" s="28">
        <f>IF(OR(AF56="",AF56=" ",AF56="　"),0,IF(D56&gt;=830101,0,IF(DU56=1,1,IF(MATCH(AF56,Sheet2!$D$3:$D$12,1)&lt;=6,1,0))))</f>
        <v>0</v>
      </c>
      <c r="EK56" s="29">
        <f t="shared" si="77"/>
        <v>2</v>
      </c>
      <c r="EL56" s="29">
        <f t="shared" si="78"/>
        <v>2</v>
      </c>
      <c r="EM56" s="30">
        <f t="shared" si="79"/>
        <v>0</v>
      </c>
      <c r="EN56" s="30">
        <f t="shared" si="80"/>
        <v>0</v>
      </c>
      <c r="EO56" s="30">
        <f t="shared" si="141"/>
        <v>0</v>
      </c>
      <c r="EP56" s="30">
        <f t="shared" si="141"/>
        <v>0</v>
      </c>
      <c r="EQ56" s="31"/>
      <c r="ER56" s="27" t="e">
        <f t="shared" si="82"/>
        <v>#VALUE!</v>
      </c>
      <c r="ES56" s="28">
        <f t="shared" si="83"/>
        <v>0</v>
      </c>
      <c r="ET56" s="27" t="e">
        <f t="shared" si="84"/>
        <v>#VALUE!</v>
      </c>
      <c r="EU56" s="28">
        <f t="shared" si="85"/>
        <v>0</v>
      </c>
      <c r="EV56" s="28">
        <f>IF(OR(T56="",T56=" ",T56="　"),0,IF(D56&gt;=830701,0,IF(EG56=1,1,IF(MATCH(T56,Sheet2!$D$3:$D$12,1)&lt;=7,1,0))))</f>
        <v>0</v>
      </c>
      <c r="EW56" s="28">
        <f>IF(OR(X56="",X56=" ",X56="　"),0,IF(D56&gt;=830701,0,IF(EH56=1,1,IF(MATCH(X56,Sheet2!$D$3:$D$12,1)&lt;=7,1,0))))</f>
        <v>0</v>
      </c>
      <c r="EX56" s="28">
        <f>IF(OR(AB56="",AB56=" ",AB56="　"),0,IF(D56&gt;=830701,0,IF(EI56=1,1,IF(MATCH(AB56,Sheet2!$D$3:$D$12,1)&lt;=7,1,0))))</f>
        <v>0</v>
      </c>
      <c r="EY56" s="28">
        <f>IF(OR(AF56="",AF56=" ",AF56="　"),0,IF(D56&gt;=830701,0,IF(EJ56=1,1,IF(MATCH(AF56,Sheet2!$D$3:$D$12,1)&lt;=7,1,0))))</f>
        <v>0</v>
      </c>
      <c r="EZ56" s="29">
        <f t="shared" si="86"/>
        <v>2</v>
      </c>
      <c r="FA56" s="29">
        <f t="shared" si="87"/>
        <v>2</v>
      </c>
      <c r="FB56" s="30">
        <f t="shared" si="88"/>
        <v>0</v>
      </c>
      <c r="FC56" s="30">
        <f t="shared" si="89"/>
        <v>0</v>
      </c>
      <c r="FD56" s="30">
        <f t="shared" si="142"/>
        <v>0</v>
      </c>
      <c r="FE56" s="30">
        <f t="shared" si="142"/>
        <v>0</v>
      </c>
      <c r="FF56" s="31"/>
      <c r="FG56" s="27" t="e">
        <f t="shared" si="91"/>
        <v>#VALUE!</v>
      </c>
      <c r="FH56" s="28">
        <f t="shared" si="92"/>
        <v>0</v>
      </c>
      <c r="FI56" s="27" t="e">
        <f t="shared" si="93"/>
        <v>#VALUE!</v>
      </c>
      <c r="FJ56" s="28">
        <f t="shared" si="94"/>
        <v>0</v>
      </c>
      <c r="FK56" s="28">
        <f>IF(OR(T56="",T56=" ",T56="　"),0,IF(D56&gt;=840101,0,IF(EV56=1,1,IF(MATCH(T56,Sheet2!$D$3:$D$12,1)&lt;=8,1,0))))</f>
        <v>0</v>
      </c>
      <c r="FL56" s="28">
        <f>IF(OR(X56="",X56=" ",X56="　"),0,IF(D56&gt;=840101,0,IF(EW56=1,1,IF(MATCH(X56,Sheet2!$D$3:$D$12,1)&lt;=8,1,0))))</f>
        <v>0</v>
      </c>
      <c r="FM56" s="28">
        <f>IF(OR(AB56="",AB56=" ",AB56="　"),0,IF(D56&gt;=840101,0,IF(EX56=1,1,IF(MATCH(AB56,Sheet2!$D$3:$D$12,1)&lt;=8,1,0))))</f>
        <v>0</v>
      </c>
      <c r="FN56" s="28">
        <f>IF(OR(AF56="",AF56=" ",AF56="　"),0,IF(D56&gt;=840101,0,IF(EY56=1,1,IF(MATCH(AF56,Sheet2!$D$3:$D$12,1)&lt;=8,1,0))))</f>
        <v>0</v>
      </c>
      <c r="FO56" s="29">
        <f t="shared" si="95"/>
        <v>1</v>
      </c>
      <c r="FP56" s="29">
        <f t="shared" si="96"/>
        <v>1</v>
      </c>
      <c r="FQ56" s="30">
        <f t="shared" si="97"/>
        <v>0</v>
      </c>
      <c r="FR56" s="30">
        <f t="shared" si="98"/>
        <v>0</v>
      </c>
      <c r="FS56" s="30">
        <f t="shared" si="143"/>
        <v>0</v>
      </c>
      <c r="FT56" s="30">
        <f t="shared" si="143"/>
        <v>0</v>
      </c>
      <c r="FU56" s="31"/>
      <c r="FV56" s="27" t="e">
        <f t="shared" si="100"/>
        <v>#VALUE!</v>
      </c>
      <c r="FW56" s="28">
        <f t="shared" si="101"/>
        <v>0</v>
      </c>
      <c r="FX56" s="27" t="e">
        <f t="shared" si="102"/>
        <v>#VALUE!</v>
      </c>
      <c r="FY56" s="28">
        <f t="shared" si="103"/>
        <v>0</v>
      </c>
      <c r="FZ56" s="28">
        <f>IF(OR(T56="",T56=" ",T56="　"),0,IF(D56&gt;=840701,0,IF(FK56=1,1,IF(MATCH(T56,Sheet2!$D$3:$D$12,1)&lt;=9,1,0))))</f>
        <v>0</v>
      </c>
      <c r="GA56" s="28">
        <f>IF(OR(X56="",X56=" ",X56="　"),0,IF(D56&gt;=840701,0,IF(FL56=1,1,IF(MATCH(X56,Sheet2!$D$3:$D$12,1)&lt;=9,1,0))))</f>
        <v>0</v>
      </c>
      <c r="GB56" s="28">
        <f>IF(OR(AB56="",AB56=" ",AB56="　"),0,IF(D56&gt;=840701,0,IF(FM56=1,1,IF(MATCH(AB56,Sheet2!$D$3:$D$12,1)&lt;=9,1,0))))</f>
        <v>0</v>
      </c>
      <c r="GC56" s="28">
        <f>IF(OR(AF56="",AF56=" ",AF56="　"),0,IF(D56&gt;=840701,0,IF(FN56=1,1,IF(MATCH(AF56,Sheet2!$D$3:$D$12,1)&lt;=9,1,0))))</f>
        <v>0</v>
      </c>
      <c r="GD56" s="29">
        <f t="shared" si="104"/>
        <v>1</v>
      </c>
      <c r="GE56" s="29">
        <f t="shared" si="105"/>
        <v>1</v>
      </c>
      <c r="GF56" s="30">
        <f t="shared" si="106"/>
        <v>0</v>
      </c>
      <c r="GG56" s="30">
        <f t="shared" si="107"/>
        <v>0</v>
      </c>
      <c r="GH56" s="30">
        <f t="shared" si="144"/>
        <v>0</v>
      </c>
      <c r="GI56" s="30">
        <f t="shared" si="144"/>
        <v>0</v>
      </c>
      <c r="GJ56" s="31"/>
      <c r="GK56" s="27" t="e">
        <f t="shared" si="109"/>
        <v>#VALUE!</v>
      </c>
      <c r="GL56" s="28">
        <f t="shared" si="110"/>
        <v>0</v>
      </c>
      <c r="GM56" s="27" t="e">
        <f t="shared" si="111"/>
        <v>#VALUE!</v>
      </c>
      <c r="GN56" s="28">
        <f t="shared" si="112"/>
        <v>0</v>
      </c>
      <c r="GO56" s="28">
        <f>IF(OR(T56="",T56=" ",T56="　"),0,IF(D56&gt;=840701,0,IF(FZ56=1,1,IF(MATCH(T56,Sheet2!$D$3:$D$12,1)&lt;=10,1,0))))</f>
        <v>0</v>
      </c>
      <c r="GP56" s="28">
        <f>IF(OR(X56="",X56=" ",X56="　"),0,IF(D56&gt;=840701,0,IF(GA56=1,1,IF(MATCH(X56,Sheet2!$D$3:$D$12,1)&lt;=10,1,0))))</f>
        <v>0</v>
      </c>
      <c r="GQ56" s="28">
        <f>IF(OR(AB56="",AB56=" ",AB56="　"),0,IF(D56&gt;=840701,0,IF(GB56=1,1,IF(MATCH(AB56,Sheet2!$D$3:$D$12,1)&lt;=10,1,0))))</f>
        <v>0</v>
      </c>
      <c r="GR56" s="28">
        <f>IF(OR(AF56="",AF56=" ",AF56="　"),0,IF(D56&gt;=840701,0,IF(GC56=1,1,IF(MATCH(AF56,Sheet2!$D$3:$D$12,1)&lt;=10,1,0))))</f>
        <v>0</v>
      </c>
      <c r="GS56" s="29">
        <f t="shared" si="113"/>
        <v>0</v>
      </c>
      <c r="GT56" s="29">
        <f t="shared" si="114"/>
        <v>0</v>
      </c>
      <c r="GU56" s="30">
        <f t="shared" si="115"/>
        <v>0</v>
      </c>
      <c r="GV56" s="30">
        <f t="shared" si="116"/>
        <v>0</v>
      </c>
      <c r="GW56" s="30">
        <f t="shared" si="145"/>
        <v>0</v>
      </c>
      <c r="GX56" s="30">
        <f t="shared" si="145"/>
        <v>0</v>
      </c>
      <c r="GY56" s="131"/>
      <c r="GZ56" s="39" t="str">
        <f t="shared" si="118"/>
        <v>1911/00/00</v>
      </c>
      <c r="HA56" s="131" t="e">
        <f t="shared" si="119"/>
        <v>#VALUE!</v>
      </c>
      <c r="HB56" s="131" t="str">
        <f t="shared" si="120"/>
        <v>1911/00/00</v>
      </c>
      <c r="HC56" s="131" t="e">
        <f t="shared" si="121"/>
        <v>#VALUE!</v>
      </c>
      <c r="HD56" s="131" t="str">
        <f t="shared" si="122"/>
        <v>1911/00/00</v>
      </c>
      <c r="HE56" s="131" t="e">
        <f t="shared" si="123"/>
        <v>#VALUE!</v>
      </c>
      <c r="HF56" s="131" t="str">
        <f t="shared" si="124"/>
        <v>2015/01/01</v>
      </c>
      <c r="HH56" s="131">
        <f>IF(OR(C56="",C56=" ",C56="　"),0,IF(D56&gt;780630,0,ROUND(VLOOKUP(F56,Sheet2!$A$1:$B$20,2,FALSE)*E56,0)))</f>
        <v>0</v>
      </c>
      <c r="HI56" s="131">
        <f t="shared" si="125"/>
        <v>0</v>
      </c>
      <c r="HJ56" s="131">
        <f t="shared" si="126"/>
        <v>0</v>
      </c>
      <c r="HL56" s="131" t="str">
        <f t="shared" si="127"/>
        <v/>
      </c>
      <c r="HM56" s="131" t="str">
        <f t="shared" si="128"/>
        <v/>
      </c>
      <c r="HN56" s="131" t="str">
        <f t="shared" si="129"/>
        <v/>
      </c>
      <c r="HO56" s="131" t="str">
        <f t="shared" si="130"/>
        <v/>
      </c>
      <c r="HP56" s="131" t="str">
        <f t="shared" si="131"/>
        <v/>
      </c>
      <c r="HQ56" s="131" t="str">
        <f t="shared" si="131"/>
        <v/>
      </c>
      <c r="HR56" s="131" t="str">
        <f t="shared" si="132"/>
        <v/>
      </c>
    </row>
    <row r="57" spans="1:226" ht="60" customHeight="1">
      <c r="A57" s="125">
        <v>52</v>
      </c>
      <c r="B57" s="32"/>
      <c r="C57" s="33"/>
      <c r="D57" s="34"/>
      <c r="E57" s="55"/>
      <c r="F57" s="46"/>
      <c r="G57" s="48">
        <f>IF(OR(C57="",C57=" ",C57="　"),0,IF(D57&gt;780630,0,ROUND(VLOOKUP(F57,Sheet2!$A$1:$B$20,2,FALSE),0)))</f>
        <v>0</v>
      </c>
      <c r="H57" s="49">
        <f t="shared" si="0"/>
        <v>0</v>
      </c>
      <c r="I57" s="24">
        <f t="shared" si="1"/>
        <v>0</v>
      </c>
      <c r="J57" s="25">
        <f t="shared" si="2"/>
        <v>0</v>
      </c>
      <c r="K57" s="35"/>
      <c r="L57" s="133" t="str">
        <f t="shared" si="133"/>
        <v/>
      </c>
      <c r="M57" s="51" t="str">
        <f t="shared" si="4"/>
        <v/>
      </c>
      <c r="N57" s="56">
        <v>15.5</v>
      </c>
      <c r="O57" s="38"/>
      <c r="P57" s="133" t="str">
        <f t="shared" si="134"/>
        <v/>
      </c>
      <c r="Q57" s="51" t="str">
        <f t="shared" si="6"/>
        <v/>
      </c>
      <c r="R57" s="56">
        <v>15.5</v>
      </c>
      <c r="S57" s="38"/>
      <c r="T57" s="34"/>
      <c r="U57" s="51" t="str">
        <f t="shared" si="7"/>
        <v/>
      </c>
      <c r="V57" s="56">
        <v>15.5</v>
      </c>
      <c r="W57" s="38"/>
      <c r="X57" s="34"/>
      <c r="Y57" s="51" t="str">
        <f t="shared" si="8"/>
        <v/>
      </c>
      <c r="Z57" s="56">
        <v>15.5</v>
      </c>
      <c r="AA57" s="35"/>
      <c r="AB57" s="34"/>
      <c r="AC57" s="51" t="str">
        <f t="shared" si="9"/>
        <v/>
      </c>
      <c r="AD57" s="56">
        <v>15.5</v>
      </c>
      <c r="AE57" s="38"/>
      <c r="AF57" s="34"/>
      <c r="AG57" s="51" t="str">
        <f t="shared" si="10"/>
        <v/>
      </c>
      <c r="AH57" s="56">
        <v>15.5</v>
      </c>
      <c r="AI57" s="37">
        <f t="shared" si="11"/>
        <v>0</v>
      </c>
      <c r="AJ57" s="47">
        <f t="shared" si="12"/>
        <v>0</v>
      </c>
      <c r="AK57" s="26">
        <f t="shared" si="13"/>
        <v>0</v>
      </c>
      <c r="AL57" s="53">
        <f t="shared" si="14"/>
        <v>0</v>
      </c>
      <c r="AM57" s="36"/>
      <c r="AN57" s="54"/>
      <c r="AO57" s="131" t="e">
        <f>VLOOKUP(LEFT(C57,1),Sheet2!$L$3:$M$28,2,FALSE)&amp;MID(C57,2,9)</f>
        <v>#N/A</v>
      </c>
      <c r="AP57" s="131" t="e">
        <f t="shared" si="15"/>
        <v>#N/A</v>
      </c>
      <c r="AQ57" s="131" t="e">
        <f t="shared" si="16"/>
        <v>#N/A</v>
      </c>
      <c r="AR57" s="27">
        <f t="shared" si="17"/>
        <v>0</v>
      </c>
      <c r="AS57" s="28">
        <f t="shared" si="18"/>
        <v>0</v>
      </c>
      <c r="AT57" s="27">
        <f t="shared" si="19"/>
        <v>0</v>
      </c>
      <c r="AU57" s="28">
        <f t="shared" si="20"/>
        <v>0</v>
      </c>
      <c r="AV57" s="28">
        <f t="shared" si="21"/>
        <v>0</v>
      </c>
      <c r="AW57" s="28">
        <f t="shared" si="22"/>
        <v>0</v>
      </c>
      <c r="AX57" s="28">
        <f t="shared" si="23"/>
        <v>0</v>
      </c>
      <c r="AY57" s="28">
        <f t="shared" si="24"/>
        <v>0</v>
      </c>
      <c r="AZ57" s="29" t="str">
        <f t="shared" si="25"/>
        <v/>
      </c>
      <c r="BA57" s="29"/>
      <c r="BB57" s="30">
        <f t="shared" si="135"/>
        <v>0</v>
      </c>
      <c r="BC57" s="30">
        <f t="shared" si="135"/>
        <v>0</v>
      </c>
      <c r="BD57" s="31">
        <f t="shared" si="27"/>
        <v>0</v>
      </c>
      <c r="BE57" s="131"/>
      <c r="BF57" s="27" t="e">
        <f t="shared" si="28"/>
        <v>#VALUE!</v>
      </c>
      <c r="BG57" s="28">
        <f t="shared" si="29"/>
        <v>0</v>
      </c>
      <c r="BH57" s="27" t="e">
        <f t="shared" si="30"/>
        <v>#VALUE!</v>
      </c>
      <c r="BI57" s="28">
        <f t="shared" si="31"/>
        <v>0</v>
      </c>
      <c r="BJ57" s="28">
        <f>IF(OR(T57="",T57=" ",T57="　"),0,IF(D57&gt;=800701,0,IF(MATCH(T57,Sheet2!$D$3:$D$12,1)&lt;=1,1,0)))</f>
        <v>0</v>
      </c>
      <c r="BK57" s="28">
        <f>IF(OR(X57="",X57=" ",X57="　"),0,IF(D57&gt;=800701,0,IF(MATCH(X57,Sheet2!$D$3:$D$12,1)&lt;=1,1,0)))</f>
        <v>0</v>
      </c>
      <c r="BL57" s="28">
        <f>IF(OR(AB57="",AB57=" ",AB57="　"),0,IF(D57&gt;=800701,0,IF(MATCH(AB57,Sheet2!$D$3:$D$12,1)&lt;=1,1,0)))</f>
        <v>0</v>
      </c>
      <c r="BM57" s="28">
        <f>IF(OR(AF57="",AF57=" ",AF57="　"),0,IF(D57&gt;=800701,0,IF(MATCH(AF57,Sheet2!$D$3:$D$12,1)&lt;=1,1,0)))</f>
        <v>0</v>
      </c>
      <c r="BN57" s="29">
        <f t="shared" si="32"/>
        <v>5</v>
      </c>
      <c r="BO57" s="29">
        <f t="shared" si="33"/>
        <v>3</v>
      </c>
      <c r="BP57" s="30">
        <f t="shared" si="34"/>
        <v>0</v>
      </c>
      <c r="BQ57" s="30">
        <f t="shared" si="35"/>
        <v>0</v>
      </c>
      <c r="BR57" s="30">
        <f t="shared" si="136"/>
        <v>0</v>
      </c>
      <c r="BS57" s="30">
        <f t="shared" si="136"/>
        <v>0</v>
      </c>
      <c r="BT57" s="30"/>
      <c r="BU57" s="27" t="e">
        <f t="shared" si="37"/>
        <v>#VALUE!</v>
      </c>
      <c r="BV57" s="28">
        <f t="shared" si="38"/>
        <v>0</v>
      </c>
      <c r="BW57" s="27" t="e">
        <f t="shared" si="39"/>
        <v>#VALUE!</v>
      </c>
      <c r="BX57" s="28">
        <f t="shared" si="40"/>
        <v>0</v>
      </c>
      <c r="BY57" s="28">
        <f>IF(OR(T57="",T57=" ",T57="　"),0,IF(D57&gt;=810101,0,IF(BJ57=1,1,IF(MATCH(T57,Sheet2!$D$3:$D$12,1)&lt;=2,1,0))))</f>
        <v>0</v>
      </c>
      <c r="BZ57" s="28">
        <f>IF(OR(X57="",X57=" ",X57="　"),0,IF(D57&gt;=810101,0,IF(BK57=1,1,IF(MATCH(X57,Sheet2!$D$3:$D$12,1)&lt;=2,1,0))))</f>
        <v>0</v>
      </c>
      <c r="CA57" s="28">
        <f>IF(OR(AB57="",AB57=" ",AB57="　"),0,IF(D57&gt;=810101,0,IF(BL57=1,1,IF(MATCH(AB57,Sheet2!$D$3:$D$12,1)&lt;=2,1,0))))</f>
        <v>0</v>
      </c>
      <c r="CB57" s="28">
        <f>IF(OR(AF57="",AF57=" ",AF57="　"),0,IF(D57&gt;=810101,0,IF(BM57=1,1,IF(MATCH(AF57,Sheet2!$D$3:$D$12,1)&lt;=2,1,0))))</f>
        <v>0</v>
      </c>
      <c r="CC57" s="29">
        <f t="shared" si="41"/>
        <v>4</v>
      </c>
      <c r="CD57" s="29">
        <f t="shared" si="42"/>
        <v>3</v>
      </c>
      <c r="CE57" s="30">
        <f t="shared" si="43"/>
        <v>0</v>
      </c>
      <c r="CF57" s="30">
        <f t="shared" si="44"/>
        <v>0</v>
      </c>
      <c r="CG57" s="30">
        <f t="shared" si="137"/>
        <v>0</v>
      </c>
      <c r="CH57" s="30">
        <f t="shared" si="137"/>
        <v>0</v>
      </c>
      <c r="CI57" s="30"/>
      <c r="CJ57" s="27" t="e">
        <f t="shared" si="46"/>
        <v>#VALUE!</v>
      </c>
      <c r="CK57" s="28">
        <f t="shared" si="47"/>
        <v>0</v>
      </c>
      <c r="CL57" s="27" t="e">
        <f t="shared" si="48"/>
        <v>#VALUE!</v>
      </c>
      <c r="CM57" s="28">
        <f t="shared" si="49"/>
        <v>0</v>
      </c>
      <c r="CN57" s="28">
        <f>IF(OR(T57="",T57=" ",T57="　"),0,IF(D57&gt;=810701,0,IF(BY57=1,1,IF(MATCH(T57,Sheet2!$D$3:$D$12,1)&lt;=3,1,0))))</f>
        <v>0</v>
      </c>
      <c r="CO57" s="28">
        <f>IF(OR(X57="",X57=" ",X57="　"),0,IF(D57&gt;=810701,0,IF(BZ57=1,1,IF(MATCH(X57,Sheet2!$D$3:$D$12,1)&lt;=3,1,0))))</f>
        <v>0</v>
      </c>
      <c r="CP57" s="28">
        <f>IF(OR(AB57="",AB57=" ",AB57="　"),0,IF(D57&gt;=810701,0,IF(CA57=1,1,IF(MATCH(AB57,Sheet2!$D$3:$D$12,1)&lt;=3,1,0))))</f>
        <v>0</v>
      </c>
      <c r="CQ57" s="28">
        <f>IF(OR(AF57="",AF57=" ",AF57="　"),0,IF(D57&gt;=810701,0,IF(CB57=1,1,IF(MATCH(AF57,Sheet2!$D$3:$D$12,1)&lt;=3,1,0))))</f>
        <v>0</v>
      </c>
      <c r="CR57" s="29">
        <f t="shared" si="50"/>
        <v>4</v>
      </c>
      <c r="CS57" s="29">
        <f t="shared" si="51"/>
        <v>3</v>
      </c>
      <c r="CT57" s="30">
        <f t="shared" si="52"/>
        <v>0</v>
      </c>
      <c r="CU57" s="30">
        <f t="shared" si="53"/>
        <v>0</v>
      </c>
      <c r="CV57" s="30">
        <f t="shared" si="138"/>
        <v>0</v>
      </c>
      <c r="CW57" s="30">
        <f t="shared" si="138"/>
        <v>0</v>
      </c>
      <c r="CX57" s="31"/>
      <c r="CY57" s="27" t="e">
        <f t="shared" si="55"/>
        <v>#VALUE!</v>
      </c>
      <c r="CZ57" s="28">
        <f t="shared" si="56"/>
        <v>0</v>
      </c>
      <c r="DA57" s="27" t="e">
        <f t="shared" si="57"/>
        <v>#VALUE!</v>
      </c>
      <c r="DB57" s="28">
        <f t="shared" si="58"/>
        <v>0</v>
      </c>
      <c r="DC57" s="28">
        <f>IF(OR(T57="",T57=" ",T57="　"),0,IF(D57&gt;=820101,0,IF(CN57=1,1,IF(MATCH(T57,Sheet2!$D$3:$D$12,1)&lt;=4,1,0))))</f>
        <v>0</v>
      </c>
      <c r="DD57" s="28">
        <f>IF(OR(X57="",X57=" ",X57="　"),0,IF(D57&gt;=820101,0,IF(CO57=1,1,IF(MATCH(X57,Sheet2!$D$3:$D$12,1)&lt;=4,1,0))))</f>
        <v>0</v>
      </c>
      <c r="DE57" s="28">
        <f>IF(OR(AB57="",AB57=" ",AB57="　"),0,IF(D57&gt;=820101,0,IF(CP57=1,1,IF(MATCH(AB57,Sheet2!$D$3:$D$12,1)&lt;=4,1,0))))</f>
        <v>0</v>
      </c>
      <c r="DF57" s="28">
        <f>IF(OR(AF57="",AF57=" ",AF57="　"),0,IF(D57&gt;=820101,0,IF(CQ57=1,1,IF(MATCH(AF57,Sheet2!$D$3:$D$12,1)&lt;=4,1,0))))</f>
        <v>0</v>
      </c>
      <c r="DG57" s="29">
        <f t="shared" si="59"/>
        <v>3</v>
      </c>
      <c r="DH57" s="29">
        <f t="shared" si="60"/>
        <v>3</v>
      </c>
      <c r="DI57" s="30">
        <f t="shared" si="61"/>
        <v>0</v>
      </c>
      <c r="DJ57" s="30">
        <f t="shared" si="62"/>
        <v>0</v>
      </c>
      <c r="DK57" s="30">
        <f t="shared" si="139"/>
        <v>0</v>
      </c>
      <c r="DL57" s="30">
        <f t="shared" si="139"/>
        <v>0</v>
      </c>
      <c r="DM57" s="31"/>
      <c r="DN57" s="27" t="e">
        <f t="shared" si="64"/>
        <v>#VALUE!</v>
      </c>
      <c r="DO57" s="28">
        <f t="shared" si="65"/>
        <v>0</v>
      </c>
      <c r="DP57" s="27" t="e">
        <f t="shared" si="66"/>
        <v>#VALUE!</v>
      </c>
      <c r="DQ57" s="28">
        <f t="shared" si="67"/>
        <v>0</v>
      </c>
      <c r="DR57" s="28">
        <f>IF(OR(T57="",T57=" ",T57="　"),0,IF(D57&gt;=820701,0,IF(DC57=1,1,IF(MATCH(T57,Sheet2!$D$3:$D$12,1)&lt;=5,1,0))))</f>
        <v>0</v>
      </c>
      <c r="DS57" s="28">
        <f>IF(OR(X57="",X57=" ",X57="　"),0,IF(D57&gt;=820701,0,IF(DD57=1,1,IF(MATCH(X57,Sheet2!$D$3:$D$12,1)&lt;=5,1,0))))</f>
        <v>0</v>
      </c>
      <c r="DT57" s="28">
        <f>IF(OR(AB57="",AB57=" ",AB57="　"),0,IF(D57&gt;=820701,0,IF(DE57=1,1,IF(MATCH(AB57,Sheet2!$D$3:$D$12,1)&lt;=5,1,0))))</f>
        <v>0</v>
      </c>
      <c r="DU57" s="28">
        <f>IF(OR(AF57="",AF57=" ",AF57="　"),0,IF(D57&gt;=820701,0,IF(DF57=1,1,IF(MATCH(AF57,Sheet2!$D$3:$D$12,1)&lt;=5,1,0))))</f>
        <v>0</v>
      </c>
      <c r="DV57" s="29">
        <f t="shared" si="68"/>
        <v>3</v>
      </c>
      <c r="DW57" s="29">
        <f t="shared" si="69"/>
        <v>3</v>
      </c>
      <c r="DX57" s="30">
        <f t="shared" si="70"/>
        <v>0</v>
      </c>
      <c r="DY57" s="30">
        <f t="shared" si="71"/>
        <v>0</v>
      </c>
      <c r="DZ57" s="30">
        <f t="shared" si="140"/>
        <v>0</v>
      </c>
      <c r="EA57" s="30">
        <f t="shared" si="140"/>
        <v>0</v>
      </c>
      <c r="EB57" s="31"/>
      <c r="EC57" s="27" t="e">
        <f t="shared" si="73"/>
        <v>#VALUE!</v>
      </c>
      <c r="ED57" s="28">
        <f t="shared" si="74"/>
        <v>0</v>
      </c>
      <c r="EE57" s="27" t="e">
        <f t="shared" si="75"/>
        <v>#VALUE!</v>
      </c>
      <c r="EF57" s="28">
        <f t="shared" si="76"/>
        <v>0</v>
      </c>
      <c r="EG57" s="28">
        <f>IF(OR(T57="",T57=" ",T57="　"),0,IF(D57&gt;=830101,0,IF(DR57=1,1,IF(MATCH(T57,Sheet2!$D$3:$D$12,1)&lt;=6,1,0))))</f>
        <v>0</v>
      </c>
      <c r="EH57" s="28">
        <f>IF(OR(X57="",X57=" ",X57="　"),0,IF(D57&gt;=830101,0,IF(DS57=1,1,IF(MATCH(X57,Sheet2!$D$3:$D$12,1)&lt;=6,1,0))))</f>
        <v>0</v>
      </c>
      <c r="EI57" s="28">
        <f>IF(OR(AB57="",AB57=" ",AB57="　"),0,IF(D57&gt;=830101,0,IF(DT57=1,1,IF(MATCH(AB57,Sheet2!$D$3:$D$12,1)&lt;=6,1,0))))</f>
        <v>0</v>
      </c>
      <c r="EJ57" s="28">
        <f>IF(OR(AF57="",AF57=" ",AF57="　"),0,IF(D57&gt;=830101,0,IF(DU57=1,1,IF(MATCH(AF57,Sheet2!$D$3:$D$12,1)&lt;=6,1,0))))</f>
        <v>0</v>
      </c>
      <c r="EK57" s="29">
        <f t="shared" si="77"/>
        <v>2</v>
      </c>
      <c r="EL57" s="29">
        <f t="shared" si="78"/>
        <v>2</v>
      </c>
      <c r="EM57" s="30">
        <f t="shared" si="79"/>
        <v>0</v>
      </c>
      <c r="EN57" s="30">
        <f t="shared" si="80"/>
        <v>0</v>
      </c>
      <c r="EO57" s="30">
        <f t="shared" si="141"/>
        <v>0</v>
      </c>
      <c r="EP57" s="30">
        <f t="shared" si="141"/>
        <v>0</v>
      </c>
      <c r="EQ57" s="31"/>
      <c r="ER57" s="27" t="e">
        <f t="shared" si="82"/>
        <v>#VALUE!</v>
      </c>
      <c r="ES57" s="28">
        <f t="shared" si="83"/>
        <v>0</v>
      </c>
      <c r="ET57" s="27" t="e">
        <f t="shared" si="84"/>
        <v>#VALUE!</v>
      </c>
      <c r="EU57" s="28">
        <f t="shared" si="85"/>
        <v>0</v>
      </c>
      <c r="EV57" s="28">
        <f>IF(OR(T57="",T57=" ",T57="　"),0,IF(D57&gt;=830701,0,IF(EG57=1,1,IF(MATCH(T57,Sheet2!$D$3:$D$12,1)&lt;=7,1,0))))</f>
        <v>0</v>
      </c>
      <c r="EW57" s="28">
        <f>IF(OR(X57="",X57=" ",X57="　"),0,IF(D57&gt;=830701,0,IF(EH57=1,1,IF(MATCH(X57,Sheet2!$D$3:$D$12,1)&lt;=7,1,0))))</f>
        <v>0</v>
      </c>
      <c r="EX57" s="28">
        <f>IF(OR(AB57="",AB57=" ",AB57="　"),0,IF(D57&gt;=830701,0,IF(EI57=1,1,IF(MATCH(AB57,Sheet2!$D$3:$D$12,1)&lt;=7,1,0))))</f>
        <v>0</v>
      </c>
      <c r="EY57" s="28">
        <f>IF(OR(AF57="",AF57=" ",AF57="　"),0,IF(D57&gt;=830701,0,IF(EJ57=1,1,IF(MATCH(AF57,Sheet2!$D$3:$D$12,1)&lt;=7,1,0))))</f>
        <v>0</v>
      </c>
      <c r="EZ57" s="29">
        <f t="shared" si="86"/>
        <v>2</v>
      </c>
      <c r="FA57" s="29">
        <f t="shared" si="87"/>
        <v>2</v>
      </c>
      <c r="FB57" s="30">
        <f t="shared" si="88"/>
        <v>0</v>
      </c>
      <c r="FC57" s="30">
        <f t="shared" si="89"/>
        <v>0</v>
      </c>
      <c r="FD57" s="30">
        <f t="shared" si="142"/>
        <v>0</v>
      </c>
      <c r="FE57" s="30">
        <f t="shared" si="142"/>
        <v>0</v>
      </c>
      <c r="FF57" s="31"/>
      <c r="FG57" s="27" t="e">
        <f t="shared" si="91"/>
        <v>#VALUE!</v>
      </c>
      <c r="FH57" s="28">
        <f t="shared" si="92"/>
        <v>0</v>
      </c>
      <c r="FI57" s="27" t="e">
        <f t="shared" si="93"/>
        <v>#VALUE!</v>
      </c>
      <c r="FJ57" s="28">
        <f t="shared" si="94"/>
        <v>0</v>
      </c>
      <c r="FK57" s="28">
        <f>IF(OR(T57="",T57=" ",T57="　"),0,IF(D57&gt;=840101,0,IF(EV57=1,1,IF(MATCH(T57,Sheet2!$D$3:$D$12,1)&lt;=8,1,0))))</f>
        <v>0</v>
      </c>
      <c r="FL57" s="28">
        <f>IF(OR(X57="",X57=" ",X57="　"),0,IF(D57&gt;=840101,0,IF(EW57=1,1,IF(MATCH(X57,Sheet2!$D$3:$D$12,1)&lt;=8,1,0))))</f>
        <v>0</v>
      </c>
      <c r="FM57" s="28">
        <f>IF(OR(AB57="",AB57=" ",AB57="　"),0,IF(D57&gt;=840101,0,IF(EX57=1,1,IF(MATCH(AB57,Sheet2!$D$3:$D$12,1)&lt;=8,1,0))))</f>
        <v>0</v>
      </c>
      <c r="FN57" s="28">
        <f>IF(OR(AF57="",AF57=" ",AF57="　"),0,IF(D57&gt;=840101,0,IF(EY57=1,1,IF(MATCH(AF57,Sheet2!$D$3:$D$12,1)&lt;=8,1,0))))</f>
        <v>0</v>
      </c>
      <c r="FO57" s="29">
        <f t="shared" si="95"/>
        <v>1</v>
      </c>
      <c r="FP57" s="29">
        <f t="shared" si="96"/>
        <v>1</v>
      </c>
      <c r="FQ57" s="30">
        <f t="shared" si="97"/>
        <v>0</v>
      </c>
      <c r="FR57" s="30">
        <f t="shared" si="98"/>
        <v>0</v>
      </c>
      <c r="FS57" s="30">
        <f t="shared" si="143"/>
        <v>0</v>
      </c>
      <c r="FT57" s="30">
        <f t="shared" si="143"/>
        <v>0</v>
      </c>
      <c r="FU57" s="31"/>
      <c r="FV57" s="27" t="e">
        <f t="shared" si="100"/>
        <v>#VALUE!</v>
      </c>
      <c r="FW57" s="28">
        <f t="shared" si="101"/>
        <v>0</v>
      </c>
      <c r="FX57" s="27" t="e">
        <f t="shared" si="102"/>
        <v>#VALUE!</v>
      </c>
      <c r="FY57" s="28">
        <f t="shared" si="103"/>
        <v>0</v>
      </c>
      <c r="FZ57" s="28">
        <f>IF(OR(T57="",T57=" ",T57="　"),0,IF(D57&gt;=840701,0,IF(FK57=1,1,IF(MATCH(T57,Sheet2!$D$3:$D$12,1)&lt;=9,1,0))))</f>
        <v>0</v>
      </c>
      <c r="GA57" s="28">
        <f>IF(OR(X57="",X57=" ",X57="　"),0,IF(D57&gt;=840701,0,IF(FL57=1,1,IF(MATCH(X57,Sheet2!$D$3:$D$12,1)&lt;=9,1,0))))</f>
        <v>0</v>
      </c>
      <c r="GB57" s="28">
        <f>IF(OR(AB57="",AB57=" ",AB57="　"),0,IF(D57&gt;=840701,0,IF(FM57=1,1,IF(MATCH(AB57,Sheet2!$D$3:$D$12,1)&lt;=9,1,0))))</f>
        <v>0</v>
      </c>
      <c r="GC57" s="28">
        <f>IF(OR(AF57="",AF57=" ",AF57="　"),0,IF(D57&gt;=840701,0,IF(FN57=1,1,IF(MATCH(AF57,Sheet2!$D$3:$D$12,1)&lt;=9,1,0))))</f>
        <v>0</v>
      </c>
      <c r="GD57" s="29">
        <f t="shared" si="104"/>
        <v>1</v>
      </c>
      <c r="GE57" s="29">
        <f t="shared" si="105"/>
        <v>1</v>
      </c>
      <c r="GF57" s="30">
        <f t="shared" si="106"/>
        <v>0</v>
      </c>
      <c r="GG57" s="30">
        <f t="shared" si="107"/>
        <v>0</v>
      </c>
      <c r="GH57" s="30">
        <f t="shared" si="144"/>
        <v>0</v>
      </c>
      <c r="GI57" s="30">
        <f t="shared" si="144"/>
        <v>0</v>
      </c>
      <c r="GJ57" s="31"/>
      <c r="GK57" s="27" t="e">
        <f t="shared" si="109"/>
        <v>#VALUE!</v>
      </c>
      <c r="GL57" s="28">
        <f t="shared" si="110"/>
        <v>0</v>
      </c>
      <c r="GM57" s="27" t="e">
        <f t="shared" si="111"/>
        <v>#VALUE!</v>
      </c>
      <c r="GN57" s="28">
        <f t="shared" si="112"/>
        <v>0</v>
      </c>
      <c r="GO57" s="28">
        <f>IF(OR(T57="",T57=" ",T57="　"),0,IF(D57&gt;=840701,0,IF(FZ57=1,1,IF(MATCH(T57,Sheet2!$D$3:$D$12,1)&lt;=10,1,0))))</f>
        <v>0</v>
      </c>
      <c r="GP57" s="28">
        <f>IF(OR(X57="",X57=" ",X57="　"),0,IF(D57&gt;=840701,0,IF(GA57=1,1,IF(MATCH(X57,Sheet2!$D$3:$D$12,1)&lt;=10,1,0))))</f>
        <v>0</v>
      </c>
      <c r="GQ57" s="28">
        <f>IF(OR(AB57="",AB57=" ",AB57="　"),0,IF(D57&gt;=840701,0,IF(GB57=1,1,IF(MATCH(AB57,Sheet2!$D$3:$D$12,1)&lt;=10,1,0))))</f>
        <v>0</v>
      </c>
      <c r="GR57" s="28">
        <f>IF(OR(AF57="",AF57=" ",AF57="　"),0,IF(D57&gt;=840701,0,IF(GC57=1,1,IF(MATCH(AF57,Sheet2!$D$3:$D$12,1)&lt;=10,1,0))))</f>
        <v>0</v>
      </c>
      <c r="GS57" s="29">
        <f t="shared" si="113"/>
        <v>0</v>
      </c>
      <c r="GT57" s="29">
        <f t="shared" si="114"/>
        <v>0</v>
      </c>
      <c r="GU57" s="30">
        <f t="shared" si="115"/>
        <v>0</v>
      </c>
      <c r="GV57" s="30">
        <f t="shared" si="116"/>
        <v>0</v>
      </c>
      <c r="GW57" s="30">
        <f t="shared" si="145"/>
        <v>0</v>
      </c>
      <c r="GX57" s="30">
        <f t="shared" si="145"/>
        <v>0</v>
      </c>
      <c r="GY57" s="131"/>
      <c r="GZ57" s="39" t="str">
        <f t="shared" si="118"/>
        <v>1911/00/00</v>
      </c>
      <c r="HA57" s="131" t="e">
        <f t="shared" si="119"/>
        <v>#VALUE!</v>
      </c>
      <c r="HB57" s="131" t="str">
        <f t="shared" si="120"/>
        <v>1911/00/00</v>
      </c>
      <c r="HC57" s="131" t="e">
        <f t="shared" si="121"/>
        <v>#VALUE!</v>
      </c>
      <c r="HD57" s="131" t="str">
        <f t="shared" si="122"/>
        <v>1911/00/00</v>
      </c>
      <c r="HE57" s="131" t="e">
        <f t="shared" si="123"/>
        <v>#VALUE!</v>
      </c>
      <c r="HF57" s="131" t="str">
        <f t="shared" si="124"/>
        <v>2015/01/01</v>
      </c>
      <c r="HH57" s="131">
        <f>IF(OR(C57="",C57=" ",C57="　"),0,IF(D57&gt;780630,0,ROUND(VLOOKUP(F57,Sheet2!$A$1:$B$20,2,FALSE)*E57,0)))</f>
        <v>0</v>
      </c>
      <c r="HI57" s="131">
        <f t="shared" si="125"/>
        <v>0</v>
      </c>
      <c r="HJ57" s="131">
        <f t="shared" si="126"/>
        <v>0</v>
      </c>
      <c r="HL57" s="131" t="str">
        <f t="shared" si="127"/>
        <v/>
      </c>
      <c r="HM57" s="131" t="str">
        <f t="shared" si="128"/>
        <v/>
      </c>
      <c r="HN57" s="131" t="str">
        <f t="shared" si="129"/>
        <v/>
      </c>
      <c r="HO57" s="131" t="str">
        <f t="shared" si="130"/>
        <v/>
      </c>
      <c r="HP57" s="131" t="str">
        <f t="shared" si="131"/>
        <v/>
      </c>
      <c r="HQ57" s="131" t="str">
        <f t="shared" si="131"/>
        <v/>
      </c>
      <c r="HR57" s="131" t="str">
        <f t="shared" si="132"/>
        <v/>
      </c>
    </row>
    <row r="58" spans="1:226" ht="60" customHeight="1">
      <c r="A58" s="125">
        <v>53</v>
      </c>
      <c r="B58" s="32"/>
      <c r="C58" s="33"/>
      <c r="D58" s="34"/>
      <c r="E58" s="55"/>
      <c r="F58" s="46"/>
      <c r="G58" s="48">
        <f>IF(OR(C58="",C58=" ",C58="　"),0,IF(D58&gt;780630,0,ROUND(VLOOKUP(F58,Sheet2!$A$1:$B$20,2,FALSE),0)))</f>
        <v>0</v>
      </c>
      <c r="H58" s="49">
        <f t="shared" si="0"/>
        <v>0</v>
      </c>
      <c r="I58" s="24">
        <f t="shared" si="1"/>
        <v>0</v>
      </c>
      <c r="J58" s="25">
        <f t="shared" si="2"/>
        <v>0</v>
      </c>
      <c r="K58" s="35"/>
      <c r="L58" s="133" t="str">
        <f t="shared" si="133"/>
        <v/>
      </c>
      <c r="M58" s="51" t="str">
        <f t="shared" si="4"/>
        <v/>
      </c>
      <c r="N58" s="56">
        <v>15.5</v>
      </c>
      <c r="O58" s="38"/>
      <c r="P58" s="133" t="str">
        <f t="shared" si="134"/>
        <v/>
      </c>
      <c r="Q58" s="51" t="str">
        <f t="shared" si="6"/>
        <v/>
      </c>
      <c r="R58" s="56">
        <v>15.5</v>
      </c>
      <c r="S58" s="38"/>
      <c r="T58" s="34"/>
      <c r="U58" s="51" t="str">
        <f t="shared" si="7"/>
        <v/>
      </c>
      <c r="V58" s="56">
        <v>15.5</v>
      </c>
      <c r="W58" s="38"/>
      <c r="X58" s="34"/>
      <c r="Y58" s="51" t="str">
        <f t="shared" si="8"/>
        <v/>
      </c>
      <c r="Z58" s="56">
        <v>15.5</v>
      </c>
      <c r="AA58" s="35"/>
      <c r="AB58" s="34"/>
      <c r="AC58" s="51" t="str">
        <f t="shared" si="9"/>
        <v/>
      </c>
      <c r="AD58" s="56">
        <v>15.5</v>
      </c>
      <c r="AE58" s="38"/>
      <c r="AF58" s="34"/>
      <c r="AG58" s="51" t="str">
        <f t="shared" si="10"/>
        <v/>
      </c>
      <c r="AH58" s="56">
        <v>15.5</v>
      </c>
      <c r="AI58" s="37">
        <f t="shared" si="11"/>
        <v>0</v>
      </c>
      <c r="AJ58" s="47">
        <f t="shared" si="12"/>
        <v>0</v>
      </c>
      <c r="AK58" s="26">
        <f t="shared" si="13"/>
        <v>0</v>
      </c>
      <c r="AL58" s="53">
        <f t="shared" si="14"/>
        <v>0</v>
      </c>
      <c r="AM58" s="36"/>
      <c r="AN58" s="54"/>
      <c r="AO58" s="131" t="e">
        <f>VLOOKUP(LEFT(C58,1),Sheet2!$L$3:$M$28,2,FALSE)&amp;MID(C58,2,9)</f>
        <v>#N/A</v>
      </c>
      <c r="AP58" s="131" t="e">
        <f t="shared" si="15"/>
        <v>#N/A</v>
      </c>
      <c r="AQ58" s="131" t="e">
        <f t="shared" si="16"/>
        <v>#N/A</v>
      </c>
      <c r="AR58" s="27">
        <f t="shared" si="17"/>
        <v>0</v>
      </c>
      <c r="AS58" s="28">
        <f t="shared" si="18"/>
        <v>0</v>
      </c>
      <c r="AT58" s="27">
        <f t="shared" si="19"/>
        <v>0</v>
      </c>
      <c r="AU58" s="28">
        <f t="shared" si="20"/>
        <v>0</v>
      </c>
      <c r="AV58" s="28">
        <f t="shared" si="21"/>
        <v>0</v>
      </c>
      <c r="AW58" s="28">
        <f t="shared" si="22"/>
        <v>0</v>
      </c>
      <c r="AX58" s="28">
        <f t="shared" si="23"/>
        <v>0</v>
      </c>
      <c r="AY58" s="28">
        <f t="shared" si="24"/>
        <v>0</v>
      </c>
      <c r="AZ58" s="29" t="str">
        <f t="shared" si="25"/>
        <v/>
      </c>
      <c r="BA58" s="29"/>
      <c r="BB58" s="30">
        <f t="shared" si="135"/>
        <v>0</v>
      </c>
      <c r="BC58" s="30">
        <f t="shared" si="135"/>
        <v>0</v>
      </c>
      <c r="BD58" s="31">
        <f t="shared" si="27"/>
        <v>0</v>
      </c>
      <c r="BE58" s="131"/>
      <c r="BF58" s="27" t="e">
        <f t="shared" si="28"/>
        <v>#VALUE!</v>
      </c>
      <c r="BG58" s="28">
        <f t="shared" si="29"/>
        <v>0</v>
      </c>
      <c r="BH58" s="27" t="e">
        <f t="shared" si="30"/>
        <v>#VALUE!</v>
      </c>
      <c r="BI58" s="28">
        <f t="shared" si="31"/>
        <v>0</v>
      </c>
      <c r="BJ58" s="28">
        <f>IF(OR(T58="",T58=" ",T58="　"),0,IF(D58&gt;=800701,0,IF(MATCH(T58,Sheet2!$D$3:$D$12,1)&lt;=1,1,0)))</f>
        <v>0</v>
      </c>
      <c r="BK58" s="28">
        <f>IF(OR(X58="",X58=" ",X58="　"),0,IF(D58&gt;=800701,0,IF(MATCH(X58,Sheet2!$D$3:$D$12,1)&lt;=1,1,0)))</f>
        <v>0</v>
      </c>
      <c r="BL58" s="28">
        <f>IF(OR(AB58="",AB58=" ",AB58="　"),0,IF(D58&gt;=800701,0,IF(MATCH(AB58,Sheet2!$D$3:$D$12,1)&lt;=1,1,0)))</f>
        <v>0</v>
      </c>
      <c r="BM58" s="28">
        <f>IF(OR(AF58="",AF58=" ",AF58="　"),0,IF(D58&gt;=800701,0,IF(MATCH(AF58,Sheet2!$D$3:$D$12,1)&lt;=1,1,0)))</f>
        <v>0</v>
      </c>
      <c r="BN58" s="29">
        <f t="shared" si="32"/>
        <v>5</v>
      </c>
      <c r="BO58" s="29">
        <f t="shared" si="33"/>
        <v>3</v>
      </c>
      <c r="BP58" s="30">
        <f t="shared" si="34"/>
        <v>0</v>
      </c>
      <c r="BQ58" s="30">
        <f t="shared" si="35"/>
        <v>0</v>
      </c>
      <c r="BR58" s="30">
        <f t="shared" si="136"/>
        <v>0</v>
      </c>
      <c r="BS58" s="30">
        <f t="shared" si="136"/>
        <v>0</v>
      </c>
      <c r="BT58" s="30"/>
      <c r="BU58" s="27" t="e">
        <f t="shared" si="37"/>
        <v>#VALUE!</v>
      </c>
      <c r="BV58" s="28">
        <f t="shared" si="38"/>
        <v>0</v>
      </c>
      <c r="BW58" s="27" t="e">
        <f t="shared" si="39"/>
        <v>#VALUE!</v>
      </c>
      <c r="BX58" s="28">
        <f t="shared" si="40"/>
        <v>0</v>
      </c>
      <c r="BY58" s="28">
        <f>IF(OR(T58="",T58=" ",T58="　"),0,IF(D58&gt;=810101,0,IF(BJ58=1,1,IF(MATCH(T58,Sheet2!$D$3:$D$12,1)&lt;=2,1,0))))</f>
        <v>0</v>
      </c>
      <c r="BZ58" s="28">
        <f>IF(OR(X58="",X58=" ",X58="　"),0,IF(D58&gt;=810101,0,IF(BK58=1,1,IF(MATCH(X58,Sheet2!$D$3:$D$12,1)&lt;=2,1,0))))</f>
        <v>0</v>
      </c>
      <c r="CA58" s="28">
        <f>IF(OR(AB58="",AB58=" ",AB58="　"),0,IF(D58&gt;=810101,0,IF(BL58=1,1,IF(MATCH(AB58,Sheet2!$D$3:$D$12,1)&lt;=2,1,0))))</f>
        <v>0</v>
      </c>
      <c r="CB58" s="28">
        <f>IF(OR(AF58="",AF58=" ",AF58="　"),0,IF(D58&gt;=810101,0,IF(BM58=1,1,IF(MATCH(AF58,Sheet2!$D$3:$D$12,1)&lt;=2,1,0))))</f>
        <v>0</v>
      </c>
      <c r="CC58" s="29">
        <f t="shared" si="41"/>
        <v>4</v>
      </c>
      <c r="CD58" s="29">
        <f t="shared" si="42"/>
        <v>3</v>
      </c>
      <c r="CE58" s="30">
        <f t="shared" si="43"/>
        <v>0</v>
      </c>
      <c r="CF58" s="30">
        <f t="shared" si="44"/>
        <v>0</v>
      </c>
      <c r="CG58" s="30">
        <f t="shared" si="137"/>
        <v>0</v>
      </c>
      <c r="CH58" s="30">
        <f t="shared" si="137"/>
        <v>0</v>
      </c>
      <c r="CI58" s="30"/>
      <c r="CJ58" s="27" t="e">
        <f t="shared" si="46"/>
        <v>#VALUE!</v>
      </c>
      <c r="CK58" s="28">
        <f t="shared" si="47"/>
        <v>0</v>
      </c>
      <c r="CL58" s="27" t="e">
        <f t="shared" si="48"/>
        <v>#VALUE!</v>
      </c>
      <c r="CM58" s="28">
        <f t="shared" si="49"/>
        <v>0</v>
      </c>
      <c r="CN58" s="28">
        <f>IF(OR(T58="",T58=" ",T58="　"),0,IF(D58&gt;=810701,0,IF(BY58=1,1,IF(MATCH(T58,Sheet2!$D$3:$D$12,1)&lt;=3,1,0))))</f>
        <v>0</v>
      </c>
      <c r="CO58" s="28">
        <f>IF(OR(X58="",X58=" ",X58="　"),0,IF(D58&gt;=810701,0,IF(BZ58=1,1,IF(MATCH(X58,Sheet2!$D$3:$D$12,1)&lt;=3,1,0))))</f>
        <v>0</v>
      </c>
      <c r="CP58" s="28">
        <f>IF(OR(AB58="",AB58=" ",AB58="　"),0,IF(D58&gt;=810701,0,IF(CA58=1,1,IF(MATCH(AB58,Sheet2!$D$3:$D$12,1)&lt;=3,1,0))))</f>
        <v>0</v>
      </c>
      <c r="CQ58" s="28">
        <f>IF(OR(AF58="",AF58=" ",AF58="　"),0,IF(D58&gt;=810701,0,IF(CB58=1,1,IF(MATCH(AF58,Sheet2!$D$3:$D$12,1)&lt;=3,1,0))))</f>
        <v>0</v>
      </c>
      <c r="CR58" s="29">
        <f t="shared" si="50"/>
        <v>4</v>
      </c>
      <c r="CS58" s="29">
        <f t="shared" si="51"/>
        <v>3</v>
      </c>
      <c r="CT58" s="30">
        <f t="shared" si="52"/>
        <v>0</v>
      </c>
      <c r="CU58" s="30">
        <f t="shared" si="53"/>
        <v>0</v>
      </c>
      <c r="CV58" s="30">
        <f t="shared" si="138"/>
        <v>0</v>
      </c>
      <c r="CW58" s="30">
        <f t="shared" si="138"/>
        <v>0</v>
      </c>
      <c r="CX58" s="31"/>
      <c r="CY58" s="27" t="e">
        <f t="shared" si="55"/>
        <v>#VALUE!</v>
      </c>
      <c r="CZ58" s="28">
        <f t="shared" si="56"/>
        <v>0</v>
      </c>
      <c r="DA58" s="27" t="e">
        <f t="shared" si="57"/>
        <v>#VALUE!</v>
      </c>
      <c r="DB58" s="28">
        <f t="shared" si="58"/>
        <v>0</v>
      </c>
      <c r="DC58" s="28">
        <f>IF(OR(T58="",T58=" ",T58="　"),0,IF(D58&gt;=820101,0,IF(CN58=1,1,IF(MATCH(T58,Sheet2!$D$3:$D$12,1)&lt;=4,1,0))))</f>
        <v>0</v>
      </c>
      <c r="DD58" s="28">
        <f>IF(OR(X58="",X58=" ",X58="　"),0,IF(D58&gt;=820101,0,IF(CO58=1,1,IF(MATCH(X58,Sheet2!$D$3:$D$12,1)&lt;=4,1,0))))</f>
        <v>0</v>
      </c>
      <c r="DE58" s="28">
        <f>IF(OR(AB58="",AB58=" ",AB58="　"),0,IF(D58&gt;=820101,0,IF(CP58=1,1,IF(MATCH(AB58,Sheet2!$D$3:$D$12,1)&lt;=4,1,0))))</f>
        <v>0</v>
      </c>
      <c r="DF58" s="28">
        <f>IF(OR(AF58="",AF58=" ",AF58="　"),0,IF(D58&gt;=820101,0,IF(CQ58=1,1,IF(MATCH(AF58,Sheet2!$D$3:$D$12,1)&lt;=4,1,0))))</f>
        <v>0</v>
      </c>
      <c r="DG58" s="29">
        <f t="shared" si="59"/>
        <v>3</v>
      </c>
      <c r="DH58" s="29">
        <f t="shared" si="60"/>
        <v>3</v>
      </c>
      <c r="DI58" s="30">
        <f t="shared" si="61"/>
        <v>0</v>
      </c>
      <c r="DJ58" s="30">
        <f t="shared" si="62"/>
        <v>0</v>
      </c>
      <c r="DK58" s="30">
        <f t="shared" si="139"/>
        <v>0</v>
      </c>
      <c r="DL58" s="30">
        <f t="shared" si="139"/>
        <v>0</v>
      </c>
      <c r="DM58" s="31"/>
      <c r="DN58" s="27" t="e">
        <f t="shared" si="64"/>
        <v>#VALUE!</v>
      </c>
      <c r="DO58" s="28">
        <f t="shared" si="65"/>
        <v>0</v>
      </c>
      <c r="DP58" s="27" t="e">
        <f t="shared" si="66"/>
        <v>#VALUE!</v>
      </c>
      <c r="DQ58" s="28">
        <f t="shared" si="67"/>
        <v>0</v>
      </c>
      <c r="DR58" s="28">
        <f>IF(OR(T58="",T58=" ",T58="　"),0,IF(D58&gt;=820701,0,IF(DC58=1,1,IF(MATCH(T58,Sheet2!$D$3:$D$12,1)&lt;=5,1,0))))</f>
        <v>0</v>
      </c>
      <c r="DS58" s="28">
        <f>IF(OR(X58="",X58=" ",X58="　"),0,IF(D58&gt;=820701,0,IF(DD58=1,1,IF(MATCH(X58,Sheet2!$D$3:$D$12,1)&lt;=5,1,0))))</f>
        <v>0</v>
      </c>
      <c r="DT58" s="28">
        <f>IF(OR(AB58="",AB58=" ",AB58="　"),0,IF(D58&gt;=820701,0,IF(DE58=1,1,IF(MATCH(AB58,Sheet2!$D$3:$D$12,1)&lt;=5,1,0))))</f>
        <v>0</v>
      </c>
      <c r="DU58" s="28">
        <f>IF(OR(AF58="",AF58=" ",AF58="　"),0,IF(D58&gt;=820701,0,IF(DF58=1,1,IF(MATCH(AF58,Sheet2!$D$3:$D$12,1)&lt;=5,1,0))))</f>
        <v>0</v>
      </c>
      <c r="DV58" s="29">
        <f t="shared" si="68"/>
        <v>3</v>
      </c>
      <c r="DW58" s="29">
        <f t="shared" si="69"/>
        <v>3</v>
      </c>
      <c r="DX58" s="30">
        <f t="shared" si="70"/>
        <v>0</v>
      </c>
      <c r="DY58" s="30">
        <f t="shared" si="71"/>
        <v>0</v>
      </c>
      <c r="DZ58" s="30">
        <f t="shared" si="140"/>
        <v>0</v>
      </c>
      <c r="EA58" s="30">
        <f t="shared" si="140"/>
        <v>0</v>
      </c>
      <c r="EB58" s="31"/>
      <c r="EC58" s="27" t="e">
        <f t="shared" si="73"/>
        <v>#VALUE!</v>
      </c>
      <c r="ED58" s="28">
        <f t="shared" si="74"/>
        <v>0</v>
      </c>
      <c r="EE58" s="27" t="e">
        <f t="shared" si="75"/>
        <v>#VALUE!</v>
      </c>
      <c r="EF58" s="28">
        <f t="shared" si="76"/>
        <v>0</v>
      </c>
      <c r="EG58" s="28">
        <f>IF(OR(T58="",T58=" ",T58="　"),0,IF(D58&gt;=830101,0,IF(DR58=1,1,IF(MATCH(T58,Sheet2!$D$3:$D$12,1)&lt;=6,1,0))))</f>
        <v>0</v>
      </c>
      <c r="EH58" s="28">
        <f>IF(OR(X58="",X58=" ",X58="　"),0,IF(D58&gt;=830101,0,IF(DS58=1,1,IF(MATCH(X58,Sheet2!$D$3:$D$12,1)&lt;=6,1,0))))</f>
        <v>0</v>
      </c>
      <c r="EI58" s="28">
        <f>IF(OR(AB58="",AB58=" ",AB58="　"),0,IF(D58&gt;=830101,0,IF(DT58=1,1,IF(MATCH(AB58,Sheet2!$D$3:$D$12,1)&lt;=6,1,0))))</f>
        <v>0</v>
      </c>
      <c r="EJ58" s="28">
        <f>IF(OR(AF58="",AF58=" ",AF58="　"),0,IF(D58&gt;=830101,0,IF(DU58=1,1,IF(MATCH(AF58,Sheet2!$D$3:$D$12,1)&lt;=6,1,0))))</f>
        <v>0</v>
      </c>
      <c r="EK58" s="29">
        <f t="shared" si="77"/>
        <v>2</v>
      </c>
      <c r="EL58" s="29">
        <f t="shared" si="78"/>
        <v>2</v>
      </c>
      <c r="EM58" s="30">
        <f t="shared" si="79"/>
        <v>0</v>
      </c>
      <c r="EN58" s="30">
        <f t="shared" si="80"/>
        <v>0</v>
      </c>
      <c r="EO58" s="30">
        <f t="shared" si="141"/>
        <v>0</v>
      </c>
      <c r="EP58" s="30">
        <f t="shared" si="141"/>
        <v>0</v>
      </c>
      <c r="EQ58" s="31"/>
      <c r="ER58" s="27" t="e">
        <f t="shared" si="82"/>
        <v>#VALUE!</v>
      </c>
      <c r="ES58" s="28">
        <f t="shared" si="83"/>
        <v>0</v>
      </c>
      <c r="ET58" s="27" t="e">
        <f t="shared" si="84"/>
        <v>#VALUE!</v>
      </c>
      <c r="EU58" s="28">
        <f t="shared" si="85"/>
        <v>0</v>
      </c>
      <c r="EV58" s="28">
        <f>IF(OR(T58="",T58=" ",T58="　"),0,IF(D58&gt;=830701,0,IF(EG58=1,1,IF(MATCH(T58,Sheet2!$D$3:$D$12,1)&lt;=7,1,0))))</f>
        <v>0</v>
      </c>
      <c r="EW58" s="28">
        <f>IF(OR(X58="",X58=" ",X58="　"),0,IF(D58&gt;=830701,0,IF(EH58=1,1,IF(MATCH(X58,Sheet2!$D$3:$D$12,1)&lt;=7,1,0))))</f>
        <v>0</v>
      </c>
      <c r="EX58" s="28">
        <f>IF(OR(AB58="",AB58=" ",AB58="　"),0,IF(D58&gt;=830701,0,IF(EI58=1,1,IF(MATCH(AB58,Sheet2!$D$3:$D$12,1)&lt;=7,1,0))))</f>
        <v>0</v>
      </c>
      <c r="EY58" s="28">
        <f>IF(OR(AF58="",AF58=" ",AF58="　"),0,IF(D58&gt;=830701,0,IF(EJ58=1,1,IF(MATCH(AF58,Sheet2!$D$3:$D$12,1)&lt;=7,1,0))))</f>
        <v>0</v>
      </c>
      <c r="EZ58" s="29">
        <f t="shared" si="86"/>
        <v>2</v>
      </c>
      <c r="FA58" s="29">
        <f t="shared" si="87"/>
        <v>2</v>
      </c>
      <c r="FB58" s="30">
        <f t="shared" si="88"/>
        <v>0</v>
      </c>
      <c r="FC58" s="30">
        <f t="shared" si="89"/>
        <v>0</v>
      </c>
      <c r="FD58" s="30">
        <f t="shared" si="142"/>
        <v>0</v>
      </c>
      <c r="FE58" s="30">
        <f t="shared" si="142"/>
        <v>0</v>
      </c>
      <c r="FF58" s="31"/>
      <c r="FG58" s="27" t="e">
        <f t="shared" si="91"/>
        <v>#VALUE!</v>
      </c>
      <c r="FH58" s="28">
        <f t="shared" si="92"/>
        <v>0</v>
      </c>
      <c r="FI58" s="27" t="e">
        <f t="shared" si="93"/>
        <v>#VALUE!</v>
      </c>
      <c r="FJ58" s="28">
        <f t="shared" si="94"/>
        <v>0</v>
      </c>
      <c r="FK58" s="28">
        <f>IF(OR(T58="",T58=" ",T58="　"),0,IF(D58&gt;=840101,0,IF(EV58=1,1,IF(MATCH(T58,Sheet2!$D$3:$D$12,1)&lt;=8,1,0))))</f>
        <v>0</v>
      </c>
      <c r="FL58" s="28">
        <f>IF(OR(X58="",X58=" ",X58="　"),0,IF(D58&gt;=840101,0,IF(EW58=1,1,IF(MATCH(X58,Sheet2!$D$3:$D$12,1)&lt;=8,1,0))))</f>
        <v>0</v>
      </c>
      <c r="FM58" s="28">
        <f>IF(OR(AB58="",AB58=" ",AB58="　"),0,IF(D58&gt;=840101,0,IF(EX58=1,1,IF(MATCH(AB58,Sheet2!$D$3:$D$12,1)&lt;=8,1,0))))</f>
        <v>0</v>
      </c>
      <c r="FN58" s="28">
        <f>IF(OR(AF58="",AF58=" ",AF58="　"),0,IF(D58&gt;=840101,0,IF(EY58=1,1,IF(MATCH(AF58,Sheet2!$D$3:$D$12,1)&lt;=8,1,0))))</f>
        <v>0</v>
      </c>
      <c r="FO58" s="29">
        <f t="shared" si="95"/>
        <v>1</v>
      </c>
      <c r="FP58" s="29">
        <f t="shared" si="96"/>
        <v>1</v>
      </c>
      <c r="FQ58" s="30">
        <f t="shared" si="97"/>
        <v>0</v>
      </c>
      <c r="FR58" s="30">
        <f t="shared" si="98"/>
        <v>0</v>
      </c>
      <c r="FS58" s="30">
        <f t="shared" si="143"/>
        <v>0</v>
      </c>
      <c r="FT58" s="30">
        <f t="shared" si="143"/>
        <v>0</v>
      </c>
      <c r="FU58" s="31"/>
      <c r="FV58" s="27" t="e">
        <f t="shared" si="100"/>
        <v>#VALUE!</v>
      </c>
      <c r="FW58" s="28">
        <f t="shared" si="101"/>
        <v>0</v>
      </c>
      <c r="FX58" s="27" t="e">
        <f t="shared" si="102"/>
        <v>#VALUE!</v>
      </c>
      <c r="FY58" s="28">
        <f t="shared" si="103"/>
        <v>0</v>
      </c>
      <c r="FZ58" s="28">
        <f>IF(OR(T58="",T58=" ",T58="　"),0,IF(D58&gt;=840701,0,IF(FK58=1,1,IF(MATCH(T58,Sheet2!$D$3:$D$12,1)&lt;=9,1,0))))</f>
        <v>0</v>
      </c>
      <c r="GA58" s="28">
        <f>IF(OR(X58="",X58=" ",X58="　"),0,IF(D58&gt;=840701,0,IF(FL58=1,1,IF(MATCH(X58,Sheet2!$D$3:$D$12,1)&lt;=9,1,0))))</f>
        <v>0</v>
      </c>
      <c r="GB58" s="28">
        <f>IF(OR(AB58="",AB58=" ",AB58="　"),0,IF(D58&gt;=840701,0,IF(FM58=1,1,IF(MATCH(AB58,Sheet2!$D$3:$D$12,1)&lt;=9,1,0))))</f>
        <v>0</v>
      </c>
      <c r="GC58" s="28">
        <f>IF(OR(AF58="",AF58=" ",AF58="　"),0,IF(D58&gt;=840701,0,IF(FN58=1,1,IF(MATCH(AF58,Sheet2!$D$3:$D$12,1)&lt;=9,1,0))))</f>
        <v>0</v>
      </c>
      <c r="GD58" s="29">
        <f t="shared" si="104"/>
        <v>1</v>
      </c>
      <c r="GE58" s="29">
        <f t="shared" si="105"/>
        <v>1</v>
      </c>
      <c r="GF58" s="30">
        <f t="shared" si="106"/>
        <v>0</v>
      </c>
      <c r="GG58" s="30">
        <f t="shared" si="107"/>
        <v>0</v>
      </c>
      <c r="GH58" s="30">
        <f t="shared" si="144"/>
        <v>0</v>
      </c>
      <c r="GI58" s="30">
        <f t="shared" si="144"/>
        <v>0</v>
      </c>
      <c r="GJ58" s="31"/>
      <c r="GK58" s="27" t="e">
        <f t="shared" si="109"/>
        <v>#VALUE!</v>
      </c>
      <c r="GL58" s="28">
        <f t="shared" si="110"/>
        <v>0</v>
      </c>
      <c r="GM58" s="27" t="e">
        <f t="shared" si="111"/>
        <v>#VALUE!</v>
      </c>
      <c r="GN58" s="28">
        <f t="shared" si="112"/>
        <v>0</v>
      </c>
      <c r="GO58" s="28">
        <f>IF(OR(T58="",T58=" ",T58="　"),0,IF(D58&gt;=840701,0,IF(FZ58=1,1,IF(MATCH(T58,Sheet2!$D$3:$D$12,1)&lt;=10,1,0))))</f>
        <v>0</v>
      </c>
      <c r="GP58" s="28">
        <f>IF(OR(X58="",X58=" ",X58="　"),0,IF(D58&gt;=840701,0,IF(GA58=1,1,IF(MATCH(X58,Sheet2!$D$3:$D$12,1)&lt;=10,1,0))))</f>
        <v>0</v>
      </c>
      <c r="GQ58" s="28">
        <f>IF(OR(AB58="",AB58=" ",AB58="　"),0,IF(D58&gt;=840701,0,IF(GB58=1,1,IF(MATCH(AB58,Sheet2!$D$3:$D$12,1)&lt;=10,1,0))))</f>
        <v>0</v>
      </c>
      <c r="GR58" s="28">
        <f>IF(OR(AF58="",AF58=" ",AF58="　"),0,IF(D58&gt;=840701,0,IF(GC58=1,1,IF(MATCH(AF58,Sheet2!$D$3:$D$12,1)&lt;=10,1,0))))</f>
        <v>0</v>
      </c>
      <c r="GS58" s="29">
        <f t="shared" si="113"/>
        <v>0</v>
      </c>
      <c r="GT58" s="29">
        <f t="shared" si="114"/>
        <v>0</v>
      </c>
      <c r="GU58" s="30">
        <f t="shared" si="115"/>
        <v>0</v>
      </c>
      <c r="GV58" s="30">
        <f t="shared" si="116"/>
        <v>0</v>
      </c>
      <c r="GW58" s="30">
        <f t="shared" si="145"/>
        <v>0</v>
      </c>
      <c r="GX58" s="30">
        <f t="shared" si="145"/>
        <v>0</v>
      </c>
      <c r="GY58" s="131"/>
      <c r="GZ58" s="39" t="str">
        <f t="shared" si="118"/>
        <v>1911/00/00</v>
      </c>
      <c r="HA58" s="131" t="e">
        <f t="shared" si="119"/>
        <v>#VALUE!</v>
      </c>
      <c r="HB58" s="131" t="str">
        <f t="shared" si="120"/>
        <v>1911/00/00</v>
      </c>
      <c r="HC58" s="131" t="e">
        <f t="shared" si="121"/>
        <v>#VALUE!</v>
      </c>
      <c r="HD58" s="131" t="str">
        <f t="shared" si="122"/>
        <v>1911/00/00</v>
      </c>
      <c r="HE58" s="131" t="e">
        <f t="shared" si="123"/>
        <v>#VALUE!</v>
      </c>
      <c r="HF58" s="131" t="str">
        <f t="shared" si="124"/>
        <v>2015/01/01</v>
      </c>
      <c r="HH58" s="131">
        <f>IF(OR(C58="",C58=" ",C58="　"),0,IF(D58&gt;780630,0,ROUND(VLOOKUP(F58,Sheet2!$A$1:$B$20,2,FALSE)*E58,0)))</f>
        <v>0</v>
      </c>
      <c r="HI58" s="131">
        <f t="shared" si="125"/>
        <v>0</v>
      </c>
      <c r="HJ58" s="131">
        <f t="shared" si="126"/>
        <v>0</v>
      </c>
      <c r="HL58" s="131" t="str">
        <f t="shared" si="127"/>
        <v/>
      </c>
      <c r="HM58" s="131" t="str">
        <f t="shared" si="128"/>
        <v/>
      </c>
      <c r="HN58" s="131" t="str">
        <f t="shared" si="129"/>
        <v/>
      </c>
      <c r="HO58" s="131" t="str">
        <f t="shared" si="130"/>
        <v/>
      </c>
      <c r="HP58" s="131" t="str">
        <f t="shared" si="131"/>
        <v/>
      </c>
      <c r="HQ58" s="131" t="str">
        <f t="shared" si="131"/>
        <v/>
      </c>
      <c r="HR58" s="131" t="str">
        <f t="shared" si="132"/>
        <v/>
      </c>
    </row>
    <row r="59" spans="1:226" ht="60" customHeight="1">
      <c r="A59" s="125">
        <v>54</v>
      </c>
      <c r="B59" s="32"/>
      <c r="C59" s="33"/>
      <c r="D59" s="34"/>
      <c r="E59" s="55"/>
      <c r="F59" s="46"/>
      <c r="G59" s="48">
        <f>IF(OR(C59="",C59=" ",C59="　"),0,IF(D59&gt;780630,0,ROUND(VLOOKUP(F59,Sheet2!$A$1:$B$20,2,FALSE),0)))</f>
        <v>0</v>
      </c>
      <c r="H59" s="49">
        <f t="shared" si="0"/>
        <v>0</v>
      </c>
      <c r="I59" s="24">
        <f t="shared" si="1"/>
        <v>0</v>
      </c>
      <c r="J59" s="25">
        <f t="shared" si="2"/>
        <v>0</v>
      </c>
      <c r="K59" s="35"/>
      <c r="L59" s="133" t="str">
        <f t="shared" si="133"/>
        <v/>
      </c>
      <c r="M59" s="51" t="str">
        <f t="shared" si="4"/>
        <v/>
      </c>
      <c r="N59" s="56">
        <v>15.5</v>
      </c>
      <c r="O59" s="38"/>
      <c r="P59" s="133" t="str">
        <f t="shared" si="134"/>
        <v/>
      </c>
      <c r="Q59" s="51" t="str">
        <f t="shared" si="6"/>
        <v/>
      </c>
      <c r="R59" s="56">
        <v>15.5</v>
      </c>
      <c r="S59" s="38"/>
      <c r="T59" s="34"/>
      <c r="U59" s="51" t="str">
        <f t="shared" si="7"/>
        <v/>
      </c>
      <c r="V59" s="56">
        <v>15.5</v>
      </c>
      <c r="W59" s="38"/>
      <c r="X59" s="34"/>
      <c r="Y59" s="51" t="str">
        <f t="shared" si="8"/>
        <v/>
      </c>
      <c r="Z59" s="56">
        <v>15.5</v>
      </c>
      <c r="AA59" s="35"/>
      <c r="AB59" s="34"/>
      <c r="AC59" s="51" t="str">
        <f t="shared" si="9"/>
        <v/>
      </c>
      <c r="AD59" s="56">
        <v>15.5</v>
      </c>
      <c r="AE59" s="38"/>
      <c r="AF59" s="34"/>
      <c r="AG59" s="51" t="str">
        <f t="shared" si="10"/>
        <v/>
      </c>
      <c r="AH59" s="56">
        <v>15.5</v>
      </c>
      <c r="AI59" s="37">
        <f t="shared" si="11"/>
        <v>0</v>
      </c>
      <c r="AJ59" s="47">
        <f t="shared" si="12"/>
        <v>0</v>
      </c>
      <c r="AK59" s="26">
        <f t="shared" si="13"/>
        <v>0</v>
      </c>
      <c r="AL59" s="53">
        <f t="shared" si="14"/>
        <v>0</v>
      </c>
      <c r="AM59" s="36"/>
      <c r="AN59" s="54"/>
      <c r="AO59" s="131" t="e">
        <f>VLOOKUP(LEFT(C59,1),Sheet2!$L$3:$M$28,2,FALSE)&amp;MID(C59,2,9)</f>
        <v>#N/A</v>
      </c>
      <c r="AP59" s="131" t="e">
        <f t="shared" si="15"/>
        <v>#N/A</v>
      </c>
      <c r="AQ59" s="131" t="e">
        <f t="shared" si="16"/>
        <v>#N/A</v>
      </c>
      <c r="AR59" s="27">
        <f t="shared" si="17"/>
        <v>0</v>
      </c>
      <c r="AS59" s="28">
        <f t="shared" si="18"/>
        <v>0</v>
      </c>
      <c r="AT59" s="27">
        <f t="shared" si="19"/>
        <v>0</v>
      </c>
      <c r="AU59" s="28">
        <f t="shared" si="20"/>
        <v>0</v>
      </c>
      <c r="AV59" s="28">
        <f t="shared" si="21"/>
        <v>0</v>
      </c>
      <c r="AW59" s="28">
        <f t="shared" si="22"/>
        <v>0</v>
      </c>
      <c r="AX59" s="28">
        <f t="shared" si="23"/>
        <v>0</v>
      </c>
      <c r="AY59" s="28">
        <f t="shared" si="24"/>
        <v>0</v>
      </c>
      <c r="AZ59" s="29" t="str">
        <f t="shared" si="25"/>
        <v/>
      </c>
      <c r="BA59" s="29"/>
      <c r="BB59" s="30">
        <f t="shared" si="135"/>
        <v>0</v>
      </c>
      <c r="BC59" s="30">
        <f t="shared" si="135"/>
        <v>0</v>
      </c>
      <c r="BD59" s="31">
        <f t="shared" si="27"/>
        <v>0</v>
      </c>
      <c r="BE59" s="131"/>
      <c r="BF59" s="27" t="e">
        <f t="shared" si="28"/>
        <v>#VALUE!</v>
      </c>
      <c r="BG59" s="28">
        <f t="shared" si="29"/>
        <v>0</v>
      </c>
      <c r="BH59" s="27" t="e">
        <f t="shared" si="30"/>
        <v>#VALUE!</v>
      </c>
      <c r="BI59" s="28">
        <f t="shared" si="31"/>
        <v>0</v>
      </c>
      <c r="BJ59" s="28">
        <f>IF(OR(T59="",T59=" ",T59="　"),0,IF(D59&gt;=800701,0,IF(MATCH(T59,Sheet2!$D$3:$D$12,1)&lt;=1,1,0)))</f>
        <v>0</v>
      </c>
      <c r="BK59" s="28">
        <f>IF(OR(X59="",X59=" ",X59="　"),0,IF(D59&gt;=800701,0,IF(MATCH(X59,Sheet2!$D$3:$D$12,1)&lt;=1,1,0)))</f>
        <v>0</v>
      </c>
      <c r="BL59" s="28">
        <f>IF(OR(AB59="",AB59=" ",AB59="　"),0,IF(D59&gt;=800701,0,IF(MATCH(AB59,Sheet2!$D$3:$D$12,1)&lt;=1,1,0)))</f>
        <v>0</v>
      </c>
      <c r="BM59" s="28">
        <f>IF(OR(AF59="",AF59=" ",AF59="　"),0,IF(D59&gt;=800701,0,IF(MATCH(AF59,Sheet2!$D$3:$D$12,1)&lt;=1,1,0)))</f>
        <v>0</v>
      </c>
      <c r="BN59" s="29">
        <f t="shared" si="32"/>
        <v>5</v>
      </c>
      <c r="BO59" s="29">
        <f t="shared" si="33"/>
        <v>3</v>
      </c>
      <c r="BP59" s="30">
        <f t="shared" si="34"/>
        <v>0</v>
      </c>
      <c r="BQ59" s="30">
        <f t="shared" si="35"/>
        <v>0</v>
      </c>
      <c r="BR59" s="30">
        <f t="shared" si="136"/>
        <v>0</v>
      </c>
      <c r="BS59" s="30">
        <f t="shared" si="136"/>
        <v>0</v>
      </c>
      <c r="BT59" s="30"/>
      <c r="BU59" s="27" t="e">
        <f t="shared" si="37"/>
        <v>#VALUE!</v>
      </c>
      <c r="BV59" s="28">
        <f t="shared" si="38"/>
        <v>0</v>
      </c>
      <c r="BW59" s="27" t="e">
        <f t="shared" si="39"/>
        <v>#VALUE!</v>
      </c>
      <c r="BX59" s="28">
        <f t="shared" si="40"/>
        <v>0</v>
      </c>
      <c r="BY59" s="28">
        <f>IF(OR(T59="",T59=" ",T59="　"),0,IF(D59&gt;=810101,0,IF(BJ59=1,1,IF(MATCH(T59,Sheet2!$D$3:$D$12,1)&lt;=2,1,0))))</f>
        <v>0</v>
      </c>
      <c r="BZ59" s="28">
        <f>IF(OR(X59="",X59=" ",X59="　"),0,IF(D59&gt;=810101,0,IF(BK59=1,1,IF(MATCH(X59,Sheet2!$D$3:$D$12,1)&lt;=2,1,0))))</f>
        <v>0</v>
      </c>
      <c r="CA59" s="28">
        <f>IF(OR(AB59="",AB59=" ",AB59="　"),0,IF(D59&gt;=810101,0,IF(BL59=1,1,IF(MATCH(AB59,Sheet2!$D$3:$D$12,1)&lt;=2,1,0))))</f>
        <v>0</v>
      </c>
      <c r="CB59" s="28">
        <f>IF(OR(AF59="",AF59=" ",AF59="　"),0,IF(D59&gt;=810101,0,IF(BM59=1,1,IF(MATCH(AF59,Sheet2!$D$3:$D$12,1)&lt;=2,1,0))))</f>
        <v>0</v>
      </c>
      <c r="CC59" s="29">
        <f t="shared" si="41"/>
        <v>4</v>
      </c>
      <c r="CD59" s="29">
        <f t="shared" si="42"/>
        <v>3</v>
      </c>
      <c r="CE59" s="30">
        <f t="shared" si="43"/>
        <v>0</v>
      </c>
      <c r="CF59" s="30">
        <f t="shared" si="44"/>
        <v>0</v>
      </c>
      <c r="CG59" s="30">
        <f t="shared" si="137"/>
        <v>0</v>
      </c>
      <c r="CH59" s="30">
        <f t="shared" si="137"/>
        <v>0</v>
      </c>
      <c r="CI59" s="30"/>
      <c r="CJ59" s="27" t="e">
        <f t="shared" si="46"/>
        <v>#VALUE!</v>
      </c>
      <c r="CK59" s="28">
        <f t="shared" si="47"/>
        <v>0</v>
      </c>
      <c r="CL59" s="27" t="e">
        <f t="shared" si="48"/>
        <v>#VALUE!</v>
      </c>
      <c r="CM59" s="28">
        <f t="shared" si="49"/>
        <v>0</v>
      </c>
      <c r="CN59" s="28">
        <f>IF(OR(T59="",T59=" ",T59="　"),0,IF(D59&gt;=810701,0,IF(BY59=1,1,IF(MATCH(T59,Sheet2!$D$3:$D$12,1)&lt;=3,1,0))))</f>
        <v>0</v>
      </c>
      <c r="CO59" s="28">
        <f>IF(OR(X59="",X59=" ",X59="　"),0,IF(D59&gt;=810701,0,IF(BZ59=1,1,IF(MATCH(X59,Sheet2!$D$3:$D$12,1)&lt;=3,1,0))))</f>
        <v>0</v>
      </c>
      <c r="CP59" s="28">
        <f>IF(OR(AB59="",AB59=" ",AB59="　"),0,IF(D59&gt;=810701,0,IF(CA59=1,1,IF(MATCH(AB59,Sheet2!$D$3:$D$12,1)&lt;=3,1,0))))</f>
        <v>0</v>
      </c>
      <c r="CQ59" s="28">
        <f>IF(OR(AF59="",AF59=" ",AF59="　"),0,IF(D59&gt;=810701,0,IF(CB59=1,1,IF(MATCH(AF59,Sheet2!$D$3:$D$12,1)&lt;=3,1,0))))</f>
        <v>0</v>
      </c>
      <c r="CR59" s="29">
        <f t="shared" si="50"/>
        <v>4</v>
      </c>
      <c r="CS59" s="29">
        <f t="shared" si="51"/>
        <v>3</v>
      </c>
      <c r="CT59" s="30">
        <f t="shared" si="52"/>
        <v>0</v>
      </c>
      <c r="CU59" s="30">
        <f t="shared" si="53"/>
        <v>0</v>
      </c>
      <c r="CV59" s="30">
        <f t="shared" si="138"/>
        <v>0</v>
      </c>
      <c r="CW59" s="30">
        <f t="shared" si="138"/>
        <v>0</v>
      </c>
      <c r="CX59" s="31"/>
      <c r="CY59" s="27" t="e">
        <f t="shared" si="55"/>
        <v>#VALUE!</v>
      </c>
      <c r="CZ59" s="28">
        <f t="shared" si="56"/>
        <v>0</v>
      </c>
      <c r="DA59" s="27" t="e">
        <f t="shared" si="57"/>
        <v>#VALUE!</v>
      </c>
      <c r="DB59" s="28">
        <f t="shared" si="58"/>
        <v>0</v>
      </c>
      <c r="DC59" s="28">
        <f>IF(OR(T59="",T59=" ",T59="　"),0,IF(D59&gt;=820101,0,IF(CN59=1,1,IF(MATCH(T59,Sheet2!$D$3:$D$12,1)&lt;=4,1,0))))</f>
        <v>0</v>
      </c>
      <c r="DD59" s="28">
        <f>IF(OR(X59="",X59=" ",X59="　"),0,IF(D59&gt;=820101,0,IF(CO59=1,1,IF(MATCH(X59,Sheet2!$D$3:$D$12,1)&lt;=4,1,0))))</f>
        <v>0</v>
      </c>
      <c r="DE59" s="28">
        <f>IF(OR(AB59="",AB59=" ",AB59="　"),0,IF(D59&gt;=820101,0,IF(CP59=1,1,IF(MATCH(AB59,Sheet2!$D$3:$D$12,1)&lt;=4,1,0))))</f>
        <v>0</v>
      </c>
      <c r="DF59" s="28">
        <f>IF(OR(AF59="",AF59=" ",AF59="　"),0,IF(D59&gt;=820101,0,IF(CQ59=1,1,IF(MATCH(AF59,Sheet2!$D$3:$D$12,1)&lt;=4,1,0))))</f>
        <v>0</v>
      </c>
      <c r="DG59" s="29">
        <f t="shared" si="59"/>
        <v>3</v>
      </c>
      <c r="DH59" s="29">
        <f t="shared" si="60"/>
        <v>3</v>
      </c>
      <c r="DI59" s="30">
        <f t="shared" si="61"/>
        <v>0</v>
      </c>
      <c r="DJ59" s="30">
        <f t="shared" si="62"/>
        <v>0</v>
      </c>
      <c r="DK59" s="30">
        <f t="shared" si="139"/>
        <v>0</v>
      </c>
      <c r="DL59" s="30">
        <f t="shared" si="139"/>
        <v>0</v>
      </c>
      <c r="DM59" s="31"/>
      <c r="DN59" s="27" t="e">
        <f t="shared" si="64"/>
        <v>#VALUE!</v>
      </c>
      <c r="DO59" s="28">
        <f t="shared" si="65"/>
        <v>0</v>
      </c>
      <c r="DP59" s="27" t="e">
        <f t="shared" si="66"/>
        <v>#VALUE!</v>
      </c>
      <c r="DQ59" s="28">
        <f t="shared" si="67"/>
        <v>0</v>
      </c>
      <c r="DR59" s="28">
        <f>IF(OR(T59="",T59=" ",T59="　"),0,IF(D59&gt;=820701,0,IF(DC59=1,1,IF(MATCH(T59,Sheet2!$D$3:$D$12,1)&lt;=5,1,0))))</f>
        <v>0</v>
      </c>
      <c r="DS59" s="28">
        <f>IF(OR(X59="",X59=" ",X59="　"),0,IF(D59&gt;=820701,0,IF(DD59=1,1,IF(MATCH(X59,Sheet2!$D$3:$D$12,1)&lt;=5,1,0))))</f>
        <v>0</v>
      </c>
      <c r="DT59" s="28">
        <f>IF(OR(AB59="",AB59=" ",AB59="　"),0,IF(D59&gt;=820701,0,IF(DE59=1,1,IF(MATCH(AB59,Sheet2!$D$3:$D$12,1)&lt;=5,1,0))))</f>
        <v>0</v>
      </c>
      <c r="DU59" s="28">
        <f>IF(OR(AF59="",AF59=" ",AF59="　"),0,IF(D59&gt;=820701,0,IF(DF59=1,1,IF(MATCH(AF59,Sheet2!$D$3:$D$12,1)&lt;=5,1,0))))</f>
        <v>0</v>
      </c>
      <c r="DV59" s="29">
        <f t="shared" si="68"/>
        <v>3</v>
      </c>
      <c r="DW59" s="29">
        <f t="shared" si="69"/>
        <v>3</v>
      </c>
      <c r="DX59" s="30">
        <f t="shared" si="70"/>
        <v>0</v>
      </c>
      <c r="DY59" s="30">
        <f t="shared" si="71"/>
        <v>0</v>
      </c>
      <c r="DZ59" s="30">
        <f t="shared" si="140"/>
        <v>0</v>
      </c>
      <c r="EA59" s="30">
        <f t="shared" si="140"/>
        <v>0</v>
      </c>
      <c r="EB59" s="31"/>
      <c r="EC59" s="27" t="e">
        <f t="shared" si="73"/>
        <v>#VALUE!</v>
      </c>
      <c r="ED59" s="28">
        <f t="shared" si="74"/>
        <v>0</v>
      </c>
      <c r="EE59" s="27" t="e">
        <f t="shared" si="75"/>
        <v>#VALUE!</v>
      </c>
      <c r="EF59" s="28">
        <f t="shared" si="76"/>
        <v>0</v>
      </c>
      <c r="EG59" s="28">
        <f>IF(OR(T59="",T59=" ",T59="　"),0,IF(D59&gt;=830101,0,IF(DR59=1,1,IF(MATCH(T59,Sheet2!$D$3:$D$12,1)&lt;=6,1,0))))</f>
        <v>0</v>
      </c>
      <c r="EH59" s="28">
        <f>IF(OR(X59="",X59=" ",X59="　"),0,IF(D59&gt;=830101,0,IF(DS59=1,1,IF(MATCH(X59,Sheet2!$D$3:$D$12,1)&lt;=6,1,0))))</f>
        <v>0</v>
      </c>
      <c r="EI59" s="28">
        <f>IF(OR(AB59="",AB59=" ",AB59="　"),0,IF(D59&gt;=830101,0,IF(DT59=1,1,IF(MATCH(AB59,Sheet2!$D$3:$D$12,1)&lt;=6,1,0))))</f>
        <v>0</v>
      </c>
      <c r="EJ59" s="28">
        <f>IF(OR(AF59="",AF59=" ",AF59="　"),0,IF(D59&gt;=830101,0,IF(DU59=1,1,IF(MATCH(AF59,Sheet2!$D$3:$D$12,1)&lt;=6,1,0))))</f>
        <v>0</v>
      </c>
      <c r="EK59" s="29">
        <f t="shared" si="77"/>
        <v>2</v>
      </c>
      <c r="EL59" s="29">
        <f t="shared" si="78"/>
        <v>2</v>
      </c>
      <c r="EM59" s="30">
        <f t="shared" si="79"/>
        <v>0</v>
      </c>
      <c r="EN59" s="30">
        <f t="shared" si="80"/>
        <v>0</v>
      </c>
      <c r="EO59" s="30">
        <f t="shared" si="141"/>
        <v>0</v>
      </c>
      <c r="EP59" s="30">
        <f t="shared" si="141"/>
        <v>0</v>
      </c>
      <c r="EQ59" s="31"/>
      <c r="ER59" s="27" t="e">
        <f t="shared" si="82"/>
        <v>#VALUE!</v>
      </c>
      <c r="ES59" s="28">
        <f t="shared" si="83"/>
        <v>0</v>
      </c>
      <c r="ET59" s="27" t="e">
        <f t="shared" si="84"/>
        <v>#VALUE!</v>
      </c>
      <c r="EU59" s="28">
        <f t="shared" si="85"/>
        <v>0</v>
      </c>
      <c r="EV59" s="28">
        <f>IF(OR(T59="",T59=" ",T59="　"),0,IF(D59&gt;=830701,0,IF(EG59=1,1,IF(MATCH(T59,Sheet2!$D$3:$D$12,1)&lt;=7,1,0))))</f>
        <v>0</v>
      </c>
      <c r="EW59" s="28">
        <f>IF(OR(X59="",X59=" ",X59="　"),0,IF(D59&gt;=830701,0,IF(EH59=1,1,IF(MATCH(X59,Sheet2!$D$3:$D$12,1)&lt;=7,1,0))))</f>
        <v>0</v>
      </c>
      <c r="EX59" s="28">
        <f>IF(OR(AB59="",AB59=" ",AB59="　"),0,IF(D59&gt;=830701,0,IF(EI59=1,1,IF(MATCH(AB59,Sheet2!$D$3:$D$12,1)&lt;=7,1,0))))</f>
        <v>0</v>
      </c>
      <c r="EY59" s="28">
        <f>IF(OR(AF59="",AF59=" ",AF59="　"),0,IF(D59&gt;=830701,0,IF(EJ59=1,1,IF(MATCH(AF59,Sheet2!$D$3:$D$12,1)&lt;=7,1,0))))</f>
        <v>0</v>
      </c>
      <c r="EZ59" s="29">
        <f t="shared" si="86"/>
        <v>2</v>
      </c>
      <c r="FA59" s="29">
        <f t="shared" si="87"/>
        <v>2</v>
      </c>
      <c r="FB59" s="30">
        <f t="shared" si="88"/>
        <v>0</v>
      </c>
      <c r="FC59" s="30">
        <f t="shared" si="89"/>
        <v>0</v>
      </c>
      <c r="FD59" s="30">
        <f t="shared" si="142"/>
        <v>0</v>
      </c>
      <c r="FE59" s="30">
        <f t="shared" si="142"/>
        <v>0</v>
      </c>
      <c r="FF59" s="31"/>
      <c r="FG59" s="27" t="e">
        <f t="shared" si="91"/>
        <v>#VALUE!</v>
      </c>
      <c r="FH59" s="28">
        <f t="shared" si="92"/>
        <v>0</v>
      </c>
      <c r="FI59" s="27" t="e">
        <f t="shared" si="93"/>
        <v>#VALUE!</v>
      </c>
      <c r="FJ59" s="28">
        <f t="shared" si="94"/>
        <v>0</v>
      </c>
      <c r="FK59" s="28">
        <f>IF(OR(T59="",T59=" ",T59="　"),0,IF(D59&gt;=840101,0,IF(EV59=1,1,IF(MATCH(T59,Sheet2!$D$3:$D$12,1)&lt;=8,1,0))))</f>
        <v>0</v>
      </c>
      <c r="FL59" s="28">
        <f>IF(OR(X59="",X59=" ",X59="　"),0,IF(D59&gt;=840101,0,IF(EW59=1,1,IF(MATCH(X59,Sheet2!$D$3:$D$12,1)&lt;=8,1,0))))</f>
        <v>0</v>
      </c>
      <c r="FM59" s="28">
        <f>IF(OR(AB59="",AB59=" ",AB59="　"),0,IF(D59&gt;=840101,0,IF(EX59=1,1,IF(MATCH(AB59,Sheet2!$D$3:$D$12,1)&lt;=8,1,0))))</f>
        <v>0</v>
      </c>
      <c r="FN59" s="28">
        <f>IF(OR(AF59="",AF59=" ",AF59="　"),0,IF(D59&gt;=840101,0,IF(EY59=1,1,IF(MATCH(AF59,Sheet2!$D$3:$D$12,1)&lt;=8,1,0))))</f>
        <v>0</v>
      </c>
      <c r="FO59" s="29">
        <f t="shared" si="95"/>
        <v>1</v>
      </c>
      <c r="FP59" s="29">
        <f t="shared" si="96"/>
        <v>1</v>
      </c>
      <c r="FQ59" s="30">
        <f t="shared" si="97"/>
        <v>0</v>
      </c>
      <c r="FR59" s="30">
        <f t="shared" si="98"/>
        <v>0</v>
      </c>
      <c r="FS59" s="30">
        <f t="shared" si="143"/>
        <v>0</v>
      </c>
      <c r="FT59" s="30">
        <f t="shared" si="143"/>
        <v>0</v>
      </c>
      <c r="FU59" s="31"/>
      <c r="FV59" s="27" t="e">
        <f t="shared" si="100"/>
        <v>#VALUE!</v>
      </c>
      <c r="FW59" s="28">
        <f t="shared" si="101"/>
        <v>0</v>
      </c>
      <c r="FX59" s="27" t="e">
        <f t="shared" si="102"/>
        <v>#VALUE!</v>
      </c>
      <c r="FY59" s="28">
        <f t="shared" si="103"/>
        <v>0</v>
      </c>
      <c r="FZ59" s="28">
        <f>IF(OR(T59="",T59=" ",T59="　"),0,IF(D59&gt;=840701,0,IF(FK59=1,1,IF(MATCH(T59,Sheet2!$D$3:$D$12,1)&lt;=9,1,0))))</f>
        <v>0</v>
      </c>
      <c r="GA59" s="28">
        <f>IF(OR(X59="",X59=" ",X59="　"),0,IF(D59&gt;=840701,0,IF(FL59=1,1,IF(MATCH(X59,Sheet2!$D$3:$D$12,1)&lt;=9,1,0))))</f>
        <v>0</v>
      </c>
      <c r="GB59" s="28">
        <f>IF(OR(AB59="",AB59=" ",AB59="　"),0,IF(D59&gt;=840701,0,IF(FM59=1,1,IF(MATCH(AB59,Sheet2!$D$3:$D$12,1)&lt;=9,1,0))))</f>
        <v>0</v>
      </c>
      <c r="GC59" s="28">
        <f>IF(OR(AF59="",AF59=" ",AF59="　"),0,IF(D59&gt;=840701,0,IF(FN59=1,1,IF(MATCH(AF59,Sheet2!$D$3:$D$12,1)&lt;=9,1,0))))</f>
        <v>0</v>
      </c>
      <c r="GD59" s="29">
        <f t="shared" si="104"/>
        <v>1</v>
      </c>
      <c r="GE59" s="29">
        <f t="shared" si="105"/>
        <v>1</v>
      </c>
      <c r="GF59" s="30">
        <f t="shared" si="106"/>
        <v>0</v>
      </c>
      <c r="GG59" s="30">
        <f t="shared" si="107"/>
        <v>0</v>
      </c>
      <c r="GH59" s="30">
        <f t="shared" si="144"/>
        <v>0</v>
      </c>
      <c r="GI59" s="30">
        <f t="shared" si="144"/>
        <v>0</v>
      </c>
      <c r="GJ59" s="31"/>
      <c r="GK59" s="27" t="e">
        <f t="shared" si="109"/>
        <v>#VALUE!</v>
      </c>
      <c r="GL59" s="28">
        <f t="shared" si="110"/>
        <v>0</v>
      </c>
      <c r="GM59" s="27" t="e">
        <f t="shared" si="111"/>
        <v>#VALUE!</v>
      </c>
      <c r="GN59" s="28">
        <f t="shared" si="112"/>
        <v>0</v>
      </c>
      <c r="GO59" s="28">
        <f>IF(OR(T59="",T59=" ",T59="　"),0,IF(D59&gt;=840701,0,IF(FZ59=1,1,IF(MATCH(T59,Sheet2!$D$3:$D$12,1)&lt;=10,1,0))))</f>
        <v>0</v>
      </c>
      <c r="GP59" s="28">
        <f>IF(OR(X59="",X59=" ",X59="　"),0,IF(D59&gt;=840701,0,IF(GA59=1,1,IF(MATCH(X59,Sheet2!$D$3:$D$12,1)&lt;=10,1,0))))</f>
        <v>0</v>
      </c>
      <c r="GQ59" s="28">
        <f>IF(OR(AB59="",AB59=" ",AB59="　"),0,IF(D59&gt;=840701,0,IF(GB59=1,1,IF(MATCH(AB59,Sheet2!$D$3:$D$12,1)&lt;=10,1,0))))</f>
        <v>0</v>
      </c>
      <c r="GR59" s="28">
        <f>IF(OR(AF59="",AF59=" ",AF59="　"),0,IF(D59&gt;=840701,0,IF(GC59=1,1,IF(MATCH(AF59,Sheet2!$D$3:$D$12,1)&lt;=10,1,0))))</f>
        <v>0</v>
      </c>
      <c r="GS59" s="29">
        <f t="shared" si="113"/>
        <v>0</v>
      </c>
      <c r="GT59" s="29">
        <f t="shared" si="114"/>
        <v>0</v>
      </c>
      <c r="GU59" s="30">
        <f t="shared" si="115"/>
        <v>0</v>
      </c>
      <c r="GV59" s="30">
        <f t="shared" si="116"/>
        <v>0</v>
      </c>
      <c r="GW59" s="30">
        <f t="shared" si="145"/>
        <v>0</v>
      </c>
      <c r="GX59" s="30">
        <f t="shared" si="145"/>
        <v>0</v>
      </c>
      <c r="GY59" s="131"/>
      <c r="GZ59" s="39" t="str">
        <f t="shared" si="118"/>
        <v>1911/00/00</v>
      </c>
      <c r="HA59" s="131" t="e">
        <f t="shared" si="119"/>
        <v>#VALUE!</v>
      </c>
      <c r="HB59" s="131" t="str">
        <f t="shared" si="120"/>
        <v>1911/00/00</v>
      </c>
      <c r="HC59" s="131" t="e">
        <f t="shared" si="121"/>
        <v>#VALUE!</v>
      </c>
      <c r="HD59" s="131" t="str">
        <f t="shared" si="122"/>
        <v>1911/00/00</v>
      </c>
      <c r="HE59" s="131" t="e">
        <f t="shared" si="123"/>
        <v>#VALUE!</v>
      </c>
      <c r="HF59" s="131" t="str">
        <f t="shared" si="124"/>
        <v>2015/01/01</v>
      </c>
      <c r="HH59" s="131">
        <f>IF(OR(C59="",C59=" ",C59="　"),0,IF(D59&gt;780630,0,ROUND(VLOOKUP(F59,Sheet2!$A$1:$B$20,2,FALSE)*E59,0)))</f>
        <v>0</v>
      </c>
      <c r="HI59" s="131">
        <f t="shared" si="125"/>
        <v>0</v>
      </c>
      <c r="HJ59" s="131">
        <f t="shared" si="126"/>
        <v>0</v>
      </c>
      <c r="HL59" s="131" t="str">
        <f t="shared" si="127"/>
        <v/>
      </c>
      <c r="HM59" s="131" t="str">
        <f t="shared" si="128"/>
        <v/>
      </c>
      <c r="HN59" s="131" t="str">
        <f t="shared" si="129"/>
        <v/>
      </c>
      <c r="HO59" s="131" t="str">
        <f t="shared" si="130"/>
        <v/>
      </c>
      <c r="HP59" s="131" t="str">
        <f t="shared" si="131"/>
        <v/>
      </c>
      <c r="HQ59" s="131" t="str">
        <f t="shared" si="131"/>
        <v/>
      </c>
      <c r="HR59" s="131" t="str">
        <f t="shared" si="132"/>
        <v/>
      </c>
    </row>
    <row r="60" spans="1:226" s="122" customFormat="1" ht="31.5" customHeight="1">
      <c r="C60" s="175" t="s">
        <v>779</v>
      </c>
      <c r="D60" s="175"/>
      <c r="E60" s="176"/>
      <c r="F60" s="176"/>
      <c r="AA60" s="175" t="s">
        <v>780</v>
      </c>
      <c r="AB60" s="175"/>
      <c r="AC60" s="176"/>
      <c r="AD60" s="176"/>
      <c r="AE60" s="176"/>
      <c r="AS60" s="123"/>
      <c r="AT60" s="123"/>
      <c r="AU60" s="123"/>
      <c r="AV60" s="123"/>
      <c r="AW60" s="123"/>
      <c r="AX60" s="123"/>
      <c r="AY60" s="123"/>
      <c r="AZ60" s="123"/>
      <c r="BA60" s="123"/>
      <c r="BG60" s="123"/>
      <c r="BH60" s="123"/>
      <c r="BI60" s="123"/>
      <c r="BJ60" s="123"/>
      <c r="BK60" s="123"/>
      <c r="BL60" s="123"/>
      <c r="BM60" s="123"/>
      <c r="BN60" s="123"/>
      <c r="BO60" s="123"/>
      <c r="BV60" s="123"/>
      <c r="BW60" s="123"/>
      <c r="BX60" s="123"/>
      <c r="BY60" s="123"/>
      <c r="BZ60" s="123"/>
      <c r="CA60" s="123"/>
      <c r="CB60" s="123"/>
      <c r="CC60" s="123"/>
      <c r="CD60" s="123"/>
      <c r="CK60" s="123"/>
      <c r="CL60" s="123"/>
      <c r="CM60" s="123"/>
      <c r="CN60" s="123"/>
      <c r="CO60" s="123"/>
      <c r="CP60" s="123"/>
      <c r="CQ60" s="123"/>
      <c r="CR60" s="123"/>
      <c r="CS60" s="123"/>
      <c r="CZ60" s="123"/>
      <c r="DA60" s="123"/>
      <c r="DB60" s="123"/>
      <c r="DC60" s="123"/>
      <c r="DD60" s="123"/>
      <c r="DE60" s="123"/>
      <c r="DF60" s="123"/>
      <c r="DG60" s="123"/>
      <c r="DH60" s="123"/>
      <c r="DO60" s="123"/>
      <c r="DP60" s="123"/>
      <c r="DQ60" s="123"/>
      <c r="DR60" s="123"/>
      <c r="DS60" s="123"/>
      <c r="DT60" s="123"/>
      <c r="DU60" s="123"/>
      <c r="DV60" s="123"/>
      <c r="DW60" s="123"/>
      <c r="ED60" s="123"/>
      <c r="EE60" s="123"/>
      <c r="EF60" s="123"/>
      <c r="EG60" s="123"/>
      <c r="EH60" s="123"/>
      <c r="EI60" s="123"/>
      <c r="EJ60" s="123"/>
      <c r="EK60" s="123"/>
      <c r="EL60" s="123"/>
      <c r="ES60" s="123"/>
      <c r="ET60" s="123"/>
      <c r="EU60" s="123"/>
      <c r="EV60" s="123"/>
      <c r="EW60" s="123"/>
      <c r="EX60" s="123"/>
      <c r="EY60" s="123"/>
      <c r="EZ60" s="123"/>
      <c r="FA60" s="123"/>
      <c r="FH60" s="123"/>
      <c r="FI60" s="123"/>
      <c r="FJ60" s="123"/>
      <c r="FK60" s="123"/>
      <c r="FL60" s="123"/>
      <c r="FM60" s="123"/>
      <c r="FN60" s="123"/>
      <c r="FO60" s="123"/>
      <c r="FP60" s="123"/>
      <c r="FW60" s="123"/>
      <c r="FX60" s="123"/>
      <c r="FY60" s="123"/>
      <c r="FZ60" s="123"/>
      <c r="GA60" s="123"/>
      <c r="GB60" s="123"/>
      <c r="GC60" s="123"/>
      <c r="GD60" s="123"/>
      <c r="GE60" s="123"/>
      <c r="GL60" s="123"/>
      <c r="GM60" s="123"/>
      <c r="GN60" s="123"/>
      <c r="GO60" s="123"/>
      <c r="GP60" s="123"/>
      <c r="GQ60" s="123"/>
      <c r="GR60" s="123"/>
      <c r="GS60" s="123"/>
      <c r="GT60" s="123"/>
    </row>
  </sheetData>
  <sheetProtection password="ECCE" sheet="1" objects="1" scenarios="1"/>
  <mergeCells count="99">
    <mergeCell ref="A1:AM1"/>
    <mergeCell ref="A2:C2"/>
    <mergeCell ref="G2:H2"/>
    <mergeCell ref="J2:R2"/>
    <mergeCell ref="A3:A5"/>
    <mergeCell ref="B3:F3"/>
    <mergeCell ref="G3:G5"/>
    <mergeCell ref="H3:H5"/>
    <mergeCell ref="I3:AK3"/>
    <mergeCell ref="AL3:AL5"/>
    <mergeCell ref="W4:Z4"/>
    <mergeCell ref="AA4:AD4"/>
    <mergeCell ref="AE4:AH4"/>
    <mergeCell ref="AI4:AK4"/>
    <mergeCell ref="FG3:FT3"/>
    <mergeCell ref="AM3:AM5"/>
    <mergeCell ref="AN3:AN5"/>
    <mergeCell ref="AO3:AQ3"/>
    <mergeCell ref="AR3:BD3"/>
    <mergeCell ref="BF3:BS3"/>
    <mergeCell ref="BU3:CH3"/>
    <mergeCell ref="AT4:AU4"/>
    <mergeCell ref="AZ4:BA4"/>
    <mergeCell ref="BB4:BC4"/>
    <mergeCell ref="BF4:BG4"/>
    <mergeCell ref="AR4:AS4"/>
    <mergeCell ref="CR4:CS4"/>
    <mergeCell ref="BH4:BI4"/>
    <mergeCell ref="BN4:BO4"/>
    <mergeCell ref="BP4:BQ4"/>
    <mergeCell ref="FV3:GI3"/>
    <mergeCell ref="GK3:GX3"/>
    <mergeCell ref="B4:B5"/>
    <mergeCell ref="C4:C5"/>
    <mergeCell ref="D4:D5"/>
    <mergeCell ref="E4:E5"/>
    <mergeCell ref="F4:F5"/>
    <mergeCell ref="I4:J4"/>
    <mergeCell ref="K4:N4"/>
    <mergeCell ref="O4:R4"/>
    <mergeCell ref="CJ3:CW3"/>
    <mergeCell ref="CY3:DL3"/>
    <mergeCell ref="DN3:EA3"/>
    <mergeCell ref="EC3:EP3"/>
    <mergeCell ref="ER3:FE3"/>
    <mergeCell ref="S4:V4"/>
    <mergeCell ref="BR4:BS4"/>
    <mergeCell ref="BU4:BV4"/>
    <mergeCell ref="BW4:BX4"/>
    <mergeCell ref="CC4:CD4"/>
    <mergeCell ref="CE4:CF4"/>
    <mergeCell ref="CG4:CH4"/>
    <mergeCell ref="CJ4:CK4"/>
    <mergeCell ref="CL4:CM4"/>
    <mergeCell ref="DZ4:EA4"/>
    <mergeCell ref="CT4:CU4"/>
    <mergeCell ref="CV4:CW4"/>
    <mergeCell ref="CY4:CZ4"/>
    <mergeCell ref="DA4:DB4"/>
    <mergeCell ref="DG4:DH4"/>
    <mergeCell ref="DI4:DJ4"/>
    <mergeCell ref="DK4:DL4"/>
    <mergeCell ref="DN4:DO4"/>
    <mergeCell ref="DP4:DQ4"/>
    <mergeCell ref="DV4:DW4"/>
    <mergeCell ref="DX4:DY4"/>
    <mergeCell ref="FI4:FJ4"/>
    <mergeCell ref="EC4:ED4"/>
    <mergeCell ref="EE4:EF4"/>
    <mergeCell ref="EK4:EL4"/>
    <mergeCell ref="EM4:EN4"/>
    <mergeCell ref="EO4:EP4"/>
    <mergeCell ref="ER4:ES4"/>
    <mergeCell ref="GH4:GI4"/>
    <mergeCell ref="GK4:GL4"/>
    <mergeCell ref="GM4:GN4"/>
    <mergeCell ref="GS4:GT4"/>
    <mergeCell ref="GU4:GV4"/>
    <mergeCell ref="C60:D60"/>
    <mergeCell ref="E60:F60"/>
    <mergeCell ref="AA60:AB60"/>
    <mergeCell ref="AC60:AE60"/>
    <mergeCell ref="GF4:GG4"/>
    <mergeCell ref="FO4:FP4"/>
    <mergeCell ref="FQ4:FR4"/>
    <mergeCell ref="FS4:FT4"/>
    <mergeCell ref="FV4:FW4"/>
    <mergeCell ref="FX4:FY4"/>
    <mergeCell ref="GD4:GE4"/>
    <mergeCell ref="ET4:EU4"/>
    <mergeCell ref="EZ4:FA4"/>
    <mergeCell ref="FB4:FC4"/>
    <mergeCell ref="FD4:FE4"/>
    <mergeCell ref="FG4:FH4"/>
    <mergeCell ref="GW4:GX4"/>
    <mergeCell ref="GZ4:HA4"/>
    <mergeCell ref="HB4:HC4"/>
    <mergeCell ref="HD4:HE4"/>
    <mergeCell ref="HF4:HF5"/>
  </mergeCells>
  <phoneticPr fontId="2" type="noConversion"/>
  <conditionalFormatting sqref="C21:C54 C59">
    <cfRule type="expression" dxfId="117" priority="51" stopIfTrue="1">
      <formula>OR(AQ21&gt;0,AQ21&lt;0)</formula>
    </cfRule>
    <cfRule type="expression" dxfId="116" priority="52" stopIfTrue="1">
      <formula>OR(AND(LEN(C21)&gt;0,LEN(C21)&lt;10),LEN(C21)&gt;10)</formula>
    </cfRule>
  </conditionalFormatting>
  <conditionalFormatting sqref="AK6:AK54 AK59">
    <cfRule type="cellIs" dxfId="115" priority="53" stopIfTrue="1" operator="equal">
      <formula>"申報總口數逾限，請刪減"</formula>
    </cfRule>
    <cfRule type="cellIs" dxfId="114" priority="54" stopIfTrue="1" operator="equal">
      <formula>"申報配偶子女逾限，請刪減"</formula>
    </cfRule>
  </conditionalFormatting>
  <conditionalFormatting sqref="AJ6:AJ54 AL6:AL54 AL59 AJ59">
    <cfRule type="cellIs" dxfId="113" priority="55" stopIfTrue="1" operator="equal">
      <formula>"＊"</formula>
    </cfRule>
  </conditionalFormatting>
  <conditionalFormatting sqref="AM7:AM54 AM59">
    <cfRule type="cellIs" dxfId="112" priority="56" stopIfTrue="1" operator="equal">
      <formula>"自填"</formula>
    </cfRule>
  </conditionalFormatting>
  <conditionalFormatting sqref="AG6:AG54 AC6:AC54 Y6:Y54 Y59 AC59 AG59">
    <cfRule type="cellIs" dxfId="111" priority="57" stopIfTrue="1" operator="equal">
      <formula>"制度取消後始出生"</formula>
    </cfRule>
    <cfRule type="cellIs" dxfId="110" priority="58" stopIfTrue="1" operator="equal">
      <formula>"提醒 : 滿20歲"</formula>
    </cfRule>
  </conditionalFormatting>
  <conditionalFormatting sqref="U6:U54 U59">
    <cfRule type="cellIs" dxfId="109" priority="59" stopIfTrue="1" operator="equal">
      <formula>"制度取消後始結婚"</formula>
    </cfRule>
  </conditionalFormatting>
  <conditionalFormatting sqref="Q6:Q54 M6:M54 M59 Q59">
    <cfRule type="cellIs" dxfId="108" priority="60" stopIfTrue="1" operator="equal">
      <formula>"84年以前未滿60歲"</formula>
    </cfRule>
  </conditionalFormatting>
  <conditionalFormatting sqref="F21:F54 F59">
    <cfRule type="cellIs" dxfId="107" priority="61" stopIfTrue="1" operator="equal">
      <formula>"請選擇"</formula>
    </cfRule>
  </conditionalFormatting>
  <conditionalFormatting sqref="E21:E54 N59 E59 N6:N54">
    <cfRule type="cellIs" dxfId="106" priority="62" stopIfTrue="1" operator="equal">
      <formula>"自填"</formula>
    </cfRule>
  </conditionalFormatting>
  <conditionalFormatting sqref="R6:R54 R59">
    <cfRule type="cellIs" dxfId="105" priority="50" stopIfTrue="1" operator="equal">
      <formula>"自填"</formula>
    </cfRule>
  </conditionalFormatting>
  <conditionalFormatting sqref="V6:V54 V59">
    <cfRule type="cellIs" dxfId="104" priority="49" stopIfTrue="1" operator="equal">
      <formula>"自填"</formula>
    </cfRule>
  </conditionalFormatting>
  <conditionalFormatting sqref="Z6:Z54 Z59">
    <cfRule type="cellIs" dxfId="103" priority="48" stopIfTrue="1" operator="equal">
      <formula>"自填"</formula>
    </cfRule>
  </conditionalFormatting>
  <conditionalFormatting sqref="AD6:AD54 AD59">
    <cfRule type="cellIs" dxfId="102" priority="47" stopIfTrue="1" operator="equal">
      <formula>"自填"</formula>
    </cfRule>
  </conditionalFormatting>
  <conditionalFormatting sqref="AH6:AH54 AH59">
    <cfRule type="cellIs" dxfId="101" priority="46" stopIfTrue="1" operator="equal">
      <formula>"自填"</formula>
    </cfRule>
  </conditionalFormatting>
  <conditionalFormatting sqref="C55:C57">
    <cfRule type="expression" dxfId="100" priority="34" stopIfTrue="1">
      <formula>OR(AQ55&gt;0,AQ55&lt;0)</formula>
    </cfRule>
    <cfRule type="expression" dxfId="99" priority="35" stopIfTrue="1">
      <formula>OR(AND(LEN(C55)&gt;0,LEN(C55)&lt;10),LEN(C55)&gt;10)</formula>
    </cfRule>
  </conditionalFormatting>
  <conditionalFormatting sqref="AK55:AK57">
    <cfRule type="cellIs" dxfId="98" priority="36" stopIfTrue="1" operator="equal">
      <formula>"申報總口數逾限，請刪減"</formula>
    </cfRule>
    <cfRule type="cellIs" dxfId="97" priority="37" stopIfTrue="1" operator="equal">
      <formula>"申報配偶子女逾限，請刪減"</formula>
    </cfRule>
  </conditionalFormatting>
  <conditionalFormatting sqref="AJ55:AJ57 AL55:AL57">
    <cfRule type="cellIs" dxfId="96" priority="38" stopIfTrue="1" operator="equal">
      <formula>"＊"</formula>
    </cfRule>
  </conditionalFormatting>
  <conditionalFormatting sqref="AM55:AM57">
    <cfRule type="cellIs" dxfId="95" priority="39" stopIfTrue="1" operator="equal">
      <formula>"自填"</formula>
    </cfRule>
  </conditionalFormatting>
  <conditionalFormatting sqref="AG55:AG57 AC55:AC57 Y55:Y57">
    <cfRule type="cellIs" dxfId="94" priority="40" stopIfTrue="1" operator="equal">
      <formula>"制度取消後始出生"</formula>
    </cfRule>
    <cfRule type="cellIs" dxfId="93" priority="41" stopIfTrue="1" operator="equal">
      <formula>"提醒 : 滿20歲"</formula>
    </cfRule>
  </conditionalFormatting>
  <conditionalFormatting sqref="U55:U57">
    <cfRule type="cellIs" dxfId="92" priority="42" stopIfTrue="1" operator="equal">
      <formula>"制度取消後始結婚"</formula>
    </cfRule>
  </conditionalFormatting>
  <conditionalFormatting sqref="Q55:Q57 M55:M57">
    <cfRule type="cellIs" dxfId="91" priority="43" stopIfTrue="1" operator="equal">
      <formula>"84年以前未滿60歲"</formula>
    </cfRule>
  </conditionalFormatting>
  <conditionalFormatting sqref="F55:F57">
    <cfRule type="cellIs" dxfId="90" priority="44" stopIfTrue="1" operator="equal">
      <formula>"請選擇"</formula>
    </cfRule>
  </conditionalFormatting>
  <conditionalFormatting sqref="E55:E57 N55:N57">
    <cfRule type="cellIs" dxfId="89" priority="45" stopIfTrue="1" operator="equal">
      <formula>"自填"</formula>
    </cfRule>
  </conditionalFormatting>
  <conditionalFormatting sqref="R55:R57">
    <cfRule type="cellIs" dxfId="88" priority="33" stopIfTrue="1" operator="equal">
      <formula>"自填"</formula>
    </cfRule>
  </conditionalFormatting>
  <conditionalFormatting sqref="V55:V57">
    <cfRule type="cellIs" dxfId="87" priority="32" stopIfTrue="1" operator="equal">
      <formula>"自填"</formula>
    </cfRule>
  </conditionalFormatting>
  <conditionalFormatting sqref="Z55:Z57">
    <cfRule type="cellIs" dxfId="86" priority="31" stopIfTrue="1" operator="equal">
      <formula>"自填"</formula>
    </cfRule>
  </conditionalFormatting>
  <conditionalFormatting sqref="AD55:AD57">
    <cfRule type="cellIs" dxfId="85" priority="30" stopIfTrue="1" operator="equal">
      <formula>"自填"</formula>
    </cfRule>
  </conditionalFormatting>
  <conditionalFormatting sqref="AH55:AH57">
    <cfRule type="cellIs" dxfId="84" priority="29" stopIfTrue="1" operator="equal">
      <formula>"自填"</formula>
    </cfRule>
  </conditionalFormatting>
  <conditionalFormatting sqref="C58">
    <cfRule type="expression" dxfId="83" priority="17" stopIfTrue="1">
      <formula>OR(AQ58&gt;0,AQ58&lt;0)</formula>
    </cfRule>
    <cfRule type="expression" dxfId="82" priority="18" stopIfTrue="1">
      <formula>OR(AND(LEN(C58)&gt;0,LEN(C58)&lt;10),LEN(C58)&gt;10)</formula>
    </cfRule>
  </conditionalFormatting>
  <conditionalFormatting sqref="AK58">
    <cfRule type="cellIs" dxfId="81" priority="19" stopIfTrue="1" operator="equal">
      <formula>"申報總口數逾限，請刪減"</formula>
    </cfRule>
    <cfRule type="cellIs" dxfId="80" priority="20" stopIfTrue="1" operator="equal">
      <formula>"申報配偶子女逾限，請刪減"</formula>
    </cfRule>
  </conditionalFormatting>
  <conditionalFormatting sqref="AJ58 AL58">
    <cfRule type="cellIs" dxfId="79" priority="21" stopIfTrue="1" operator="equal">
      <formula>"＊"</formula>
    </cfRule>
  </conditionalFormatting>
  <conditionalFormatting sqref="AM58">
    <cfRule type="cellIs" dxfId="78" priority="22" stopIfTrue="1" operator="equal">
      <formula>"自填"</formula>
    </cfRule>
  </conditionalFormatting>
  <conditionalFormatting sqref="AG58 AC58 Y58">
    <cfRule type="cellIs" dxfId="77" priority="23" stopIfTrue="1" operator="equal">
      <formula>"制度取消後始出生"</formula>
    </cfRule>
    <cfRule type="cellIs" dxfId="76" priority="24" stopIfTrue="1" operator="equal">
      <formula>"提醒 : 滿20歲"</formula>
    </cfRule>
  </conditionalFormatting>
  <conditionalFormatting sqref="U58">
    <cfRule type="cellIs" dxfId="75" priority="25" stopIfTrue="1" operator="equal">
      <formula>"制度取消後始結婚"</formula>
    </cfRule>
  </conditionalFormatting>
  <conditionalFormatting sqref="Q58 M58">
    <cfRule type="cellIs" dxfId="74" priority="26" stopIfTrue="1" operator="equal">
      <formula>"84年以前未滿60歲"</formula>
    </cfRule>
  </conditionalFormatting>
  <conditionalFormatting sqref="F58">
    <cfRule type="cellIs" dxfId="73" priority="27" stopIfTrue="1" operator="equal">
      <formula>"請選擇"</formula>
    </cfRule>
  </conditionalFormatting>
  <conditionalFormatting sqref="E58 N58">
    <cfRule type="cellIs" dxfId="72" priority="28" stopIfTrue="1" operator="equal">
      <formula>"自填"</formula>
    </cfRule>
  </conditionalFormatting>
  <conditionalFormatting sqref="R58">
    <cfRule type="cellIs" dxfId="71" priority="16" stopIfTrue="1" operator="equal">
      <formula>"自填"</formula>
    </cfRule>
  </conditionalFormatting>
  <conditionalFormatting sqref="V58">
    <cfRule type="cellIs" dxfId="70" priority="15" stopIfTrue="1" operator="equal">
      <formula>"自填"</formula>
    </cfRule>
  </conditionalFormatting>
  <conditionalFormatting sqref="Z58">
    <cfRule type="cellIs" dxfId="69" priority="14" stopIfTrue="1" operator="equal">
      <formula>"自填"</formula>
    </cfRule>
  </conditionalFormatting>
  <conditionalFormatting sqref="AD58">
    <cfRule type="cellIs" dxfId="68" priority="13" stopIfTrue="1" operator="equal">
      <formula>"自填"</formula>
    </cfRule>
  </conditionalFormatting>
  <conditionalFormatting sqref="AH58">
    <cfRule type="cellIs" dxfId="67" priority="12" stopIfTrue="1" operator="equal">
      <formula>"自填"</formula>
    </cfRule>
  </conditionalFormatting>
  <conditionalFormatting sqref="C6">
    <cfRule type="expression" dxfId="66" priority="6" stopIfTrue="1">
      <formula>OR(AQ6&gt;0,AQ6&lt;0)</formula>
    </cfRule>
    <cfRule type="expression" dxfId="65" priority="7" stopIfTrue="1">
      <formula>OR(AND(LEN(C6)&gt;0,LEN(C6)&lt;10),LEN(C6)&gt;10)</formula>
    </cfRule>
  </conditionalFormatting>
  <conditionalFormatting sqref="F6">
    <cfRule type="cellIs" dxfId="64" priority="8" stopIfTrue="1" operator="equal">
      <formula>"請選擇"</formula>
    </cfRule>
  </conditionalFormatting>
  <conditionalFormatting sqref="E6">
    <cfRule type="cellIs" dxfId="63" priority="9" stopIfTrue="1" operator="equal">
      <formula>"自填"</formula>
    </cfRule>
  </conditionalFormatting>
  <conditionalFormatting sqref="AM6">
    <cfRule type="cellIs" dxfId="62" priority="5" stopIfTrue="1" operator="equal">
      <formula>"自填"</formula>
    </cfRule>
  </conditionalFormatting>
  <conditionalFormatting sqref="C7:C20">
    <cfRule type="expression" dxfId="61" priority="1" stopIfTrue="1">
      <formula>OR(AQ7&gt;0,AQ7&lt;0)</formula>
    </cfRule>
    <cfRule type="expression" dxfId="60" priority="2" stopIfTrue="1">
      <formula>OR(AND(LEN(C7)&gt;0,LEN(C7)&lt;10),LEN(C7)&gt;10)</formula>
    </cfRule>
  </conditionalFormatting>
  <conditionalFormatting sqref="F7:F20">
    <cfRule type="cellIs" dxfId="59" priority="3" stopIfTrue="1" operator="equal">
      <formula>"請選擇"</formula>
    </cfRule>
  </conditionalFormatting>
  <conditionalFormatting sqref="E7:E20">
    <cfRule type="cellIs" dxfId="58" priority="4" stopIfTrue="1" operator="equal">
      <formula>"自填"</formula>
    </cfRule>
  </conditionalFormatting>
  <dataValidations count="2">
    <dataValidation type="list" allowBlank="1" showInputMessage="1" sqref="N6:N59 R6:R59 V6:V59 Z6:Z59 AD6:AD59 E6:E59 AH6:AH59">
      <formula1>"自填,15.5,15,14.5,14,13.5,,13,12.5,12,11,10,9,8,7,6,5,4,3,2,1"</formula1>
    </dataValidation>
    <dataValidation type="list" allowBlank="1" showInputMessage="1" sqref="AM6:AM59">
      <formula1>"自填,*年*月*日畢業,*年*月*日死亡,*年*月*日離婚"</formula1>
    </dataValidation>
  </dataValidations>
  <printOptions horizontalCentered="1"/>
  <pageMargins left="0.39370078740157483" right="0.39370078740157483" top="0.39370078740157483" bottom="0.39370078740157483" header="0.51181102362204722" footer="0.31496062992125984"/>
  <pageSetup paperSize="8" orientation="landscape" horizontalDpi="300" verticalDpi="300" r:id="rId1"/>
  <headerFooter alignWithMargins="0">
    <oddFooter>&amp;L印表日期：&amp;D&amp;R第 &amp;N - &amp;P 頁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Sheet2!$A$1:$A$11</xm:f>
          </x14:formula1>
          <xm:sqref>F6:F59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HR60"/>
  <sheetViews>
    <sheetView zoomScaleNormal="100" workbookViewId="0">
      <pane xSplit="10" ySplit="5" topLeftCell="K6" activePane="bottomRight" state="frozenSplit"/>
      <selection activeCell="B6" sqref="B6"/>
      <selection pane="topRight" activeCell="B6" sqref="B6"/>
      <selection pane="bottomLeft" activeCell="B6" sqref="B6"/>
      <selection pane="bottomRight" activeCell="HT12" sqref="HT12"/>
    </sheetView>
  </sheetViews>
  <sheetFormatPr defaultColWidth="9" defaultRowHeight="15.75" customHeight="1"/>
  <cols>
    <col min="1" max="1" width="3.5" style="6" customWidth="1"/>
    <col min="2" max="2" width="4.625" style="6" customWidth="1"/>
    <col min="3" max="3" width="5.875" style="6" customWidth="1"/>
    <col min="4" max="4" width="6.125" style="6" customWidth="1"/>
    <col min="5" max="5" width="3.875" style="6" customWidth="1"/>
    <col min="6" max="6" width="15.125" style="6" customWidth="1"/>
    <col min="7" max="10" width="3.875" style="6" customWidth="1"/>
    <col min="11" max="11" width="4.625" style="6" customWidth="1"/>
    <col min="12" max="12" width="6.125" style="6" hidden="1" customWidth="1"/>
    <col min="13" max="13" width="3.875" style="6" hidden="1" customWidth="1"/>
    <col min="14" max="14" width="3.875" style="6" customWidth="1"/>
    <col min="15" max="15" width="4.625" style="6" customWidth="1"/>
    <col min="16" max="16" width="6.125" style="6" hidden="1" customWidth="1"/>
    <col min="17" max="17" width="3.875" style="6" hidden="1" customWidth="1"/>
    <col min="18" max="18" width="3.875" style="6" customWidth="1"/>
    <col min="19" max="19" width="4.625" style="6" customWidth="1"/>
    <col min="20" max="20" width="6.125" style="6" customWidth="1"/>
    <col min="21" max="22" width="3.875" style="6" customWidth="1"/>
    <col min="23" max="23" width="4.625" style="6" customWidth="1"/>
    <col min="24" max="24" width="6.125" style="6" customWidth="1"/>
    <col min="25" max="26" width="3.875" style="6" customWidth="1"/>
    <col min="27" max="27" width="4.625" style="6" customWidth="1"/>
    <col min="28" max="28" width="6.125" style="6" customWidth="1"/>
    <col min="29" max="30" width="3.875" style="6" customWidth="1"/>
    <col min="31" max="31" width="4.625" style="6" customWidth="1"/>
    <col min="32" max="32" width="6.125" style="6" customWidth="1"/>
    <col min="33" max="34" width="3.875" style="6" customWidth="1"/>
    <col min="35" max="35" width="3.25" style="6" customWidth="1"/>
    <col min="36" max="36" width="5.125" style="6" customWidth="1"/>
    <col min="37" max="37" width="7" style="6" customWidth="1"/>
    <col min="38" max="38" width="8.875" style="6" customWidth="1"/>
    <col min="39" max="39" width="15.25" style="6" customWidth="1"/>
    <col min="40" max="40" width="14.375" style="6" customWidth="1"/>
    <col min="41" max="41" width="9.125" style="6" hidden="1" customWidth="1"/>
    <col min="42" max="42" width="4" style="6" hidden="1" customWidth="1"/>
    <col min="43" max="43" width="6.875" style="6" hidden="1" customWidth="1"/>
    <col min="44" max="44" width="3.25" style="6" hidden="1" customWidth="1"/>
    <col min="45" max="51" width="3.25" style="7" hidden="1" customWidth="1"/>
    <col min="52" max="53" width="3.75" style="7" hidden="1" customWidth="1"/>
    <col min="54" max="55" width="3.75" style="6" hidden="1" customWidth="1"/>
    <col min="56" max="56" width="7.875" style="6" hidden="1" customWidth="1"/>
    <col min="57" max="57" width="9" style="6" hidden="1" customWidth="1"/>
    <col min="58" max="58" width="3" style="6" hidden="1" customWidth="1"/>
    <col min="59" max="67" width="3" style="7" hidden="1" customWidth="1"/>
    <col min="68" max="73" width="3" style="6" hidden="1" customWidth="1"/>
    <col min="74" max="82" width="3" style="7" hidden="1" customWidth="1"/>
    <col min="83" max="88" width="3" style="6" hidden="1" customWidth="1"/>
    <col min="89" max="97" width="3" style="7" hidden="1" customWidth="1"/>
    <col min="98" max="101" width="3" style="6" hidden="1" customWidth="1"/>
    <col min="102" max="102" width="2.5" style="6" hidden="1" customWidth="1"/>
    <col min="103" max="103" width="3" style="6" hidden="1" customWidth="1"/>
    <col min="104" max="112" width="3" style="7" hidden="1" customWidth="1"/>
    <col min="113" max="116" width="3" style="6" hidden="1" customWidth="1"/>
    <col min="117" max="117" width="2.5" style="6" hidden="1" customWidth="1"/>
    <col min="118" max="118" width="3" style="6" hidden="1" customWidth="1"/>
    <col min="119" max="127" width="3" style="7" hidden="1" customWidth="1"/>
    <col min="128" max="131" width="3" style="6" hidden="1" customWidth="1"/>
    <col min="132" max="132" width="2.5" style="6" hidden="1" customWidth="1"/>
    <col min="133" max="133" width="3" style="6" hidden="1" customWidth="1"/>
    <col min="134" max="142" width="3" style="7" hidden="1" customWidth="1"/>
    <col min="143" max="146" width="3" style="6" hidden="1" customWidth="1"/>
    <col min="147" max="147" width="2.5" style="6" hidden="1" customWidth="1"/>
    <col min="148" max="148" width="3" style="6" hidden="1" customWidth="1"/>
    <col min="149" max="157" width="3" style="7" hidden="1" customWidth="1"/>
    <col min="158" max="161" width="3" style="6" hidden="1" customWidth="1"/>
    <col min="162" max="162" width="2.5" style="6" hidden="1" customWidth="1"/>
    <col min="163" max="163" width="3" style="6" hidden="1" customWidth="1"/>
    <col min="164" max="172" width="3" style="7" hidden="1" customWidth="1"/>
    <col min="173" max="176" width="3" style="6" hidden="1" customWidth="1"/>
    <col min="177" max="177" width="2.5" style="6" hidden="1" customWidth="1"/>
    <col min="178" max="178" width="3" style="6" hidden="1" customWidth="1"/>
    <col min="179" max="187" width="3" style="7" hidden="1" customWidth="1"/>
    <col min="188" max="191" width="3" style="6" hidden="1" customWidth="1"/>
    <col min="192" max="192" width="2.5" style="6" hidden="1" customWidth="1"/>
    <col min="193" max="193" width="3" style="6" hidden="1" customWidth="1"/>
    <col min="194" max="202" width="3" style="7" hidden="1" customWidth="1"/>
    <col min="203" max="206" width="3" style="6" hidden="1" customWidth="1"/>
    <col min="207" max="207" width="2.75" style="6" hidden="1" customWidth="1"/>
    <col min="208" max="212" width="8" style="6" hidden="1" customWidth="1"/>
    <col min="213" max="214" width="9" style="6" hidden="1" customWidth="1"/>
    <col min="215" max="215" width="4.125" style="6" hidden="1" customWidth="1"/>
    <col min="216" max="218" width="9" style="6" hidden="1" customWidth="1"/>
    <col min="219" max="219" width="2.375" style="6" hidden="1" customWidth="1"/>
    <col min="220" max="224" width="2.75" style="6" hidden="1" customWidth="1"/>
    <col min="225" max="225" width="2.375" style="6" hidden="1" customWidth="1"/>
    <col min="226" max="226" width="0" style="6" hidden="1" customWidth="1"/>
    <col min="227" max="16384" width="9" style="6"/>
  </cols>
  <sheetData>
    <row r="1" spans="1:226" ht="63" customHeight="1" thickBot="1">
      <c r="A1" s="188" t="s">
        <v>799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  <c r="U1" s="189"/>
      <c r="V1" s="189"/>
      <c r="W1" s="189"/>
      <c r="X1" s="189"/>
      <c r="Y1" s="189"/>
      <c r="Z1" s="189"/>
      <c r="AA1" s="189"/>
      <c r="AB1" s="189"/>
      <c r="AC1" s="189"/>
      <c r="AD1" s="189"/>
      <c r="AE1" s="189"/>
      <c r="AF1" s="189"/>
      <c r="AG1" s="189"/>
      <c r="AH1" s="189"/>
      <c r="AI1" s="189"/>
      <c r="AJ1" s="189"/>
      <c r="AK1" s="189"/>
      <c r="AL1" s="189"/>
      <c r="AM1" s="189"/>
      <c r="AN1" s="44"/>
    </row>
    <row r="2" spans="1:226" ht="16.5" customHeight="1" thickBot="1">
      <c r="A2" s="137" t="s">
        <v>81</v>
      </c>
      <c r="B2" s="138"/>
      <c r="C2" s="138"/>
      <c r="D2" s="108">
        <v>104</v>
      </c>
      <c r="E2" s="43" t="s">
        <v>46</v>
      </c>
      <c r="F2" s="124" t="s">
        <v>795</v>
      </c>
      <c r="G2" s="139" t="s">
        <v>693</v>
      </c>
      <c r="H2" s="139"/>
      <c r="I2" s="40"/>
      <c r="J2" s="140" t="str">
        <f>IF(TRIM(G2)="","",VLOOKUP(G2,Sheet2!P2:Q319,2,FALSE))</f>
        <v>開南大學</v>
      </c>
      <c r="K2" s="140"/>
      <c r="L2" s="140"/>
      <c r="M2" s="140"/>
      <c r="N2" s="140"/>
      <c r="O2" s="140"/>
      <c r="P2" s="140"/>
      <c r="Q2" s="140"/>
      <c r="R2" s="1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</row>
    <row r="3" spans="1:226" s="131" customFormat="1" ht="18.75" customHeight="1">
      <c r="A3" s="142" t="s">
        <v>9</v>
      </c>
      <c r="B3" s="144" t="s">
        <v>3</v>
      </c>
      <c r="C3" s="145"/>
      <c r="D3" s="145"/>
      <c r="E3" s="145"/>
      <c r="F3" s="145"/>
      <c r="G3" s="146" t="s">
        <v>31</v>
      </c>
      <c r="H3" s="149" t="s">
        <v>30</v>
      </c>
      <c r="I3" s="152" t="s">
        <v>86</v>
      </c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  <c r="AA3" s="153"/>
      <c r="AB3" s="153"/>
      <c r="AC3" s="153"/>
      <c r="AD3" s="153"/>
      <c r="AE3" s="153"/>
      <c r="AF3" s="153"/>
      <c r="AG3" s="153"/>
      <c r="AH3" s="153"/>
      <c r="AI3" s="153"/>
      <c r="AJ3" s="153"/>
      <c r="AK3" s="154"/>
      <c r="AL3" s="142" t="s">
        <v>92</v>
      </c>
      <c r="AM3" s="142" t="s">
        <v>83</v>
      </c>
      <c r="AN3" s="180"/>
      <c r="AO3" s="179" t="s">
        <v>79</v>
      </c>
      <c r="AP3" s="179"/>
      <c r="AQ3" s="179"/>
      <c r="AR3" s="184" t="s">
        <v>50</v>
      </c>
      <c r="AS3" s="184"/>
      <c r="AT3" s="184"/>
      <c r="AU3" s="184"/>
      <c r="AV3" s="184"/>
      <c r="AW3" s="184"/>
      <c r="AX3" s="184"/>
      <c r="AY3" s="184"/>
      <c r="AZ3" s="184"/>
      <c r="BA3" s="184"/>
      <c r="BB3" s="184"/>
      <c r="BC3" s="184"/>
      <c r="BD3" s="184"/>
      <c r="BF3" s="182" t="str">
        <f>"A　　　"&amp;Sheet2!D3</f>
        <v>A　　　0</v>
      </c>
      <c r="BG3" s="182"/>
      <c r="BH3" s="182"/>
      <c r="BI3" s="182"/>
      <c r="BJ3" s="182"/>
      <c r="BK3" s="182"/>
      <c r="BL3" s="182"/>
      <c r="BM3" s="182"/>
      <c r="BN3" s="182"/>
      <c r="BO3" s="182"/>
      <c r="BP3" s="182"/>
      <c r="BQ3" s="182"/>
      <c r="BR3" s="183"/>
      <c r="BS3" s="183"/>
      <c r="BT3" s="9"/>
      <c r="BU3" s="182" t="str">
        <f>"Ｂ　　　"&amp;Sheet2!D4</f>
        <v>Ｂ　　　800701</v>
      </c>
      <c r="BV3" s="182"/>
      <c r="BW3" s="182"/>
      <c r="BX3" s="182"/>
      <c r="BY3" s="182"/>
      <c r="BZ3" s="182"/>
      <c r="CA3" s="182"/>
      <c r="CB3" s="182"/>
      <c r="CC3" s="182"/>
      <c r="CD3" s="182"/>
      <c r="CE3" s="182"/>
      <c r="CF3" s="182"/>
      <c r="CG3" s="183"/>
      <c r="CH3" s="183"/>
      <c r="CI3" s="6"/>
      <c r="CJ3" s="182" t="str">
        <f>"C　　　"&amp;Sheet2!D5</f>
        <v>C　　　810101</v>
      </c>
      <c r="CK3" s="182"/>
      <c r="CL3" s="182"/>
      <c r="CM3" s="182"/>
      <c r="CN3" s="182"/>
      <c r="CO3" s="182"/>
      <c r="CP3" s="182"/>
      <c r="CQ3" s="182"/>
      <c r="CR3" s="182"/>
      <c r="CS3" s="182"/>
      <c r="CT3" s="182"/>
      <c r="CU3" s="182"/>
      <c r="CV3" s="183"/>
      <c r="CW3" s="183"/>
      <c r="CY3" s="182" t="str">
        <f>"D　　　"&amp;Sheet2!D6</f>
        <v>D　　　810701</v>
      </c>
      <c r="CZ3" s="182"/>
      <c r="DA3" s="182"/>
      <c r="DB3" s="182"/>
      <c r="DC3" s="182"/>
      <c r="DD3" s="182"/>
      <c r="DE3" s="182"/>
      <c r="DF3" s="182"/>
      <c r="DG3" s="182"/>
      <c r="DH3" s="182"/>
      <c r="DI3" s="182"/>
      <c r="DJ3" s="182"/>
      <c r="DK3" s="183"/>
      <c r="DL3" s="183"/>
      <c r="DN3" s="182" t="str">
        <f>"E　　　"&amp;Sheet2!D7</f>
        <v>E　　　820101</v>
      </c>
      <c r="DO3" s="182"/>
      <c r="DP3" s="182"/>
      <c r="DQ3" s="182"/>
      <c r="DR3" s="182"/>
      <c r="DS3" s="182"/>
      <c r="DT3" s="182"/>
      <c r="DU3" s="182"/>
      <c r="DV3" s="182"/>
      <c r="DW3" s="182"/>
      <c r="DX3" s="182"/>
      <c r="DY3" s="182"/>
      <c r="DZ3" s="183"/>
      <c r="EA3" s="183"/>
      <c r="EC3" s="182" t="str">
        <f>"F　　　"&amp;Sheet2!D8</f>
        <v>F　　　820701</v>
      </c>
      <c r="ED3" s="182"/>
      <c r="EE3" s="182"/>
      <c r="EF3" s="182"/>
      <c r="EG3" s="182"/>
      <c r="EH3" s="182"/>
      <c r="EI3" s="182"/>
      <c r="EJ3" s="182"/>
      <c r="EK3" s="182"/>
      <c r="EL3" s="182"/>
      <c r="EM3" s="182"/>
      <c r="EN3" s="182"/>
      <c r="EO3" s="183"/>
      <c r="EP3" s="183"/>
      <c r="ER3" s="182" t="str">
        <f>"G　　　"&amp;Sheet2!D9</f>
        <v>G　　　830101</v>
      </c>
      <c r="ES3" s="182"/>
      <c r="ET3" s="182"/>
      <c r="EU3" s="182"/>
      <c r="EV3" s="182"/>
      <c r="EW3" s="182"/>
      <c r="EX3" s="182"/>
      <c r="EY3" s="182"/>
      <c r="EZ3" s="182"/>
      <c r="FA3" s="182"/>
      <c r="FB3" s="182"/>
      <c r="FC3" s="182"/>
      <c r="FD3" s="183"/>
      <c r="FE3" s="183"/>
      <c r="FG3" s="182" t="str">
        <f>"H　　　"&amp;Sheet2!D10</f>
        <v>H　　　830701</v>
      </c>
      <c r="FH3" s="182"/>
      <c r="FI3" s="182"/>
      <c r="FJ3" s="182"/>
      <c r="FK3" s="182"/>
      <c r="FL3" s="182"/>
      <c r="FM3" s="182"/>
      <c r="FN3" s="182"/>
      <c r="FO3" s="182"/>
      <c r="FP3" s="182"/>
      <c r="FQ3" s="182"/>
      <c r="FR3" s="182"/>
      <c r="FS3" s="183"/>
      <c r="FT3" s="183"/>
      <c r="FV3" s="182" t="str">
        <f>"I　　　"&amp;Sheet2!D11</f>
        <v>I　　　840101</v>
      </c>
      <c r="FW3" s="182"/>
      <c r="FX3" s="182"/>
      <c r="FY3" s="182"/>
      <c r="FZ3" s="182"/>
      <c r="GA3" s="182"/>
      <c r="GB3" s="182"/>
      <c r="GC3" s="182"/>
      <c r="GD3" s="182"/>
      <c r="GE3" s="182"/>
      <c r="GF3" s="182"/>
      <c r="GG3" s="182"/>
      <c r="GH3" s="183"/>
      <c r="GI3" s="183"/>
      <c r="GK3" s="182" t="str">
        <f>"J　　　"&amp;Sheet2!D12</f>
        <v>J　　　840701</v>
      </c>
      <c r="GL3" s="182"/>
      <c r="GM3" s="182"/>
      <c r="GN3" s="182"/>
      <c r="GO3" s="182"/>
      <c r="GP3" s="182"/>
      <c r="GQ3" s="182"/>
      <c r="GR3" s="182"/>
      <c r="GS3" s="182"/>
      <c r="GT3" s="182"/>
      <c r="GU3" s="182"/>
      <c r="GV3" s="182"/>
      <c r="GW3" s="183"/>
      <c r="GX3" s="183"/>
    </row>
    <row r="4" spans="1:226" s="131" customFormat="1" ht="18.75" customHeight="1">
      <c r="A4" s="143"/>
      <c r="B4" s="165" t="s">
        <v>0</v>
      </c>
      <c r="C4" s="166" t="s">
        <v>28</v>
      </c>
      <c r="D4" s="168" t="s">
        <v>5</v>
      </c>
      <c r="E4" s="170" t="s">
        <v>27</v>
      </c>
      <c r="F4" s="170" t="s">
        <v>88</v>
      </c>
      <c r="G4" s="147"/>
      <c r="H4" s="150"/>
      <c r="I4" s="173" t="s">
        <v>87</v>
      </c>
      <c r="J4" s="174"/>
      <c r="K4" s="155" t="s">
        <v>6</v>
      </c>
      <c r="L4" s="156"/>
      <c r="M4" s="156"/>
      <c r="N4" s="157"/>
      <c r="O4" s="158" t="s">
        <v>7</v>
      </c>
      <c r="P4" s="156"/>
      <c r="Q4" s="156"/>
      <c r="R4" s="157"/>
      <c r="S4" s="155" t="s">
        <v>10</v>
      </c>
      <c r="T4" s="156"/>
      <c r="U4" s="156"/>
      <c r="V4" s="157"/>
      <c r="W4" s="158" t="s">
        <v>16</v>
      </c>
      <c r="X4" s="156"/>
      <c r="Y4" s="156"/>
      <c r="Z4" s="157"/>
      <c r="AA4" s="155" t="s">
        <v>17</v>
      </c>
      <c r="AB4" s="156"/>
      <c r="AC4" s="156"/>
      <c r="AD4" s="157"/>
      <c r="AE4" s="155" t="s">
        <v>18</v>
      </c>
      <c r="AF4" s="156"/>
      <c r="AG4" s="156"/>
      <c r="AH4" s="157"/>
      <c r="AI4" s="159" t="s">
        <v>85</v>
      </c>
      <c r="AJ4" s="160"/>
      <c r="AK4" s="161"/>
      <c r="AL4" s="162"/>
      <c r="AM4" s="162"/>
      <c r="AN4" s="181"/>
      <c r="AO4" s="132"/>
      <c r="AP4" s="132"/>
      <c r="AQ4" s="132"/>
      <c r="AR4" s="177" t="s">
        <v>6</v>
      </c>
      <c r="AS4" s="177"/>
      <c r="AT4" s="177" t="s">
        <v>7</v>
      </c>
      <c r="AU4" s="177"/>
      <c r="AV4" s="129" t="s">
        <v>10</v>
      </c>
      <c r="AW4" s="132" t="s">
        <v>8</v>
      </c>
      <c r="AX4" s="132" t="s">
        <v>1</v>
      </c>
      <c r="AY4" s="132" t="s">
        <v>2</v>
      </c>
      <c r="AZ4" s="178" t="s">
        <v>51</v>
      </c>
      <c r="BA4" s="178"/>
      <c r="BB4" s="178" t="s">
        <v>45</v>
      </c>
      <c r="BC4" s="178"/>
      <c r="BD4" s="19" t="s">
        <v>29</v>
      </c>
      <c r="BF4" s="177" t="s">
        <v>6</v>
      </c>
      <c r="BG4" s="177"/>
      <c r="BH4" s="177" t="s">
        <v>7</v>
      </c>
      <c r="BI4" s="177"/>
      <c r="BJ4" s="129" t="s">
        <v>10</v>
      </c>
      <c r="BK4" s="132" t="s">
        <v>8</v>
      </c>
      <c r="BL4" s="132" t="s">
        <v>1</v>
      </c>
      <c r="BM4" s="132" t="s">
        <v>2</v>
      </c>
      <c r="BN4" s="178" t="s">
        <v>42</v>
      </c>
      <c r="BO4" s="178"/>
      <c r="BP4" s="178" t="s">
        <v>43</v>
      </c>
      <c r="BQ4" s="178"/>
      <c r="BR4" s="178" t="s">
        <v>44</v>
      </c>
      <c r="BS4" s="178"/>
      <c r="BT4" s="130"/>
      <c r="BU4" s="177" t="s">
        <v>6</v>
      </c>
      <c r="BV4" s="177"/>
      <c r="BW4" s="177" t="s">
        <v>7</v>
      </c>
      <c r="BX4" s="177"/>
      <c r="BY4" s="129" t="s">
        <v>10</v>
      </c>
      <c r="BZ4" s="132" t="s">
        <v>8</v>
      </c>
      <c r="CA4" s="132" t="s">
        <v>1</v>
      </c>
      <c r="CB4" s="132" t="s">
        <v>2</v>
      </c>
      <c r="CC4" s="178" t="s">
        <v>42</v>
      </c>
      <c r="CD4" s="178"/>
      <c r="CE4" s="178" t="s">
        <v>43</v>
      </c>
      <c r="CF4" s="178"/>
      <c r="CG4" s="178" t="s">
        <v>44</v>
      </c>
      <c r="CH4" s="178"/>
      <c r="CI4" s="130"/>
      <c r="CJ4" s="177" t="s">
        <v>6</v>
      </c>
      <c r="CK4" s="177"/>
      <c r="CL4" s="177" t="s">
        <v>7</v>
      </c>
      <c r="CM4" s="177"/>
      <c r="CN4" s="129" t="s">
        <v>10</v>
      </c>
      <c r="CO4" s="132" t="s">
        <v>8</v>
      </c>
      <c r="CP4" s="132" t="s">
        <v>1</v>
      </c>
      <c r="CQ4" s="132" t="s">
        <v>2</v>
      </c>
      <c r="CR4" s="178" t="s">
        <v>42</v>
      </c>
      <c r="CS4" s="178"/>
      <c r="CT4" s="178" t="s">
        <v>43</v>
      </c>
      <c r="CU4" s="178"/>
      <c r="CV4" s="178" t="s">
        <v>44</v>
      </c>
      <c r="CW4" s="178"/>
      <c r="CX4" s="19"/>
      <c r="CY4" s="177" t="s">
        <v>6</v>
      </c>
      <c r="CZ4" s="177"/>
      <c r="DA4" s="177" t="s">
        <v>7</v>
      </c>
      <c r="DB4" s="177"/>
      <c r="DC4" s="129" t="s">
        <v>10</v>
      </c>
      <c r="DD4" s="132" t="s">
        <v>8</v>
      </c>
      <c r="DE4" s="132" t="s">
        <v>1</v>
      </c>
      <c r="DF4" s="132" t="s">
        <v>2</v>
      </c>
      <c r="DG4" s="178" t="s">
        <v>42</v>
      </c>
      <c r="DH4" s="178"/>
      <c r="DI4" s="178" t="s">
        <v>43</v>
      </c>
      <c r="DJ4" s="178"/>
      <c r="DK4" s="178" t="s">
        <v>44</v>
      </c>
      <c r="DL4" s="178"/>
      <c r="DM4" s="19"/>
      <c r="DN4" s="177" t="s">
        <v>6</v>
      </c>
      <c r="DO4" s="177"/>
      <c r="DP4" s="177" t="s">
        <v>7</v>
      </c>
      <c r="DQ4" s="177"/>
      <c r="DR4" s="129" t="s">
        <v>10</v>
      </c>
      <c r="DS4" s="132" t="s">
        <v>8</v>
      </c>
      <c r="DT4" s="132" t="s">
        <v>1</v>
      </c>
      <c r="DU4" s="132" t="s">
        <v>2</v>
      </c>
      <c r="DV4" s="178" t="s">
        <v>42</v>
      </c>
      <c r="DW4" s="178"/>
      <c r="DX4" s="178" t="s">
        <v>43</v>
      </c>
      <c r="DY4" s="178"/>
      <c r="DZ4" s="178" t="s">
        <v>44</v>
      </c>
      <c r="EA4" s="178"/>
      <c r="EB4" s="19"/>
      <c r="EC4" s="177" t="s">
        <v>6</v>
      </c>
      <c r="ED4" s="177"/>
      <c r="EE4" s="177" t="s">
        <v>7</v>
      </c>
      <c r="EF4" s="177"/>
      <c r="EG4" s="129" t="s">
        <v>10</v>
      </c>
      <c r="EH4" s="132" t="s">
        <v>8</v>
      </c>
      <c r="EI4" s="132" t="s">
        <v>1</v>
      </c>
      <c r="EJ4" s="132" t="s">
        <v>2</v>
      </c>
      <c r="EK4" s="178" t="s">
        <v>42</v>
      </c>
      <c r="EL4" s="178"/>
      <c r="EM4" s="178" t="s">
        <v>43</v>
      </c>
      <c r="EN4" s="178"/>
      <c r="EO4" s="178" t="s">
        <v>44</v>
      </c>
      <c r="EP4" s="178"/>
      <c r="EQ4" s="19"/>
      <c r="ER4" s="177" t="s">
        <v>6</v>
      </c>
      <c r="ES4" s="177"/>
      <c r="ET4" s="177" t="s">
        <v>7</v>
      </c>
      <c r="EU4" s="177"/>
      <c r="EV4" s="129" t="s">
        <v>10</v>
      </c>
      <c r="EW4" s="132" t="s">
        <v>8</v>
      </c>
      <c r="EX4" s="132" t="s">
        <v>1</v>
      </c>
      <c r="EY4" s="132" t="s">
        <v>2</v>
      </c>
      <c r="EZ4" s="178" t="s">
        <v>42</v>
      </c>
      <c r="FA4" s="178"/>
      <c r="FB4" s="178" t="s">
        <v>43</v>
      </c>
      <c r="FC4" s="178"/>
      <c r="FD4" s="178" t="s">
        <v>44</v>
      </c>
      <c r="FE4" s="178"/>
      <c r="FF4" s="19"/>
      <c r="FG4" s="177" t="s">
        <v>6</v>
      </c>
      <c r="FH4" s="177"/>
      <c r="FI4" s="177" t="s">
        <v>7</v>
      </c>
      <c r="FJ4" s="177"/>
      <c r="FK4" s="129" t="s">
        <v>10</v>
      </c>
      <c r="FL4" s="132" t="s">
        <v>8</v>
      </c>
      <c r="FM4" s="132" t="s">
        <v>1</v>
      </c>
      <c r="FN4" s="132" t="s">
        <v>2</v>
      </c>
      <c r="FO4" s="178" t="s">
        <v>42</v>
      </c>
      <c r="FP4" s="178"/>
      <c r="FQ4" s="178" t="s">
        <v>43</v>
      </c>
      <c r="FR4" s="178"/>
      <c r="FS4" s="178" t="s">
        <v>44</v>
      </c>
      <c r="FT4" s="178"/>
      <c r="FU4" s="19"/>
      <c r="FV4" s="177" t="s">
        <v>6</v>
      </c>
      <c r="FW4" s="177"/>
      <c r="FX4" s="177" t="s">
        <v>7</v>
      </c>
      <c r="FY4" s="177"/>
      <c r="FZ4" s="129" t="s">
        <v>10</v>
      </c>
      <c r="GA4" s="132" t="s">
        <v>8</v>
      </c>
      <c r="GB4" s="132" t="s">
        <v>1</v>
      </c>
      <c r="GC4" s="132" t="s">
        <v>2</v>
      </c>
      <c r="GD4" s="178" t="s">
        <v>42</v>
      </c>
      <c r="GE4" s="178"/>
      <c r="GF4" s="178" t="s">
        <v>43</v>
      </c>
      <c r="GG4" s="178"/>
      <c r="GH4" s="178" t="s">
        <v>44</v>
      </c>
      <c r="GI4" s="178"/>
      <c r="GJ4" s="19"/>
      <c r="GK4" s="177" t="s">
        <v>6</v>
      </c>
      <c r="GL4" s="177"/>
      <c r="GM4" s="177" t="s">
        <v>7</v>
      </c>
      <c r="GN4" s="177"/>
      <c r="GO4" s="129" t="s">
        <v>10</v>
      </c>
      <c r="GP4" s="132" t="s">
        <v>8</v>
      </c>
      <c r="GQ4" s="132" t="s">
        <v>1</v>
      </c>
      <c r="GR4" s="132" t="s">
        <v>2</v>
      </c>
      <c r="GS4" s="178" t="s">
        <v>42</v>
      </c>
      <c r="GT4" s="178"/>
      <c r="GU4" s="178" t="s">
        <v>43</v>
      </c>
      <c r="GV4" s="178"/>
      <c r="GW4" s="178" t="s">
        <v>44</v>
      </c>
      <c r="GX4" s="178"/>
      <c r="GZ4" s="186" t="s">
        <v>8</v>
      </c>
      <c r="HA4" s="186"/>
      <c r="HB4" s="186" t="s">
        <v>1</v>
      </c>
      <c r="HC4" s="186"/>
      <c r="HD4" s="186" t="s">
        <v>2</v>
      </c>
      <c r="HE4" s="187"/>
      <c r="HF4" s="185" t="s">
        <v>49</v>
      </c>
      <c r="HL4" s="129" t="s">
        <v>6</v>
      </c>
      <c r="HM4" s="129" t="s">
        <v>7</v>
      </c>
      <c r="HN4" s="129" t="s">
        <v>10</v>
      </c>
      <c r="HO4" s="132" t="s">
        <v>8</v>
      </c>
      <c r="HP4" s="132" t="s">
        <v>1</v>
      </c>
      <c r="HQ4" s="132" t="s">
        <v>2</v>
      </c>
    </row>
    <row r="5" spans="1:226" s="131" customFormat="1" ht="35.25" customHeight="1">
      <c r="A5" s="143"/>
      <c r="B5" s="165"/>
      <c r="C5" s="167"/>
      <c r="D5" s="169"/>
      <c r="E5" s="171"/>
      <c r="F5" s="172"/>
      <c r="G5" s="148"/>
      <c r="H5" s="151"/>
      <c r="I5" s="128" t="s">
        <v>14</v>
      </c>
      <c r="J5" s="127" t="s">
        <v>13</v>
      </c>
      <c r="K5" s="14" t="s">
        <v>0</v>
      </c>
      <c r="L5" s="126" t="s">
        <v>12</v>
      </c>
      <c r="M5" s="127" t="s">
        <v>11</v>
      </c>
      <c r="N5" s="20" t="s">
        <v>27</v>
      </c>
      <c r="O5" s="15" t="s">
        <v>0</v>
      </c>
      <c r="P5" s="126" t="s">
        <v>12</v>
      </c>
      <c r="Q5" s="127" t="s">
        <v>11</v>
      </c>
      <c r="R5" s="127" t="s">
        <v>27</v>
      </c>
      <c r="S5" s="14" t="s">
        <v>0</v>
      </c>
      <c r="T5" s="41" t="s">
        <v>80</v>
      </c>
      <c r="U5" s="50" t="s">
        <v>84</v>
      </c>
      <c r="V5" s="20" t="s">
        <v>27</v>
      </c>
      <c r="W5" s="15" t="s">
        <v>0</v>
      </c>
      <c r="X5" s="126" t="s">
        <v>12</v>
      </c>
      <c r="Y5" s="127" t="s">
        <v>11</v>
      </c>
      <c r="Z5" s="20" t="s">
        <v>27</v>
      </c>
      <c r="AA5" s="14" t="s">
        <v>0</v>
      </c>
      <c r="AB5" s="126" t="s">
        <v>12</v>
      </c>
      <c r="AC5" s="127" t="s">
        <v>11</v>
      </c>
      <c r="AD5" s="20" t="s">
        <v>27</v>
      </c>
      <c r="AE5" s="15" t="s">
        <v>0</v>
      </c>
      <c r="AF5" s="126" t="s">
        <v>12</v>
      </c>
      <c r="AG5" s="127" t="s">
        <v>11</v>
      </c>
      <c r="AH5" s="20" t="s">
        <v>27</v>
      </c>
      <c r="AI5" s="128" t="s">
        <v>15</v>
      </c>
      <c r="AJ5" s="126" t="s">
        <v>19</v>
      </c>
      <c r="AK5" s="45" t="s">
        <v>82</v>
      </c>
      <c r="AL5" s="162"/>
      <c r="AM5" s="162"/>
      <c r="AN5" s="181"/>
      <c r="AR5" s="21" t="s">
        <v>20</v>
      </c>
      <c r="AS5" s="22" t="s">
        <v>21</v>
      </c>
      <c r="AT5" s="21" t="s">
        <v>20</v>
      </c>
      <c r="AU5" s="22" t="s">
        <v>21</v>
      </c>
      <c r="AV5" s="22" t="s">
        <v>21</v>
      </c>
      <c r="AW5" s="22" t="s">
        <v>21</v>
      </c>
      <c r="AX5" s="22" t="s">
        <v>21</v>
      </c>
      <c r="AY5" s="22" t="s">
        <v>21</v>
      </c>
      <c r="AZ5" s="23" t="s">
        <v>23</v>
      </c>
      <c r="BA5" s="23" t="s">
        <v>22</v>
      </c>
      <c r="BB5" s="23" t="s">
        <v>23</v>
      </c>
      <c r="BC5" s="23" t="s">
        <v>22</v>
      </c>
      <c r="BD5" s="23"/>
      <c r="BF5" s="21" t="s">
        <v>20</v>
      </c>
      <c r="BG5" s="22" t="s">
        <v>21</v>
      </c>
      <c r="BH5" s="21" t="s">
        <v>20</v>
      </c>
      <c r="BI5" s="22" t="s">
        <v>21</v>
      </c>
      <c r="BJ5" s="22" t="s">
        <v>21</v>
      </c>
      <c r="BK5" s="22" t="s">
        <v>21</v>
      </c>
      <c r="BL5" s="22" t="s">
        <v>21</v>
      </c>
      <c r="BM5" s="22" t="s">
        <v>21</v>
      </c>
      <c r="BN5" s="23" t="s">
        <v>23</v>
      </c>
      <c r="BO5" s="23" t="s">
        <v>22</v>
      </c>
      <c r="BP5" s="23" t="s">
        <v>23</v>
      </c>
      <c r="BQ5" s="23" t="s">
        <v>22</v>
      </c>
      <c r="BR5" s="23" t="s">
        <v>23</v>
      </c>
      <c r="BS5" s="23" t="s">
        <v>22</v>
      </c>
      <c r="BT5" s="23"/>
      <c r="BU5" s="21" t="s">
        <v>20</v>
      </c>
      <c r="BV5" s="22" t="s">
        <v>21</v>
      </c>
      <c r="BW5" s="21" t="s">
        <v>20</v>
      </c>
      <c r="BX5" s="22" t="s">
        <v>21</v>
      </c>
      <c r="BY5" s="22" t="s">
        <v>21</v>
      </c>
      <c r="BZ5" s="22" t="s">
        <v>21</v>
      </c>
      <c r="CA5" s="22" t="s">
        <v>21</v>
      </c>
      <c r="CB5" s="22" t="s">
        <v>21</v>
      </c>
      <c r="CC5" s="23" t="s">
        <v>23</v>
      </c>
      <c r="CD5" s="23" t="s">
        <v>22</v>
      </c>
      <c r="CE5" s="23" t="s">
        <v>23</v>
      </c>
      <c r="CF5" s="23" t="s">
        <v>22</v>
      </c>
      <c r="CG5" s="23" t="s">
        <v>23</v>
      </c>
      <c r="CH5" s="23" t="s">
        <v>22</v>
      </c>
      <c r="CI5" s="23"/>
      <c r="CJ5" s="21" t="s">
        <v>20</v>
      </c>
      <c r="CK5" s="22" t="s">
        <v>21</v>
      </c>
      <c r="CL5" s="21" t="s">
        <v>20</v>
      </c>
      <c r="CM5" s="22" t="s">
        <v>21</v>
      </c>
      <c r="CN5" s="22" t="s">
        <v>21</v>
      </c>
      <c r="CO5" s="22" t="s">
        <v>21</v>
      </c>
      <c r="CP5" s="22" t="s">
        <v>21</v>
      </c>
      <c r="CQ5" s="22" t="s">
        <v>21</v>
      </c>
      <c r="CR5" s="23" t="s">
        <v>23</v>
      </c>
      <c r="CS5" s="23" t="s">
        <v>22</v>
      </c>
      <c r="CT5" s="23" t="s">
        <v>23</v>
      </c>
      <c r="CU5" s="23" t="s">
        <v>22</v>
      </c>
      <c r="CV5" s="23" t="s">
        <v>23</v>
      </c>
      <c r="CW5" s="23" t="s">
        <v>22</v>
      </c>
      <c r="CX5" s="23"/>
      <c r="CY5" s="21" t="s">
        <v>20</v>
      </c>
      <c r="CZ5" s="22" t="s">
        <v>21</v>
      </c>
      <c r="DA5" s="21" t="s">
        <v>20</v>
      </c>
      <c r="DB5" s="22" t="s">
        <v>21</v>
      </c>
      <c r="DC5" s="22" t="s">
        <v>21</v>
      </c>
      <c r="DD5" s="22" t="s">
        <v>21</v>
      </c>
      <c r="DE5" s="22" t="s">
        <v>21</v>
      </c>
      <c r="DF5" s="22" t="s">
        <v>21</v>
      </c>
      <c r="DG5" s="23" t="s">
        <v>23</v>
      </c>
      <c r="DH5" s="23" t="s">
        <v>22</v>
      </c>
      <c r="DI5" s="23" t="s">
        <v>23</v>
      </c>
      <c r="DJ5" s="23" t="s">
        <v>22</v>
      </c>
      <c r="DK5" s="23" t="s">
        <v>23</v>
      </c>
      <c r="DL5" s="23" t="s">
        <v>22</v>
      </c>
      <c r="DM5" s="23"/>
      <c r="DN5" s="21" t="s">
        <v>20</v>
      </c>
      <c r="DO5" s="22" t="s">
        <v>21</v>
      </c>
      <c r="DP5" s="21" t="s">
        <v>20</v>
      </c>
      <c r="DQ5" s="22" t="s">
        <v>21</v>
      </c>
      <c r="DR5" s="22" t="s">
        <v>21</v>
      </c>
      <c r="DS5" s="22" t="s">
        <v>21</v>
      </c>
      <c r="DT5" s="22" t="s">
        <v>21</v>
      </c>
      <c r="DU5" s="22" t="s">
        <v>21</v>
      </c>
      <c r="DV5" s="23" t="s">
        <v>23</v>
      </c>
      <c r="DW5" s="23" t="s">
        <v>22</v>
      </c>
      <c r="DX5" s="23" t="s">
        <v>23</v>
      </c>
      <c r="DY5" s="23" t="s">
        <v>22</v>
      </c>
      <c r="DZ5" s="23" t="s">
        <v>23</v>
      </c>
      <c r="EA5" s="23" t="s">
        <v>22</v>
      </c>
      <c r="EB5" s="23"/>
      <c r="EC5" s="21" t="s">
        <v>20</v>
      </c>
      <c r="ED5" s="22" t="s">
        <v>21</v>
      </c>
      <c r="EE5" s="21" t="s">
        <v>20</v>
      </c>
      <c r="EF5" s="22" t="s">
        <v>21</v>
      </c>
      <c r="EG5" s="22" t="s">
        <v>21</v>
      </c>
      <c r="EH5" s="22" t="s">
        <v>21</v>
      </c>
      <c r="EI5" s="22" t="s">
        <v>21</v>
      </c>
      <c r="EJ5" s="22" t="s">
        <v>21</v>
      </c>
      <c r="EK5" s="23" t="s">
        <v>23</v>
      </c>
      <c r="EL5" s="23" t="s">
        <v>22</v>
      </c>
      <c r="EM5" s="23" t="s">
        <v>23</v>
      </c>
      <c r="EN5" s="23" t="s">
        <v>22</v>
      </c>
      <c r="EO5" s="23" t="s">
        <v>23</v>
      </c>
      <c r="EP5" s="23" t="s">
        <v>22</v>
      </c>
      <c r="EQ5" s="23"/>
      <c r="ER5" s="21" t="s">
        <v>20</v>
      </c>
      <c r="ES5" s="22" t="s">
        <v>21</v>
      </c>
      <c r="ET5" s="21" t="s">
        <v>20</v>
      </c>
      <c r="EU5" s="22" t="s">
        <v>21</v>
      </c>
      <c r="EV5" s="22" t="s">
        <v>21</v>
      </c>
      <c r="EW5" s="22" t="s">
        <v>21</v>
      </c>
      <c r="EX5" s="22" t="s">
        <v>21</v>
      </c>
      <c r="EY5" s="22" t="s">
        <v>21</v>
      </c>
      <c r="EZ5" s="23" t="s">
        <v>23</v>
      </c>
      <c r="FA5" s="23" t="s">
        <v>22</v>
      </c>
      <c r="FB5" s="23" t="s">
        <v>23</v>
      </c>
      <c r="FC5" s="23" t="s">
        <v>22</v>
      </c>
      <c r="FD5" s="23" t="s">
        <v>23</v>
      </c>
      <c r="FE5" s="23" t="s">
        <v>22</v>
      </c>
      <c r="FF5" s="23"/>
      <c r="FG5" s="21" t="s">
        <v>20</v>
      </c>
      <c r="FH5" s="22" t="s">
        <v>21</v>
      </c>
      <c r="FI5" s="21" t="s">
        <v>20</v>
      </c>
      <c r="FJ5" s="22" t="s">
        <v>21</v>
      </c>
      <c r="FK5" s="22" t="s">
        <v>21</v>
      </c>
      <c r="FL5" s="22" t="s">
        <v>21</v>
      </c>
      <c r="FM5" s="22" t="s">
        <v>21</v>
      </c>
      <c r="FN5" s="22" t="s">
        <v>21</v>
      </c>
      <c r="FO5" s="23" t="s">
        <v>23</v>
      </c>
      <c r="FP5" s="23" t="s">
        <v>22</v>
      </c>
      <c r="FQ5" s="23" t="s">
        <v>23</v>
      </c>
      <c r="FR5" s="23" t="s">
        <v>22</v>
      </c>
      <c r="FS5" s="23" t="s">
        <v>23</v>
      </c>
      <c r="FT5" s="23" t="s">
        <v>22</v>
      </c>
      <c r="FU5" s="23"/>
      <c r="FV5" s="21" t="s">
        <v>20</v>
      </c>
      <c r="FW5" s="22" t="s">
        <v>21</v>
      </c>
      <c r="FX5" s="21" t="s">
        <v>20</v>
      </c>
      <c r="FY5" s="22" t="s">
        <v>21</v>
      </c>
      <c r="FZ5" s="22" t="s">
        <v>21</v>
      </c>
      <c r="GA5" s="22" t="s">
        <v>21</v>
      </c>
      <c r="GB5" s="22" t="s">
        <v>21</v>
      </c>
      <c r="GC5" s="22" t="s">
        <v>21</v>
      </c>
      <c r="GD5" s="23" t="s">
        <v>23</v>
      </c>
      <c r="GE5" s="23" t="s">
        <v>22</v>
      </c>
      <c r="GF5" s="23" t="s">
        <v>23</v>
      </c>
      <c r="GG5" s="23" t="s">
        <v>22</v>
      </c>
      <c r="GH5" s="23" t="s">
        <v>23</v>
      </c>
      <c r="GI5" s="23" t="s">
        <v>22</v>
      </c>
      <c r="GJ5" s="23"/>
      <c r="GK5" s="21" t="s">
        <v>20</v>
      </c>
      <c r="GL5" s="22" t="s">
        <v>21</v>
      </c>
      <c r="GM5" s="21" t="s">
        <v>20</v>
      </c>
      <c r="GN5" s="22" t="s">
        <v>21</v>
      </c>
      <c r="GO5" s="22" t="s">
        <v>21</v>
      </c>
      <c r="GP5" s="22" t="s">
        <v>21</v>
      </c>
      <c r="GQ5" s="22" t="s">
        <v>21</v>
      </c>
      <c r="GR5" s="22" t="s">
        <v>21</v>
      </c>
      <c r="GS5" s="23" t="s">
        <v>23</v>
      </c>
      <c r="GT5" s="23" t="s">
        <v>22</v>
      </c>
      <c r="GU5" s="23" t="s">
        <v>23</v>
      </c>
      <c r="GV5" s="23" t="s">
        <v>22</v>
      </c>
      <c r="GW5" s="23" t="s">
        <v>23</v>
      </c>
      <c r="GX5" s="23" t="s">
        <v>22</v>
      </c>
      <c r="GZ5" s="131" t="s">
        <v>47</v>
      </c>
      <c r="HA5" s="131" t="s">
        <v>20</v>
      </c>
      <c r="HB5" s="131" t="s">
        <v>47</v>
      </c>
      <c r="HC5" s="131" t="s">
        <v>20</v>
      </c>
      <c r="HD5" s="131" t="s">
        <v>47</v>
      </c>
      <c r="HE5" s="131" t="s">
        <v>20</v>
      </c>
      <c r="HF5" s="185"/>
      <c r="HH5" s="28" t="s">
        <v>89</v>
      </c>
      <c r="HI5" s="28" t="s">
        <v>90</v>
      </c>
      <c r="HJ5" s="28" t="s">
        <v>91</v>
      </c>
      <c r="HL5" s="22" t="s">
        <v>21</v>
      </c>
      <c r="HM5" s="22" t="s">
        <v>21</v>
      </c>
      <c r="HN5" s="22" t="s">
        <v>21</v>
      </c>
      <c r="HO5" s="22" t="s">
        <v>21</v>
      </c>
      <c r="HP5" s="22" t="s">
        <v>21</v>
      </c>
      <c r="HQ5" s="22" t="s">
        <v>21</v>
      </c>
      <c r="HR5" s="131" t="s">
        <v>95</v>
      </c>
    </row>
    <row r="6" spans="1:226" s="131" customFormat="1" ht="60" customHeight="1">
      <c r="A6" s="125">
        <v>1</v>
      </c>
      <c r="B6" s="32"/>
      <c r="C6" s="33"/>
      <c r="D6" s="34"/>
      <c r="E6" s="55"/>
      <c r="F6" s="46"/>
      <c r="G6" s="48">
        <f>IF(OR(C6="",C6=" ",C6="　"),0,IF(D6&gt;780630,0,ROUND(VLOOKUP(F6,Sheet2!$A$1:$B$20,2,FALSE),0)))</f>
        <v>0</v>
      </c>
      <c r="H6" s="49">
        <f t="shared" ref="H6:H59" si="0">IF(OR(C6="",C6=" ",C6="　"),0,IF(D6&gt;790630,0,930))</f>
        <v>0</v>
      </c>
      <c r="I6" s="24">
        <f t="shared" ref="I6:I59" si="1">IF(OR(C6="",C6=" ",C6="　"),0,GW6)</f>
        <v>0</v>
      </c>
      <c r="J6" s="25">
        <f t="shared" ref="J6:J59" si="2">IF(OR(C6="",C6=" ",C6="　"),0,GX6)</f>
        <v>0</v>
      </c>
      <c r="K6" s="35"/>
      <c r="L6" s="133" t="str">
        <f t="shared" ref="L6:L8" si="3">IF(K6="","",180101)</f>
        <v/>
      </c>
      <c r="M6" s="51" t="str">
        <f t="shared" ref="M6:M59" si="4">IF(OR(K6="",K6=" ",K6="　"),"",IF(AR6&lt;60,"84年以前未滿60歲","OK
"&amp;LEFT(TEXT(L6,"0000000"),3)+59&amp;"年滿60歲"))</f>
        <v/>
      </c>
      <c r="N6" s="56">
        <v>15.5</v>
      </c>
      <c r="O6" s="38"/>
      <c r="P6" s="133" t="str">
        <f t="shared" ref="P6:P8" si="5">IF(O6="","",180101)</f>
        <v/>
      </c>
      <c r="Q6" s="51" t="str">
        <f t="shared" ref="Q6:Q59" si="6">IF(OR(O6="",O6=" ",O6="　"),"",IF(AT6&lt;60,"84年以前未滿60歲","OK
"&amp;LEFT(TEXT(P6,"0000000"),3)+59&amp;"年滿60歲"))</f>
        <v/>
      </c>
      <c r="R6" s="56">
        <v>15.5</v>
      </c>
      <c r="S6" s="38"/>
      <c r="T6" s="34"/>
      <c r="U6" s="51" t="str">
        <f t="shared" ref="U6:U59" si="7">IF(OR(S6="",S6=" ",S6="　"),"",IF(T6&gt;840630,"制度取消後始結婚","OK
"&amp;LEFT(TEXT(T6,"0000000"),3)-0&amp;"年結婚"))</f>
        <v/>
      </c>
      <c r="V6" s="56">
        <v>15.5</v>
      </c>
      <c r="W6" s="38"/>
      <c r="X6" s="34"/>
      <c r="Y6" s="51" t="str">
        <f t="shared" ref="Y6:Y59" si="8">IF(OR(W6="",W6=" ",W6="　"),"",IF(X6&gt;840630,"制度取消後始出生",IF(HA6&gt;19,"提醒 : 滿20歲","OK
"&amp;LEFT(TEXT(X6,"0000000"),3)-0&amp;"年出生")))</f>
        <v/>
      </c>
      <c r="Z6" s="56">
        <v>15.5</v>
      </c>
      <c r="AA6" s="35"/>
      <c r="AB6" s="34"/>
      <c r="AC6" s="51" t="str">
        <f t="shared" ref="AC6:AC59" si="9">IF(OR(AA6="",AA6=" ",AA6="　"),"",IF(AB6&gt;840630,"制度取消後始出生",IF(HC6&gt;19,"提醒 : 滿20歲","OK
"&amp;LEFT(TEXT(AB6,"0000000"),3)-0&amp;"年出生")))</f>
        <v/>
      </c>
      <c r="AD6" s="56">
        <v>15.5</v>
      </c>
      <c r="AE6" s="38"/>
      <c r="AF6" s="34"/>
      <c r="AG6" s="51" t="str">
        <f t="shared" ref="AG6:AG59" si="10">IF(OR(AE6="",AE6=" ",AE6="　"),"",IF(AF6&gt;840630,"制度取消後始出生",IF(HE6&gt;19,"提醒 : 滿20歲","OK
"&amp;LEFT(TEXT(AF6,"0000000"),3)-0&amp;"年出生")))</f>
        <v/>
      </c>
      <c r="AH6" s="56">
        <v>15.5</v>
      </c>
      <c r="AI6" s="37">
        <f t="shared" ref="AI6:AI59" si="11">IF(OR(C6="",C6=" ",C6="　"),0,AZ6)</f>
        <v>0</v>
      </c>
      <c r="AJ6" s="47">
        <f t="shared" ref="AJ6:AJ59" si="12">IF(OR(C6="",C6=" ",C6="　"),0,IF(LEFT(AK6,2)="申報","＊",BD6))</f>
        <v>0</v>
      </c>
      <c r="AK6" s="26">
        <f t="shared" ref="AK6:AK59" si="13">IF(OR(C6="",C6=" ",C6="　"),0,IF(AZ6&gt;BB6,"申報總口數逾限，請刪減",IF((AV6+AW6+AX6+AY6)&gt;BC6,"申報配偶子女逾限，請刪減","核符")))</f>
        <v>0</v>
      </c>
      <c r="AL6" s="53">
        <f t="shared" ref="AL6:AL59" si="14">IF(OR(C6="",C6=" ",C6="　"),0,IF(LEFT(AK6,2)="申報","＊",H6+G6+AJ6&amp;"/月
"&amp;HH6+HI6+HJ6&amp;"/年"))</f>
        <v>0</v>
      </c>
      <c r="AM6" s="36"/>
      <c r="AN6" s="54"/>
      <c r="AO6" s="131" t="e">
        <f>VLOOKUP(LEFT(C6,1),Sheet2!$L$3:$M$28,2,FALSE)&amp;MID(C6,2,9)</f>
        <v>#N/A</v>
      </c>
      <c r="AP6" s="131" t="e">
        <f t="shared" ref="AP6:AP59" si="15">MOD(MID(AO6,1,1)+MID(AO6,2,1)*9+MID(AO6,3,1)*8+MID(AO6,4,1)*7+MID(AO6,5,1)*6+MID(AO6,6,1)*5+MID(AO6,7,1)*4+MID(AO6,8,1)*3+MID(AO6,9,1)*2+MID(AO6,10,1),10)</f>
        <v>#N/A</v>
      </c>
      <c r="AQ6" s="131" t="e">
        <f t="shared" ref="AQ6:AQ59" si="16">IF(AP6=0,0,10-AP6)-VALUE(MID(C6,10,1))</f>
        <v>#N/A</v>
      </c>
      <c r="AR6" s="27">
        <f t="shared" ref="AR6:AR59" si="17">IF(OR(L6="",L6=" ",L6="　"),0,84-LEFT(TEXT(L6,"0000000"),3)+1)</f>
        <v>0</v>
      </c>
      <c r="AS6" s="28">
        <f t="shared" ref="AS6:AS59" si="18">IF(OR(L6="",L6=" ",L6="　"),0,IF(AR6&gt;59,1,0))</f>
        <v>0</v>
      </c>
      <c r="AT6" s="27">
        <f t="shared" ref="AT6:AT59" si="19">IF(OR(P6="",P6=" ",P6="　"),0,84-LEFT(TEXT(P6,"0000000"),3)+1)</f>
        <v>0</v>
      </c>
      <c r="AU6" s="28">
        <f t="shared" ref="AU6:AU59" si="20">IF(OR(P6="",P6=" ",P6="　"),0,IF(AT6&gt;59,1,0))</f>
        <v>0</v>
      </c>
      <c r="AV6" s="28">
        <f t="shared" ref="AV6:AV59" si="21">IF(OR(T6="",T6=" ",T6="　"),0,IF(T6&lt;840701,1,0))</f>
        <v>0</v>
      </c>
      <c r="AW6" s="28">
        <f t="shared" ref="AW6:AW59" si="22">IF(OR(X6="",X6=" ",X6="　"),0,IF(X6&lt;840701,1,0))</f>
        <v>0</v>
      </c>
      <c r="AX6" s="28">
        <f t="shared" ref="AX6:AX59" si="23">IF(OR(AB6="",AB6=" ",AB6="　"),0,IF(AB6&lt;840701,1,0))</f>
        <v>0</v>
      </c>
      <c r="AY6" s="28">
        <f t="shared" ref="AY6:AY59" si="24">IF(OR(AF6="",AF6=" ",AF6="　"),0,IF(AF6&lt;840701,1,0))</f>
        <v>0</v>
      </c>
      <c r="AZ6" s="29" t="str">
        <f t="shared" ref="AZ6:AZ59" si="25">IF(OR(B6="",B6=" ",B6="　"),"",AS6+AU6+AV6+AW6+AX6+AY6)</f>
        <v/>
      </c>
      <c r="BA6" s="29"/>
      <c r="BB6" s="30">
        <f t="shared" ref="BB6:BC37" si="26">GW6</f>
        <v>0</v>
      </c>
      <c r="BC6" s="30">
        <f t="shared" si="26"/>
        <v>0</v>
      </c>
      <c r="BD6" s="31">
        <f t="shared" ref="BD6:BD59" si="27">ROUND(566*(AS6+AU6+AV6+AW6+AX6+AY6),0)</f>
        <v>0</v>
      </c>
      <c r="BF6" s="27" t="e">
        <f t="shared" ref="BF6:BF59" si="28">80-LEFT(TEXT(L6,"0000000"),3)+1</f>
        <v>#VALUE!</v>
      </c>
      <c r="BG6" s="28">
        <f t="shared" ref="BG6:BG59" si="29">IF(OR(L6="",L6=" ",L6="　"),0,IF(D6&gt;=800701,0,IF(BF6&gt;59,1,0)))</f>
        <v>0</v>
      </c>
      <c r="BH6" s="27" t="e">
        <f t="shared" ref="BH6:BH59" si="30">80-LEFT(TEXT(P6,"0000000"),3)+1</f>
        <v>#VALUE!</v>
      </c>
      <c r="BI6" s="28">
        <f t="shared" ref="BI6:BI59" si="31">IF(OR(P6="",P6=" ",P6="　"),0,IF(D6&gt;=800701,0,IF(BH6&gt;59,1,0)))</f>
        <v>0</v>
      </c>
      <c r="BJ6" s="28">
        <f>IF(OR(T6="",T6=" ",T6="　"),0,IF(D6&gt;=800701,0,IF(MATCH(T6,Sheet2!$D$3:$D$12,1)&lt;=1,1,0)))</f>
        <v>0</v>
      </c>
      <c r="BK6" s="28">
        <f>IF(OR(X6="",X6=" ",X6="　"),0,IF(D6&gt;=800701,0,IF(MATCH(X6,Sheet2!$D$3:$D$12,1)&lt;=1,1,0)))</f>
        <v>0</v>
      </c>
      <c r="BL6" s="28">
        <f>IF(OR(AB6="",AB6=" ",AB6="　"),0,IF(D6&gt;=800701,0,IF(MATCH(AB6,Sheet2!$D$3:$D$12,1)&lt;=1,1,0)))</f>
        <v>0</v>
      </c>
      <c r="BM6" s="28">
        <f>IF(OR(AF6="",AF6=" ",AF6="　"),0,IF(D6&gt;=800701,0,IF(MATCH(AF6,Sheet2!$D$3:$D$12,1)&lt;=1,1,0)))</f>
        <v>0</v>
      </c>
      <c r="BN6" s="29">
        <f t="shared" ref="BN6:BN59" si="32">IF(D6&gt;=800701,0,5)</f>
        <v>5</v>
      </c>
      <c r="BO6" s="29">
        <f t="shared" ref="BO6:BO59" si="33">IF(D6&gt;=800701,0,3)</f>
        <v>3</v>
      </c>
      <c r="BP6" s="30">
        <f t="shared" ref="BP6:BP59" si="34">BG6+BI6+BQ6</f>
        <v>0</v>
      </c>
      <c r="BQ6" s="30">
        <f t="shared" ref="BQ6:BQ59" si="35">IF((BJ6+BK6+BL6+BM6)&gt;3,3,(BJ6+BK6+BL6+BM6))</f>
        <v>0</v>
      </c>
      <c r="BR6" s="30">
        <f t="shared" ref="BR6:BS37" si="36">IF(BP6&gt;BN6,3,BP6)</f>
        <v>0</v>
      </c>
      <c r="BS6" s="30">
        <f t="shared" si="36"/>
        <v>0</v>
      </c>
      <c r="BT6" s="30"/>
      <c r="BU6" s="27" t="e">
        <f t="shared" ref="BU6:BU59" si="37">80-LEFT(TEXT(L6,"0000000"),3)+1</f>
        <v>#VALUE!</v>
      </c>
      <c r="BV6" s="28">
        <f t="shared" ref="BV6:BV59" si="38">IF(OR(L6="",L6=" ",L6="　"),0,IF(D6&gt;=810101,0,IF(BU6&gt;59,1,0)))</f>
        <v>0</v>
      </c>
      <c r="BW6" s="27" t="e">
        <f t="shared" ref="BW6:BW59" si="39">80-LEFT(TEXT(P6,"0000000"),3)+1</f>
        <v>#VALUE!</v>
      </c>
      <c r="BX6" s="28">
        <f t="shared" ref="BX6:BX59" si="40">IF(OR(P6="",P6=" ",P6="　"),0,IF(D6&gt;=810101,0,IF(BW6&gt;59,1,0)))</f>
        <v>0</v>
      </c>
      <c r="BY6" s="28">
        <f>IF(OR(T6="",T6=" ",T6="　"),0,IF(D6&gt;=810101,0,IF(BJ6=1,1,IF(MATCH(T6,Sheet2!$D$3:$D$12,1)&lt;=2,1,0))))</f>
        <v>0</v>
      </c>
      <c r="BZ6" s="28">
        <f>IF(OR(X6="",X6=" ",X6="　"),0,IF(D6&gt;=810101,0,IF(BK6=1,1,IF(MATCH(X6,Sheet2!$D$3:$D$12,1)&lt;=2,1,0))))</f>
        <v>0</v>
      </c>
      <c r="CA6" s="28">
        <f>IF(OR(AB6="",AB6=" ",AB6="　"),0,IF(D6&gt;=810101,0,IF(BL6=1,1,IF(MATCH(AB6,Sheet2!$D$3:$D$12,1)&lt;=2,1,0))))</f>
        <v>0</v>
      </c>
      <c r="CB6" s="28">
        <f>IF(OR(AF6="",AF6=" ",AF6="　"),0,IF(D6&gt;=810101,0,IF(BM6=1,1,IF(MATCH(AF6,Sheet2!$D$3:$D$12,1)&lt;=2,1,0))))</f>
        <v>0</v>
      </c>
      <c r="CC6" s="29">
        <f t="shared" ref="CC6:CC59" si="41">IF(D6&gt;=810101,0,4)</f>
        <v>4</v>
      </c>
      <c r="CD6" s="29">
        <f t="shared" ref="CD6:CD59" si="42">IF(D6&gt;=810101,0,3)</f>
        <v>3</v>
      </c>
      <c r="CE6" s="30">
        <f t="shared" ref="CE6:CE59" si="43">BV6+BX6+CF6</f>
        <v>0</v>
      </c>
      <c r="CF6" s="30">
        <f t="shared" ref="CF6:CF59" si="44">IF((BY6+BZ6+CA6+CB6)&gt;3,3,(BY6+BZ6+CA6+CB6))</f>
        <v>0</v>
      </c>
      <c r="CG6" s="30">
        <f t="shared" ref="CG6:CH37" si="45">IF(BR6&gt;=CC6,BR6,IF(CE6&gt;CC6,3,CE6))</f>
        <v>0</v>
      </c>
      <c r="CH6" s="30">
        <f t="shared" si="45"/>
        <v>0</v>
      </c>
      <c r="CI6" s="30"/>
      <c r="CJ6" s="27" t="e">
        <f t="shared" ref="CJ6:CJ59" si="46">81-LEFT(TEXT(L6,"0000000"),3)+1</f>
        <v>#VALUE!</v>
      </c>
      <c r="CK6" s="28">
        <f t="shared" ref="CK6:CK59" si="47">IF(OR(L6="",L6=" ",L6="　"),0,IF(D6&gt;=810701,0,IF(CJ6&gt;59,1,0)))</f>
        <v>0</v>
      </c>
      <c r="CL6" s="27" t="e">
        <f t="shared" ref="CL6:CL59" si="48">81-LEFT(TEXT(P6,"0000000"),3)+1</f>
        <v>#VALUE!</v>
      </c>
      <c r="CM6" s="28">
        <f t="shared" ref="CM6:CM59" si="49">IF(OR(P6="",P6=" ",P6="　"),0,IF(D6&gt;=810701,0,IF(CL6&gt;59,1,0)))</f>
        <v>0</v>
      </c>
      <c r="CN6" s="28">
        <f>IF(OR(T6="",T6=" ",T6="　"),0,IF(D6&gt;=810701,0,IF(BY6=1,1,IF(MATCH(T6,Sheet2!$D$3:$D$12,1)&lt;=3,1,0))))</f>
        <v>0</v>
      </c>
      <c r="CO6" s="28">
        <f>IF(OR(X6="",X6=" ",X6="　"),0,IF(D6&gt;=810701,0,IF(BZ6=1,1,IF(MATCH(X6,Sheet2!$D$3:$D$12,1)&lt;=3,1,0))))</f>
        <v>0</v>
      </c>
      <c r="CP6" s="28">
        <f>IF(OR(AB6="",AB6=" ",AB6="　"),0,IF(D6&gt;=810701,0,IF(CA6=1,1,IF(MATCH(AB6,Sheet2!$D$3:$D$12,1)&lt;=3,1,0))))</f>
        <v>0</v>
      </c>
      <c r="CQ6" s="28">
        <f>IF(OR(AF6="",AF6=" ",AF6="　"),0,IF(D6&gt;=810701,0,IF(CB6=1,1,IF(MATCH(AF6,Sheet2!$D$3:$D$12,1)&lt;=3,1,0))))</f>
        <v>0</v>
      </c>
      <c r="CR6" s="29">
        <f t="shared" ref="CR6:CR59" si="50">IF(D6&gt;=810701,0,4)</f>
        <v>4</v>
      </c>
      <c r="CS6" s="29">
        <f t="shared" ref="CS6:CS59" si="51">IF(D6&gt;=810701,0,3)</f>
        <v>3</v>
      </c>
      <c r="CT6" s="30">
        <f t="shared" ref="CT6:CT59" si="52">CK6+CM6+CU6</f>
        <v>0</v>
      </c>
      <c r="CU6" s="30">
        <f t="shared" ref="CU6:CU59" si="53">IF((CN6+CO6+CP6+CQ6)&gt;3,3,(CN6+CO6+CP6+CQ6))</f>
        <v>0</v>
      </c>
      <c r="CV6" s="30">
        <f t="shared" ref="CV6:CW37" si="54">IF(CG6&gt;=CR6,CG6,IF(CT6&gt;CR6,3,CT6))</f>
        <v>0</v>
      </c>
      <c r="CW6" s="30">
        <f t="shared" si="54"/>
        <v>0</v>
      </c>
      <c r="CX6" s="31"/>
      <c r="CY6" s="27" t="e">
        <f t="shared" ref="CY6:CY59" si="55">81-LEFT(TEXT(L6,"0000000"),3)+1</f>
        <v>#VALUE!</v>
      </c>
      <c r="CZ6" s="28">
        <f t="shared" ref="CZ6:CZ59" si="56">IF(OR(L6="",L6=" ",L6="　"),0,IF(D6&gt;=820101,0,IF(CY6&gt;59,1,0)))</f>
        <v>0</v>
      </c>
      <c r="DA6" s="27" t="e">
        <f t="shared" ref="DA6:DA59" si="57">81-LEFT(TEXT(P6,"0000000"),3)+1</f>
        <v>#VALUE!</v>
      </c>
      <c r="DB6" s="28">
        <f t="shared" ref="DB6:DB59" si="58">IF(OR(P6="",P6=" ",P6="　"),0,IF(D6&gt;=820101,0,IF(DA6&gt;59,1,0)))</f>
        <v>0</v>
      </c>
      <c r="DC6" s="28">
        <f>IF(OR(T6="",T6=" ",T6="　"),0,IF(D6&gt;=820101,0,IF(CN6=1,1,IF(MATCH(T6,Sheet2!$D$3:$D$12,1)&lt;=4,1,0))))</f>
        <v>0</v>
      </c>
      <c r="DD6" s="28">
        <f>IF(OR(X6="",X6=" ",X6="　"),0,IF(D6&gt;=820101,0,IF(CO6=1,1,IF(MATCH(X6,Sheet2!$D$3:$D$12,1)&lt;=4,1,0))))</f>
        <v>0</v>
      </c>
      <c r="DE6" s="28">
        <f>IF(OR(AB6="",AB6=" ",AB6="　"),0,IF(D6&gt;=820101,0,IF(CP6=1,1,IF(MATCH(AB6,Sheet2!$D$3:$D$12,1)&lt;=4,1,0))))</f>
        <v>0</v>
      </c>
      <c r="DF6" s="28">
        <f>IF(OR(AF6="",AF6=" ",AF6="　"),0,IF(D6&gt;=820101,0,IF(CQ6=1,1,IF(MATCH(AF6,Sheet2!$D$3:$D$12,1)&lt;=4,1,0))))</f>
        <v>0</v>
      </c>
      <c r="DG6" s="29">
        <f t="shared" ref="DG6:DG59" si="59">IF(D6&gt;=820101,0,3)</f>
        <v>3</v>
      </c>
      <c r="DH6" s="29">
        <f t="shared" ref="DH6:DH59" si="60">IF(D6&gt;=820101,0,3)</f>
        <v>3</v>
      </c>
      <c r="DI6" s="30">
        <f t="shared" ref="DI6:DI59" si="61">CZ6+DB6+DJ6</f>
        <v>0</v>
      </c>
      <c r="DJ6" s="30">
        <f t="shared" ref="DJ6:DJ59" si="62">IF((DC6+DD6+DE6+DF6)&gt;3,3,(DC6+DD6+DE6+DF6))</f>
        <v>0</v>
      </c>
      <c r="DK6" s="30">
        <f t="shared" ref="DK6:DL37" si="63">IF(CV6&gt;=DG6,CV6,IF(DI6&gt;DG6,3,DI6))</f>
        <v>0</v>
      </c>
      <c r="DL6" s="30">
        <f t="shared" si="63"/>
        <v>0</v>
      </c>
      <c r="DM6" s="31"/>
      <c r="DN6" s="27" t="e">
        <f t="shared" ref="DN6:DN59" si="64">82-LEFT(TEXT(L6,"0000000"),3)+1</f>
        <v>#VALUE!</v>
      </c>
      <c r="DO6" s="28">
        <f t="shared" ref="DO6:DO59" si="65">IF(OR(L6="",L6=" ",L6="　"),0,IF(D6&gt;=820701,0,IF(DN6&gt;59,1,0)))</f>
        <v>0</v>
      </c>
      <c r="DP6" s="27" t="e">
        <f t="shared" ref="DP6:DP59" si="66">82-LEFT(TEXT(P6,"0000000"),3)+1</f>
        <v>#VALUE!</v>
      </c>
      <c r="DQ6" s="28">
        <f t="shared" ref="DQ6:DQ59" si="67">IF(OR(P6="",P6=" ",P6="　"),0,IF(D6&gt;=820701,0,IF(DP6&gt;59,1,0)))</f>
        <v>0</v>
      </c>
      <c r="DR6" s="28">
        <f>IF(OR(T6="",T6=" ",T6="　"),0,IF(D6&gt;=820701,0,IF(DC6=1,1,IF(MATCH(T6,Sheet2!$D$3:$D$12,1)&lt;=5,1,0))))</f>
        <v>0</v>
      </c>
      <c r="DS6" s="28">
        <f>IF(OR(X6="",X6=" ",X6="　"),0,IF(D6&gt;=820701,0,IF(DD6=1,1,IF(MATCH(X6,Sheet2!$D$3:$D$12,1)&lt;=5,1,0))))</f>
        <v>0</v>
      </c>
      <c r="DT6" s="28">
        <f>IF(OR(AB6="",AB6=" ",AB6="　"),0,IF(D6&gt;=820701,0,IF(DE6=1,1,IF(MATCH(AB6,Sheet2!$D$3:$D$12,1)&lt;=5,1,0))))</f>
        <v>0</v>
      </c>
      <c r="DU6" s="28">
        <f>IF(OR(AF6="",AF6=" ",AF6="　"),0,IF(D6&gt;=820701,0,IF(DF6=1,1,IF(MATCH(AF6,Sheet2!$D$3:$D$12,1)&lt;=5,1,0))))</f>
        <v>0</v>
      </c>
      <c r="DV6" s="29">
        <f t="shared" ref="DV6:DV59" si="68">IF(D6&gt;=820701,0,3)</f>
        <v>3</v>
      </c>
      <c r="DW6" s="29">
        <f t="shared" ref="DW6:DW59" si="69">IF(D6&gt;=820701,0,3)</f>
        <v>3</v>
      </c>
      <c r="DX6" s="30">
        <f t="shared" ref="DX6:DX59" si="70">DO6+DQ6+DY6</f>
        <v>0</v>
      </c>
      <c r="DY6" s="30">
        <f t="shared" ref="DY6:DY59" si="71">IF((DR6+DS6+DT6+DU6)&gt;3,3,(DR6+DS6+DT6+DU6))</f>
        <v>0</v>
      </c>
      <c r="DZ6" s="30">
        <f t="shared" ref="DZ6:EA37" si="72">IF(DK6&gt;=DV6,DK6,IF(DX6&gt;DV6,3,DX6))</f>
        <v>0</v>
      </c>
      <c r="EA6" s="30">
        <f t="shared" si="72"/>
        <v>0</v>
      </c>
      <c r="EB6" s="31"/>
      <c r="EC6" s="27" t="e">
        <f t="shared" ref="EC6:EC59" si="73">82-LEFT(TEXT(L6,"0000000"),3)+1</f>
        <v>#VALUE!</v>
      </c>
      <c r="ED6" s="28">
        <f t="shared" ref="ED6:ED59" si="74">IF(OR(L6="",L6=" ",L6="　"),0,IF(D6&gt;=830101,0,IF(EC6&gt;59,1,0)))</f>
        <v>0</v>
      </c>
      <c r="EE6" s="27" t="e">
        <f t="shared" ref="EE6:EE59" si="75">82-LEFT(TEXT(P6,"0000000"),3)+1</f>
        <v>#VALUE!</v>
      </c>
      <c r="EF6" s="28">
        <f t="shared" ref="EF6:EF59" si="76">IF(OR(P6="",P6=" ",P6="　"),0,IF(D6&gt;=830101,0,IF(EE6&gt;59,1,0)))</f>
        <v>0</v>
      </c>
      <c r="EG6" s="28">
        <f>IF(OR(T6="",T6=" ",T6="　"),0,IF(D6&gt;=830101,0,IF(DR6=1,1,IF(MATCH(T6,Sheet2!$D$3:$D$12,1)&lt;=6,1,0))))</f>
        <v>0</v>
      </c>
      <c r="EH6" s="28">
        <f>IF(OR(X6="",X6=" ",X6="　"),0,IF(D6&gt;=830101,0,IF(DS6=1,1,IF(MATCH(X6,Sheet2!$D$3:$D$12,1)&lt;=6,1,0))))</f>
        <v>0</v>
      </c>
      <c r="EI6" s="28">
        <f>IF(OR(AB6="",AB6=" ",AB6="　"),0,IF(D6&gt;=830101,0,IF(DT6=1,1,IF(MATCH(AB6,Sheet2!$D$3:$D$12,1)&lt;=6,1,0))))</f>
        <v>0</v>
      </c>
      <c r="EJ6" s="28">
        <f>IF(OR(AF6="",AF6=" ",AF6="　"),0,IF(D6&gt;=830101,0,IF(DU6=1,1,IF(MATCH(AF6,Sheet2!$D$3:$D$12,1)&lt;=6,1,0))))</f>
        <v>0</v>
      </c>
      <c r="EK6" s="29">
        <f t="shared" ref="EK6:EK59" si="77">IF(D6&gt;=830101,0,2)</f>
        <v>2</v>
      </c>
      <c r="EL6" s="29">
        <f t="shared" ref="EL6:EL59" si="78">IF(D6&gt;=830101,0,2)</f>
        <v>2</v>
      </c>
      <c r="EM6" s="30">
        <f t="shared" ref="EM6:EM59" si="79">ED6+EF6+EN6</f>
        <v>0</v>
      </c>
      <c r="EN6" s="30">
        <f t="shared" ref="EN6:EN59" si="80">IF((EG6+EH6+EI6+EJ6)&gt;3,3,(EG6+EH6+EI6+EJ6))</f>
        <v>0</v>
      </c>
      <c r="EO6" s="30">
        <f t="shared" ref="EO6:EP37" si="81">IF(DZ6&gt;=EK6,DZ6,IF(EM6&gt;EK6,2,EM6))</f>
        <v>0</v>
      </c>
      <c r="EP6" s="30">
        <f t="shared" si="81"/>
        <v>0</v>
      </c>
      <c r="EQ6" s="31"/>
      <c r="ER6" s="27" t="e">
        <f t="shared" ref="ER6:ER59" si="82">83-LEFT(TEXT(L6,"0000000"),3)+1</f>
        <v>#VALUE!</v>
      </c>
      <c r="ES6" s="28">
        <f t="shared" ref="ES6:ES59" si="83">IF(OR(L6="",L6=" ",L6="　"),0,IF(D6&gt;=830701,0,IF(ER6&gt;59,1,0)))</f>
        <v>0</v>
      </c>
      <c r="ET6" s="27" t="e">
        <f t="shared" ref="ET6:ET59" si="84">83-LEFT(TEXT(P6,"0000000"),3)+1</f>
        <v>#VALUE!</v>
      </c>
      <c r="EU6" s="28">
        <f t="shared" ref="EU6:EU59" si="85">IF(OR(P6="",P6=" ",P6="　"),0,IF(D6&gt;=830701,0,IF(ET6&gt;59,1,0)))</f>
        <v>0</v>
      </c>
      <c r="EV6" s="28">
        <f>IF(OR(T6="",T6=" ",T6="　"),0,IF(D6&gt;=830701,0,IF(EG6=1,1,IF(MATCH(T6,Sheet2!$D$3:$D$12,1)&lt;=7,1,0))))</f>
        <v>0</v>
      </c>
      <c r="EW6" s="28">
        <f>IF(OR(X6="",X6=" ",X6="　"),0,IF(D6&gt;=830701,0,IF(EH6=1,1,IF(MATCH(X6,Sheet2!$D$3:$D$12,1)&lt;=7,1,0))))</f>
        <v>0</v>
      </c>
      <c r="EX6" s="28">
        <f>IF(OR(AB6="",AB6=" ",AB6="　"),0,IF(D6&gt;=830701,0,IF(EI6=1,1,IF(MATCH(AB6,Sheet2!$D$3:$D$12,1)&lt;=7,1,0))))</f>
        <v>0</v>
      </c>
      <c r="EY6" s="28">
        <f>IF(OR(AF6="",AF6=" ",AF6="　"),0,IF(D6&gt;=830701,0,IF(EJ6=1,1,IF(MATCH(AF6,Sheet2!$D$3:$D$12,1)&lt;=7,1,0))))</f>
        <v>0</v>
      </c>
      <c r="EZ6" s="29">
        <f t="shared" ref="EZ6:EZ59" si="86">IF(D6&gt;=830701,0,2)</f>
        <v>2</v>
      </c>
      <c r="FA6" s="29">
        <f t="shared" ref="FA6:FA59" si="87">IF(D6&gt;=830701,0,2)</f>
        <v>2</v>
      </c>
      <c r="FB6" s="30">
        <f t="shared" ref="FB6:FB59" si="88">ES6+EU6+FC6</f>
        <v>0</v>
      </c>
      <c r="FC6" s="30">
        <f t="shared" ref="FC6:FC59" si="89">IF((EV6+EW6+EX6+EY6)&gt;3,3,(EV6+EW6+EX6+EY6))</f>
        <v>0</v>
      </c>
      <c r="FD6" s="30">
        <f t="shared" ref="FD6:FE37" si="90">IF(EO6&gt;=EZ6,EO6,IF(FB6&gt;EZ6,2,FB6))</f>
        <v>0</v>
      </c>
      <c r="FE6" s="30">
        <f t="shared" si="90"/>
        <v>0</v>
      </c>
      <c r="FF6" s="31"/>
      <c r="FG6" s="27" t="e">
        <f t="shared" ref="FG6:FG59" si="91">83-LEFT(TEXT(L6,"0000000"),3)+1</f>
        <v>#VALUE!</v>
      </c>
      <c r="FH6" s="28">
        <f t="shared" ref="FH6:FH59" si="92">IF(OR(L6="",L6=" ",L6="　"),0,IF(D6&gt;=840101,0,IF(FG6&gt;59,1,0)))</f>
        <v>0</v>
      </c>
      <c r="FI6" s="27" t="e">
        <f t="shared" ref="FI6:FI59" si="93">83-LEFT(TEXT(P6,"0000000"),3)+1</f>
        <v>#VALUE!</v>
      </c>
      <c r="FJ6" s="28">
        <f t="shared" ref="FJ6:FJ59" si="94">IF(OR(P6="",P6=" ",P6="　"),0,IF(D6&gt;=840101,0,IF(FI6&gt;59,1,0)))</f>
        <v>0</v>
      </c>
      <c r="FK6" s="28">
        <f>IF(OR(T6="",T6=" ",T6="　"),0,IF(D6&gt;=840101,0,IF(EV6=1,1,IF(MATCH(T6,Sheet2!$D$3:$D$12,1)&lt;=8,1,0))))</f>
        <v>0</v>
      </c>
      <c r="FL6" s="28">
        <f>IF(OR(X6="",X6=" ",X6="　"),0,IF(D6&gt;=840101,0,IF(EW6=1,1,IF(MATCH(X6,Sheet2!$D$3:$D$12,1)&lt;=8,1,0))))</f>
        <v>0</v>
      </c>
      <c r="FM6" s="28">
        <f>IF(OR(AB6="",AB6=" ",AB6="　"),0,IF(D6&gt;=840101,0,IF(EX6=1,1,IF(MATCH(AB6,Sheet2!$D$3:$D$12,1)&lt;=8,1,0))))</f>
        <v>0</v>
      </c>
      <c r="FN6" s="28">
        <f>IF(OR(AF6="",AF6=" ",AF6="　"),0,IF(D6&gt;=840101,0,IF(EY6=1,1,IF(MATCH(AF6,Sheet2!$D$3:$D$12,1)&lt;=8,1,0))))</f>
        <v>0</v>
      </c>
      <c r="FO6" s="29">
        <f t="shared" ref="FO6:FO59" si="95">IF(D6&gt;=840101,0,1)</f>
        <v>1</v>
      </c>
      <c r="FP6" s="29">
        <f t="shared" ref="FP6:FP59" si="96">IF(D6&gt;=840101,0,1)</f>
        <v>1</v>
      </c>
      <c r="FQ6" s="30">
        <f t="shared" ref="FQ6:FQ59" si="97">FH6+FJ6+FR6</f>
        <v>0</v>
      </c>
      <c r="FR6" s="30">
        <f t="shared" ref="FR6:FR59" si="98">IF((FK6+FL6+FM6+FN6)&gt;3,3,(FK6+FL6+FM6+FN6))</f>
        <v>0</v>
      </c>
      <c r="FS6" s="30">
        <f t="shared" ref="FS6:FT37" si="99">IF(FD6&gt;=FO6,FD6,IF(FQ6&gt;FO6,1,FQ6))</f>
        <v>0</v>
      </c>
      <c r="FT6" s="30">
        <f t="shared" si="99"/>
        <v>0</v>
      </c>
      <c r="FU6" s="31"/>
      <c r="FV6" s="27" t="e">
        <f t="shared" ref="FV6:FV59" si="100">84-LEFT(TEXT(L6,"0000000"),3)+1</f>
        <v>#VALUE!</v>
      </c>
      <c r="FW6" s="28">
        <f t="shared" ref="FW6:FW59" si="101">IF(OR(L6="",L6=" ",L6="　"),0,IF(D6&gt;=840701,0,IF(FV6&gt;59,1,0)))</f>
        <v>0</v>
      </c>
      <c r="FX6" s="27" t="e">
        <f t="shared" ref="FX6:FX59" si="102">84-LEFT(TEXT(P6,"0000000"),3)+1</f>
        <v>#VALUE!</v>
      </c>
      <c r="FY6" s="28">
        <f t="shared" ref="FY6:FY59" si="103">IF(OR(P6="",P6=" ",P6="　"),0,IF(D6&gt;=840701,0,IF(FX6&gt;59,1,0)))</f>
        <v>0</v>
      </c>
      <c r="FZ6" s="28">
        <f>IF(OR(T6="",T6=" ",T6="　"),0,IF(D6&gt;=840701,0,IF(FK6=1,1,IF(MATCH(T6,Sheet2!$D$3:$D$12,1)&lt;=9,1,0))))</f>
        <v>0</v>
      </c>
      <c r="GA6" s="28">
        <f>IF(OR(X6="",X6=" ",X6="　"),0,IF(D6&gt;=840701,0,IF(FL6=1,1,IF(MATCH(X6,Sheet2!$D$3:$D$12,1)&lt;=9,1,0))))</f>
        <v>0</v>
      </c>
      <c r="GB6" s="28">
        <f>IF(OR(AB6="",AB6=" ",AB6="　"),0,IF(D6&gt;=840701,0,IF(FM6=1,1,IF(MATCH(AB6,Sheet2!$D$3:$D$12,1)&lt;=9,1,0))))</f>
        <v>0</v>
      </c>
      <c r="GC6" s="28">
        <f>IF(OR(AF6="",AF6=" ",AF6="　"),0,IF(D6&gt;=840701,0,IF(FN6=1,1,IF(MATCH(AF6,Sheet2!$D$3:$D$12,1)&lt;=9,1,0))))</f>
        <v>0</v>
      </c>
      <c r="GD6" s="29">
        <f t="shared" ref="GD6:GD59" si="104">IF(D6&gt;=840701,0,1)</f>
        <v>1</v>
      </c>
      <c r="GE6" s="29">
        <f t="shared" ref="GE6:GE59" si="105">IF(D6&gt;=840701,0,1)</f>
        <v>1</v>
      </c>
      <c r="GF6" s="30">
        <f t="shared" ref="GF6:GF59" si="106">FW6+FY6+GG6</f>
        <v>0</v>
      </c>
      <c r="GG6" s="30">
        <f t="shared" ref="GG6:GG59" si="107">IF((FZ6+GA6+GB6+GC6)&gt;3,3,(FZ6+GA6+GB6+GC6))</f>
        <v>0</v>
      </c>
      <c r="GH6" s="30">
        <f t="shared" ref="GH6:GI37" si="108">IF(FS6&gt;=GD6,FS6,IF(GF6&gt;GD6,1,GF6))</f>
        <v>0</v>
      </c>
      <c r="GI6" s="30">
        <f t="shared" si="108"/>
        <v>0</v>
      </c>
      <c r="GJ6" s="31"/>
      <c r="GK6" s="27" t="e">
        <f t="shared" ref="GK6:GK59" si="109">84-LEFT(TEXT(L6,"0000000"),3)+1</f>
        <v>#VALUE!</v>
      </c>
      <c r="GL6" s="28">
        <f t="shared" ref="GL6:GL59" si="110">IF(OR(L6="",L6=" ",L6="　"),0,IF(D6&gt;=840701,0,IF(GK6&gt;59,1,0)))</f>
        <v>0</v>
      </c>
      <c r="GM6" s="27" t="e">
        <f t="shared" ref="GM6:GM59" si="111">84-LEFT(TEXT(P6,"0000000"),3)+1</f>
        <v>#VALUE!</v>
      </c>
      <c r="GN6" s="28">
        <f t="shared" ref="GN6:GN59" si="112">IF(OR(P6="",P6=" ",P6="　"),0,IF(D6&gt;=840701,0,IF(GM6&gt;59,1,0)))</f>
        <v>0</v>
      </c>
      <c r="GO6" s="28">
        <f>IF(OR(T6="",T6=" ",T6="　"),0,IF(D6&gt;=840701,0,IF(FZ6=1,1,IF(MATCH(T6,Sheet2!$D$3:$D$12,1)&lt;=10,1,0))))</f>
        <v>0</v>
      </c>
      <c r="GP6" s="28">
        <f>IF(OR(X6="",X6=" ",X6="　"),0,IF(D6&gt;=840701,0,IF(GA6=1,1,IF(MATCH(X6,Sheet2!$D$3:$D$12,1)&lt;=10,1,0))))</f>
        <v>0</v>
      </c>
      <c r="GQ6" s="28">
        <f>IF(OR(AB6="",AB6=" ",AB6="　"),0,IF(D6&gt;=840701,0,IF(GB6=1,1,IF(MATCH(AB6,Sheet2!$D$3:$D$12,1)&lt;=10,1,0))))</f>
        <v>0</v>
      </c>
      <c r="GR6" s="28">
        <f>IF(OR(AF6="",AF6=" ",AF6="　"),0,IF(D6&gt;=840701,0,IF(GC6=1,1,IF(MATCH(AF6,Sheet2!$D$3:$D$12,1)&lt;=10,1,0))))</f>
        <v>0</v>
      </c>
      <c r="GS6" s="29">
        <f t="shared" ref="GS6:GS59" si="113">IF(D6&gt;=840701,0,0)</f>
        <v>0</v>
      </c>
      <c r="GT6" s="29">
        <f t="shared" ref="GT6:GT59" si="114">IF(D6&gt;=840701,0,0)</f>
        <v>0</v>
      </c>
      <c r="GU6" s="30">
        <f t="shared" ref="GU6:GU59" si="115">GL6+GN6+GV6</f>
        <v>0</v>
      </c>
      <c r="GV6" s="30">
        <f t="shared" ref="GV6:GV59" si="116">IF((GO6+GP6+GQ6+GR6)&gt;3,3,(GO6+GP6+GQ6+GR6))</f>
        <v>0</v>
      </c>
      <c r="GW6" s="30">
        <f t="shared" ref="GW6:GX37" si="117">IF(GH6&gt;=GS6,GH6,IF(GU6&gt;GS6,0,GU6))</f>
        <v>0</v>
      </c>
      <c r="GX6" s="30">
        <f t="shared" si="117"/>
        <v>0</v>
      </c>
      <c r="GZ6" s="39" t="str">
        <f>LEFT(TEXT(X6,"0000000"),3)+1911&amp;"/"&amp;MID(TEXT(X6,"0000000"),4,2)&amp;"/"&amp;MID(TEXT(X6,"0000000"),6,2)</f>
        <v>1911/00/00</v>
      </c>
      <c r="HA6" s="131" t="e">
        <f>DATEDIF(GZ6,HF6,"Y")</f>
        <v>#VALUE!</v>
      </c>
      <c r="HB6" s="131" t="str">
        <f>LEFT(TEXT(AB6,"0000000"),3)+1911&amp;"/"&amp;MID(TEXT(AB6,"0000000"),4,2)&amp;"/"&amp;MID(TEXT(AB6,"0000000"),6,2)</f>
        <v>1911/00/00</v>
      </c>
      <c r="HC6" s="131" t="e">
        <f>DATEDIF(HB6,HF6,"Y")</f>
        <v>#VALUE!</v>
      </c>
      <c r="HD6" s="131" t="str">
        <f>LEFT(TEXT(AF6,"0000000"),3)+1911&amp;"/"&amp;MID(TEXT(AF6,"0000000"),4,2)&amp;"/"&amp;MID(TEXT(AF6,"0000000"),6,2)</f>
        <v>1911/00/00</v>
      </c>
      <c r="HE6" s="131" t="e">
        <f>DATEDIF(HD6,HF6,"Y")</f>
        <v>#VALUE!</v>
      </c>
      <c r="HF6" s="131" t="str">
        <f>$D$2+1911+1&amp;"/01/01"</f>
        <v>2016/01/01</v>
      </c>
      <c r="HH6" s="131">
        <f>IF(OR(C6="",C6=" ",C6="　"),0,IF(D6&gt;780630,0,ROUND(VLOOKUP(F6,Sheet2!$A$1:$B$20,2,FALSE)*E6,0)))</f>
        <v>0</v>
      </c>
      <c r="HI6" s="131">
        <f>IF(OR(C6="",C6=" ",C6="　"),0,IF(D6&gt;790630,0,ROUND(930*E6,0)))</f>
        <v>0</v>
      </c>
      <c r="HJ6" s="131">
        <f>ROUND(566*(N6*AS6+R6*AU6+V6*AV6+Z6*AW6+AD6*AX6+AH6*AY6),0)</f>
        <v>0</v>
      </c>
      <c r="HL6" s="131" t="str">
        <f>IF(GL6=0,"","(父)")</f>
        <v/>
      </c>
      <c r="HM6" s="131" t="str">
        <f>IF(GN6=0,"","(母)")</f>
        <v/>
      </c>
      <c r="HN6" s="131" t="str">
        <f>IF(GO6=0,"","(配偶)")</f>
        <v/>
      </c>
      <c r="HO6" s="131" t="str">
        <f>IF(GP6=0,"","(子女1)")</f>
        <v/>
      </c>
      <c r="HP6" s="131" t="str">
        <f>IF(GQ6=0,"","(子女2)")</f>
        <v/>
      </c>
      <c r="HQ6" s="131" t="str">
        <f>IF(GR6=0,"","(子女2)")</f>
        <v/>
      </c>
      <c r="HR6" s="131" t="str">
        <f>CONCATENATE(HL6,HM6,HN6,HO6,HP6,HQ6)</f>
        <v/>
      </c>
    </row>
    <row r="7" spans="1:226" s="131" customFormat="1" ht="60" customHeight="1">
      <c r="A7" s="125">
        <v>2</v>
      </c>
      <c r="B7" s="32"/>
      <c r="C7" s="33"/>
      <c r="D7" s="34"/>
      <c r="E7" s="55"/>
      <c r="F7" s="46"/>
      <c r="G7" s="48">
        <f>IF(OR(C7="",C7=" ",C7="　"),0,IF(D7&gt;780630,0,ROUND(VLOOKUP(F7,Sheet2!$A$1:$B$20,2,FALSE),0)))</f>
        <v>0</v>
      </c>
      <c r="H7" s="49">
        <f t="shared" si="0"/>
        <v>0</v>
      </c>
      <c r="I7" s="24">
        <f t="shared" si="1"/>
        <v>0</v>
      </c>
      <c r="J7" s="25">
        <f t="shared" si="2"/>
        <v>0</v>
      </c>
      <c r="K7" s="35"/>
      <c r="L7" s="133" t="str">
        <f t="shared" si="3"/>
        <v/>
      </c>
      <c r="M7" s="51" t="str">
        <f t="shared" si="4"/>
        <v/>
      </c>
      <c r="N7" s="56">
        <v>15.5</v>
      </c>
      <c r="O7" s="38"/>
      <c r="P7" s="133" t="str">
        <f t="shared" si="5"/>
        <v/>
      </c>
      <c r="Q7" s="51" t="str">
        <f t="shared" si="6"/>
        <v/>
      </c>
      <c r="R7" s="56">
        <v>15.5</v>
      </c>
      <c r="S7" s="38"/>
      <c r="T7" s="34"/>
      <c r="U7" s="51" t="str">
        <f t="shared" si="7"/>
        <v/>
      </c>
      <c r="V7" s="56">
        <v>15.5</v>
      </c>
      <c r="W7" s="38"/>
      <c r="X7" s="34"/>
      <c r="Y7" s="51" t="str">
        <f t="shared" si="8"/>
        <v/>
      </c>
      <c r="Z7" s="56">
        <v>15.5</v>
      </c>
      <c r="AA7" s="35"/>
      <c r="AB7" s="34"/>
      <c r="AC7" s="51" t="str">
        <f t="shared" si="9"/>
        <v/>
      </c>
      <c r="AD7" s="56">
        <v>15.5</v>
      </c>
      <c r="AE7" s="38"/>
      <c r="AF7" s="34"/>
      <c r="AG7" s="51" t="str">
        <f t="shared" si="10"/>
        <v/>
      </c>
      <c r="AH7" s="56">
        <v>15.5</v>
      </c>
      <c r="AI7" s="37">
        <f t="shared" si="11"/>
        <v>0</v>
      </c>
      <c r="AJ7" s="47">
        <f t="shared" si="12"/>
        <v>0</v>
      </c>
      <c r="AK7" s="26">
        <f t="shared" si="13"/>
        <v>0</v>
      </c>
      <c r="AL7" s="53">
        <f t="shared" si="14"/>
        <v>0</v>
      </c>
      <c r="AM7" s="36"/>
      <c r="AN7" s="54"/>
      <c r="AO7" s="131" t="e">
        <f>VLOOKUP(LEFT(C7,1),Sheet2!$L$3:$M$28,2,FALSE)&amp;MID(C7,2,9)</f>
        <v>#N/A</v>
      </c>
      <c r="AP7" s="131" t="e">
        <f t="shared" si="15"/>
        <v>#N/A</v>
      </c>
      <c r="AQ7" s="131" t="e">
        <f t="shared" si="16"/>
        <v>#N/A</v>
      </c>
      <c r="AR7" s="27">
        <f t="shared" si="17"/>
        <v>0</v>
      </c>
      <c r="AS7" s="28">
        <f t="shared" si="18"/>
        <v>0</v>
      </c>
      <c r="AT7" s="27">
        <f t="shared" si="19"/>
        <v>0</v>
      </c>
      <c r="AU7" s="28">
        <f t="shared" si="20"/>
        <v>0</v>
      </c>
      <c r="AV7" s="28">
        <f t="shared" si="21"/>
        <v>0</v>
      </c>
      <c r="AW7" s="28">
        <f t="shared" si="22"/>
        <v>0</v>
      </c>
      <c r="AX7" s="28">
        <f t="shared" si="23"/>
        <v>0</v>
      </c>
      <c r="AY7" s="28">
        <f t="shared" si="24"/>
        <v>0</v>
      </c>
      <c r="AZ7" s="29" t="str">
        <f t="shared" si="25"/>
        <v/>
      </c>
      <c r="BA7" s="29"/>
      <c r="BB7" s="30">
        <f t="shared" si="26"/>
        <v>0</v>
      </c>
      <c r="BC7" s="30">
        <f t="shared" si="26"/>
        <v>0</v>
      </c>
      <c r="BD7" s="31">
        <f t="shared" si="27"/>
        <v>0</v>
      </c>
      <c r="BF7" s="27" t="e">
        <f t="shared" si="28"/>
        <v>#VALUE!</v>
      </c>
      <c r="BG7" s="28">
        <f t="shared" si="29"/>
        <v>0</v>
      </c>
      <c r="BH7" s="27" t="e">
        <f t="shared" si="30"/>
        <v>#VALUE!</v>
      </c>
      <c r="BI7" s="28">
        <f t="shared" si="31"/>
        <v>0</v>
      </c>
      <c r="BJ7" s="28">
        <f>IF(OR(T7="",T7=" ",T7="　"),0,IF(D7&gt;=800701,0,IF(MATCH(T7,Sheet2!$D$3:$D$12,1)&lt;=1,1,0)))</f>
        <v>0</v>
      </c>
      <c r="BK7" s="28">
        <f>IF(OR(X7="",X7=" ",X7="　"),0,IF(D7&gt;=800701,0,IF(MATCH(X7,Sheet2!$D$3:$D$12,1)&lt;=1,1,0)))</f>
        <v>0</v>
      </c>
      <c r="BL7" s="28">
        <f>IF(OR(AB7="",AB7=" ",AB7="　"),0,IF(D7&gt;=800701,0,IF(MATCH(AB7,Sheet2!$D$3:$D$12,1)&lt;=1,1,0)))</f>
        <v>0</v>
      </c>
      <c r="BM7" s="28">
        <f>IF(OR(AF7="",AF7=" ",AF7="　"),0,IF(D7&gt;=800701,0,IF(MATCH(AF7,Sheet2!$D$3:$D$12,1)&lt;=1,1,0)))</f>
        <v>0</v>
      </c>
      <c r="BN7" s="29">
        <f t="shared" si="32"/>
        <v>5</v>
      </c>
      <c r="BO7" s="29">
        <f t="shared" si="33"/>
        <v>3</v>
      </c>
      <c r="BP7" s="30">
        <f t="shared" si="34"/>
        <v>0</v>
      </c>
      <c r="BQ7" s="30">
        <f t="shared" si="35"/>
        <v>0</v>
      </c>
      <c r="BR7" s="30">
        <f t="shared" si="36"/>
        <v>0</v>
      </c>
      <c r="BS7" s="30">
        <f t="shared" si="36"/>
        <v>0</v>
      </c>
      <c r="BT7" s="30"/>
      <c r="BU7" s="27" t="e">
        <f t="shared" si="37"/>
        <v>#VALUE!</v>
      </c>
      <c r="BV7" s="28">
        <f t="shared" si="38"/>
        <v>0</v>
      </c>
      <c r="BW7" s="27" t="e">
        <f t="shared" si="39"/>
        <v>#VALUE!</v>
      </c>
      <c r="BX7" s="28">
        <f t="shared" si="40"/>
        <v>0</v>
      </c>
      <c r="BY7" s="28">
        <f>IF(OR(T7="",T7=" ",T7="　"),0,IF(D7&gt;=810101,0,IF(BJ7=1,1,IF(MATCH(T7,Sheet2!$D$3:$D$12,1)&lt;=2,1,0))))</f>
        <v>0</v>
      </c>
      <c r="BZ7" s="28">
        <f>IF(OR(X7="",X7=" ",X7="　"),0,IF(D7&gt;=810101,0,IF(BK7=1,1,IF(MATCH(X7,Sheet2!$D$3:$D$12,1)&lt;=2,1,0))))</f>
        <v>0</v>
      </c>
      <c r="CA7" s="28">
        <f>IF(OR(AB7="",AB7=" ",AB7="　"),0,IF(D7&gt;=810101,0,IF(BL7=1,1,IF(MATCH(AB7,Sheet2!$D$3:$D$12,1)&lt;=2,1,0))))</f>
        <v>0</v>
      </c>
      <c r="CB7" s="28">
        <f>IF(OR(AF7="",AF7=" ",AF7="　"),0,IF(D7&gt;=810101,0,IF(BM7=1,1,IF(MATCH(AF7,Sheet2!$D$3:$D$12,1)&lt;=2,1,0))))</f>
        <v>0</v>
      </c>
      <c r="CC7" s="29">
        <f t="shared" si="41"/>
        <v>4</v>
      </c>
      <c r="CD7" s="29">
        <f t="shared" si="42"/>
        <v>3</v>
      </c>
      <c r="CE7" s="30">
        <f t="shared" si="43"/>
        <v>0</v>
      </c>
      <c r="CF7" s="30">
        <f t="shared" si="44"/>
        <v>0</v>
      </c>
      <c r="CG7" s="30">
        <f t="shared" si="45"/>
        <v>0</v>
      </c>
      <c r="CH7" s="30">
        <f t="shared" si="45"/>
        <v>0</v>
      </c>
      <c r="CI7" s="30"/>
      <c r="CJ7" s="27" t="e">
        <f t="shared" si="46"/>
        <v>#VALUE!</v>
      </c>
      <c r="CK7" s="28">
        <f t="shared" si="47"/>
        <v>0</v>
      </c>
      <c r="CL7" s="27" t="e">
        <f t="shared" si="48"/>
        <v>#VALUE!</v>
      </c>
      <c r="CM7" s="28">
        <f t="shared" si="49"/>
        <v>0</v>
      </c>
      <c r="CN7" s="28">
        <f>IF(OR(T7="",T7=" ",T7="　"),0,IF(D7&gt;=810701,0,IF(BY7=1,1,IF(MATCH(T7,Sheet2!$D$3:$D$12,1)&lt;=3,1,0))))</f>
        <v>0</v>
      </c>
      <c r="CO7" s="28">
        <f>IF(OR(X7="",X7=" ",X7="　"),0,IF(D7&gt;=810701,0,IF(BZ7=1,1,IF(MATCH(X7,Sheet2!$D$3:$D$12,1)&lt;=3,1,0))))</f>
        <v>0</v>
      </c>
      <c r="CP7" s="28">
        <f>IF(OR(AB7="",AB7=" ",AB7="　"),0,IF(D7&gt;=810701,0,IF(CA7=1,1,IF(MATCH(AB7,Sheet2!$D$3:$D$12,1)&lt;=3,1,0))))</f>
        <v>0</v>
      </c>
      <c r="CQ7" s="28">
        <f>IF(OR(AF7="",AF7=" ",AF7="　"),0,IF(D7&gt;=810701,0,IF(CB7=1,1,IF(MATCH(AF7,Sheet2!$D$3:$D$12,1)&lt;=3,1,0))))</f>
        <v>0</v>
      </c>
      <c r="CR7" s="29">
        <f t="shared" si="50"/>
        <v>4</v>
      </c>
      <c r="CS7" s="29">
        <f t="shared" si="51"/>
        <v>3</v>
      </c>
      <c r="CT7" s="30">
        <f t="shared" si="52"/>
        <v>0</v>
      </c>
      <c r="CU7" s="30">
        <f t="shared" si="53"/>
        <v>0</v>
      </c>
      <c r="CV7" s="30">
        <f t="shared" si="54"/>
        <v>0</v>
      </c>
      <c r="CW7" s="30">
        <f t="shared" si="54"/>
        <v>0</v>
      </c>
      <c r="CX7" s="31"/>
      <c r="CY7" s="27" t="e">
        <f t="shared" si="55"/>
        <v>#VALUE!</v>
      </c>
      <c r="CZ7" s="28">
        <f t="shared" si="56"/>
        <v>0</v>
      </c>
      <c r="DA7" s="27" t="e">
        <f t="shared" si="57"/>
        <v>#VALUE!</v>
      </c>
      <c r="DB7" s="28">
        <f t="shared" si="58"/>
        <v>0</v>
      </c>
      <c r="DC7" s="28">
        <f>IF(OR(T7="",T7=" ",T7="　"),0,IF(D7&gt;=820101,0,IF(CN7=1,1,IF(MATCH(T7,Sheet2!$D$3:$D$12,1)&lt;=4,1,0))))</f>
        <v>0</v>
      </c>
      <c r="DD7" s="28">
        <f>IF(OR(X7="",X7=" ",X7="　"),0,IF(D7&gt;=820101,0,IF(CO7=1,1,IF(MATCH(X7,Sheet2!$D$3:$D$12,1)&lt;=4,1,0))))</f>
        <v>0</v>
      </c>
      <c r="DE7" s="28">
        <f>IF(OR(AB7="",AB7=" ",AB7="　"),0,IF(D7&gt;=820101,0,IF(CP7=1,1,IF(MATCH(AB7,Sheet2!$D$3:$D$12,1)&lt;=4,1,0))))</f>
        <v>0</v>
      </c>
      <c r="DF7" s="28">
        <f>IF(OR(AF7="",AF7=" ",AF7="　"),0,IF(D7&gt;=820101,0,IF(CQ7=1,1,IF(MATCH(AF7,Sheet2!$D$3:$D$12,1)&lt;=4,1,0))))</f>
        <v>0</v>
      </c>
      <c r="DG7" s="29">
        <f t="shared" si="59"/>
        <v>3</v>
      </c>
      <c r="DH7" s="29">
        <f t="shared" si="60"/>
        <v>3</v>
      </c>
      <c r="DI7" s="30">
        <f t="shared" si="61"/>
        <v>0</v>
      </c>
      <c r="DJ7" s="30">
        <f t="shared" si="62"/>
        <v>0</v>
      </c>
      <c r="DK7" s="30">
        <f t="shared" si="63"/>
        <v>0</v>
      </c>
      <c r="DL7" s="30">
        <f t="shared" si="63"/>
        <v>0</v>
      </c>
      <c r="DM7" s="31"/>
      <c r="DN7" s="27" t="e">
        <f t="shared" si="64"/>
        <v>#VALUE!</v>
      </c>
      <c r="DO7" s="28">
        <f t="shared" si="65"/>
        <v>0</v>
      </c>
      <c r="DP7" s="27" t="e">
        <f t="shared" si="66"/>
        <v>#VALUE!</v>
      </c>
      <c r="DQ7" s="28">
        <f t="shared" si="67"/>
        <v>0</v>
      </c>
      <c r="DR7" s="28">
        <f>IF(OR(T7="",T7=" ",T7="　"),0,IF(D7&gt;=820701,0,IF(DC7=1,1,IF(MATCH(T7,Sheet2!$D$3:$D$12,1)&lt;=5,1,0))))</f>
        <v>0</v>
      </c>
      <c r="DS7" s="28">
        <f>IF(OR(X7="",X7=" ",X7="　"),0,IF(D7&gt;=820701,0,IF(DD7=1,1,IF(MATCH(X7,Sheet2!$D$3:$D$12,1)&lt;=5,1,0))))</f>
        <v>0</v>
      </c>
      <c r="DT7" s="28">
        <f>IF(OR(AB7="",AB7=" ",AB7="　"),0,IF(D7&gt;=820701,0,IF(DE7=1,1,IF(MATCH(AB7,Sheet2!$D$3:$D$12,1)&lt;=5,1,0))))</f>
        <v>0</v>
      </c>
      <c r="DU7" s="28">
        <f>IF(OR(AF7="",AF7=" ",AF7="　"),0,IF(D7&gt;=820701,0,IF(DF7=1,1,IF(MATCH(AF7,Sheet2!$D$3:$D$12,1)&lt;=5,1,0))))</f>
        <v>0</v>
      </c>
      <c r="DV7" s="29">
        <f t="shared" si="68"/>
        <v>3</v>
      </c>
      <c r="DW7" s="29">
        <f t="shared" si="69"/>
        <v>3</v>
      </c>
      <c r="DX7" s="30">
        <f t="shared" si="70"/>
        <v>0</v>
      </c>
      <c r="DY7" s="30">
        <f t="shared" si="71"/>
        <v>0</v>
      </c>
      <c r="DZ7" s="30">
        <f t="shared" si="72"/>
        <v>0</v>
      </c>
      <c r="EA7" s="30">
        <f t="shared" si="72"/>
        <v>0</v>
      </c>
      <c r="EB7" s="31"/>
      <c r="EC7" s="27" t="e">
        <f t="shared" si="73"/>
        <v>#VALUE!</v>
      </c>
      <c r="ED7" s="28">
        <f t="shared" si="74"/>
        <v>0</v>
      </c>
      <c r="EE7" s="27" t="e">
        <f t="shared" si="75"/>
        <v>#VALUE!</v>
      </c>
      <c r="EF7" s="28">
        <f t="shared" si="76"/>
        <v>0</v>
      </c>
      <c r="EG7" s="28">
        <f>IF(OR(T7="",T7=" ",T7="　"),0,IF(D7&gt;=830101,0,IF(DR7=1,1,IF(MATCH(T7,Sheet2!$D$3:$D$12,1)&lt;=6,1,0))))</f>
        <v>0</v>
      </c>
      <c r="EH7" s="28">
        <f>IF(OR(X7="",X7=" ",X7="　"),0,IF(D7&gt;=830101,0,IF(DS7=1,1,IF(MATCH(X7,Sheet2!$D$3:$D$12,1)&lt;=6,1,0))))</f>
        <v>0</v>
      </c>
      <c r="EI7" s="28">
        <f>IF(OR(AB7="",AB7=" ",AB7="　"),0,IF(D7&gt;=830101,0,IF(DT7=1,1,IF(MATCH(AB7,Sheet2!$D$3:$D$12,1)&lt;=6,1,0))))</f>
        <v>0</v>
      </c>
      <c r="EJ7" s="28">
        <f>IF(OR(AF7="",AF7=" ",AF7="　"),0,IF(D7&gt;=830101,0,IF(DU7=1,1,IF(MATCH(AF7,Sheet2!$D$3:$D$12,1)&lt;=6,1,0))))</f>
        <v>0</v>
      </c>
      <c r="EK7" s="29">
        <f t="shared" si="77"/>
        <v>2</v>
      </c>
      <c r="EL7" s="29">
        <f t="shared" si="78"/>
        <v>2</v>
      </c>
      <c r="EM7" s="30">
        <f t="shared" si="79"/>
        <v>0</v>
      </c>
      <c r="EN7" s="30">
        <f t="shared" si="80"/>
        <v>0</v>
      </c>
      <c r="EO7" s="30">
        <f t="shared" si="81"/>
        <v>0</v>
      </c>
      <c r="EP7" s="30">
        <f t="shared" si="81"/>
        <v>0</v>
      </c>
      <c r="EQ7" s="31"/>
      <c r="ER7" s="27" t="e">
        <f t="shared" si="82"/>
        <v>#VALUE!</v>
      </c>
      <c r="ES7" s="28">
        <f t="shared" si="83"/>
        <v>0</v>
      </c>
      <c r="ET7" s="27" t="e">
        <f t="shared" si="84"/>
        <v>#VALUE!</v>
      </c>
      <c r="EU7" s="28">
        <f t="shared" si="85"/>
        <v>0</v>
      </c>
      <c r="EV7" s="28">
        <f>IF(OR(T7="",T7=" ",T7="　"),0,IF(D7&gt;=830701,0,IF(EG7=1,1,IF(MATCH(T7,Sheet2!$D$3:$D$12,1)&lt;=7,1,0))))</f>
        <v>0</v>
      </c>
      <c r="EW7" s="28">
        <f>IF(OR(X7="",X7=" ",X7="　"),0,IF(D7&gt;=830701,0,IF(EH7=1,1,IF(MATCH(X7,Sheet2!$D$3:$D$12,1)&lt;=7,1,0))))</f>
        <v>0</v>
      </c>
      <c r="EX7" s="28">
        <f>IF(OR(AB7="",AB7=" ",AB7="　"),0,IF(D7&gt;=830701,0,IF(EI7=1,1,IF(MATCH(AB7,Sheet2!$D$3:$D$12,1)&lt;=7,1,0))))</f>
        <v>0</v>
      </c>
      <c r="EY7" s="28">
        <f>IF(OR(AF7="",AF7=" ",AF7="　"),0,IF(D7&gt;=830701,0,IF(EJ7=1,1,IF(MATCH(AF7,Sheet2!$D$3:$D$12,1)&lt;=7,1,0))))</f>
        <v>0</v>
      </c>
      <c r="EZ7" s="29">
        <f t="shared" si="86"/>
        <v>2</v>
      </c>
      <c r="FA7" s="29">
        <f t="shared" si="87"/>
        <v>2</v>
      </c>
      <c r="FB7" s="30">
        <f t="shared" si="88"/>
        <v>0</v>
      </c>
      <c r="FC7" s="30">
        <f t="shared" si="89"/>
        <v>0</v>
      </c>
      <c r="FD7" s="30">
        <f t="shared" si="90"/>
        <v>0</v>
      </c>
      <c r="FE7" s="30">
        <f t="shared" si="90"/>
        <v>0</v>
      </c>
      <c r="FF7" s="31"/>
      <c r="FG7" s="27" t="e">
        <f t="shared" si="91"/>
        <v>#VALUE!</v>
      </c>
      <c r="FH7" s="28">
        <f t="shared" si="92"/>
        <v>0</v>
      </c>
      <c r="FI7" s="27" t="e">
        <f t="shared" si="93"/>
        <v>#VALUE!</v>
      </c>
      <c r="FJ7" s="28">
        <f t="shared" si="94"/>
        <v>0</v>
      </c>
      <c r="FK7" s="28">
        <f>IF(OR(T7="",T7=" ",T7="　"),0,IF(D7&gt;=840101,0,IF(EV7=1,1,IF(MATCH(T7,Sheet2!$D$3:$D$12,1)&lt;=8,1,0))))</f>
        <v>0</v>
      </c>
      <c r="FL7" s="28">
        <f>IF(OR(X7="",X7=" ",X7="　"),0,IF(D7&gt;=840101,0,IF(EW7=1,1,IF(MATCH(X7,Sheet2!$D$3:$D$12,1)&lt;=8,1,0))))</f>
        <v>0</v>
      </c>
      <c r="FM7" s="28">
        <f>IF(OR(AB7="",AB7=" ",AB7="　"),0,IF(D7&gt;=840101,0,IF(EX7=1,1,IF(MATCH(AB7,Sheet2!$D$3:$D$12,1)&lt;=8,1,0))))</f>
        <v>0</v>
      </c>
      <c r="FN7" s="28">
        <f>IF(OR(AF7="",AF7=" ",AF7="　"),0,IF(D7&gt;=840101,0,IF(EY7=1,1,IF(MATCH(AF7,Sheet2!$D$3:$D$12,1)&lt;=8,1,0))))</f>
        <v>0</v>
      </c>
      <c r="FO7" s="29">
        <f t="shared" si="95"/>
        <v>1</v>
      </c>
      <c r="FP7" s="29">
        <f t="shared" si="96"/>
        <v>1</v>
      </c>
      <c r="FQ7" s="30">
        <f t="shared" si="97"/>
        <v>0</v>
      </c>
      <c r="FR7" s="30">
        <f t="shared" si="98"/>
        <v>0</v>
      </c>
      <c r="FS7" s="30">
        <f t="shared" si="99"/>
        <v>0</v>
      </c>
      <c r="FT7" s="30">
        <f t="shared" si="99"/>
        <v>0</v>
      </c>
      <c r="FU7" s="31"/>
      <c r="FV7" s="27" t="e">
        <f t="shared" si="100"/>
        <v>#VALUE!</v>
      </c>
      <c r="FW7" s="28">
        <f t="shared" si="101"/>
        <v>0</v>
      </c>
      <c r="FX7" s="27" t="e">
        <f t="shared" si="102"/>
        <v>#VALUE!</v>
      </c>
      <c r="FY7" s="28">
        <f t="shared" si="103"/>
        <v>0</v>
      </c>
      <c r="FZ7" s="28">
        <f>IF(OR(T7="",T7=" ",T7="　"),0,IF(D7&gt;=840701,0,IF(FK7=1,1,IF(MATCH(T7,Sheet2!$D$3:$D$12,1)&lt;=9,1,0))))</f>
        <v>0</v>
      </c>
      <c r="GA7" s="28">
        <f>IF(OR(X7="",X7=" ",X7="　"),0,IF(D7&gt;=840701,0,IF(FL7=1,1,IF(MATCH(X7,Sheet2!$D$3:$D$12,1)&lt;=9,1,0))))</f>
        <v>0</v>
      </c>
      <c r="GB7" s="28">
        <f>IF(OR(AB7="",AB7=" ",AB7="　"),0,IF(D7&gt;=840701,0,IF(FM7=1,1,IF(MATCH(AB7,Sheet2!$D$3:$D$12,1)&lt;=9,1,0))))</f>
        <v>0</v>
      </c>
      <c r="GC7" s="28">
        <f>IF(OR(AF7="",AF7=" ",AF7="　"),0,IF(D7&gt;=840701,0,IF(FN7=1,1,IF(MATCH(AF7,Sheet2!$D$3:$D$12,1)&lt;=9,1,0))))</f>
        <v>0</v>
      </c>
      <c r="GD7" s="29">
        <f t="shared" si="104"/>
        <v>1</v>
      </c>
      <c r="GE7" s="29">
        <f t="shared" si="105"/>
        <v>1</v>
      </c>
      <c r="GF7" s="30">
        <f t="shared" si="106"/>
        <v>0</v>
      </c>
      <c r="GG7" s="30">
        <f t="shared" si="107"/>
        <v>0</v>
      </c>
      <c r="GH7" s="30">
        <f t="shared" si="108"/>
        <v>0</v>
      </c>
      <c r="GI7" s="30">
        <f t="shared" si="108"/>
        <v>0</v>
      </c>
      <c r="GJ7" s="31"/>
      <c r="GK7" s="27" t="e">
        <f t="shared" si="109"/>
        <v>#VALUE!</v>
      </c>
      <c r="GL7" s="28">
        <f t="shared" si="110"/>
        <v>0</v>
      </c>
      <c r="GM7" s="27" t="e">
        <f t="shared" si="111"/>
        <v>#VALUE!</v>
      </c>
      <c r="GN7" s="28">
        <f t="shared" si="112"/>
        <v>0</v>
      </c>
      <c r="GO7" s="28">
        <f>IF(OR(T7="",T7=" ",T7="　"),0,IF(D7&gt;=840701,0,IF(FZ7=1,1,IF(MATCH(T7,Sheet2!$D$3:$D$12,1)&lt;=10,1,0))))</f>
        <v>0</v>
      </c>
      <c r="GP7" s="28">
        <f>IF(OR(X7="",X7=" ",X7="　"),0,IF(D7&gt;=840701,0,IF(GA7=1,1,IF(MATCH(X7,Sheet2!$D$3:$D$12,1)&lt;=10,1,0))))</f>
        <v>0</v>
      </c>
      <c r="GQ7" s="28">
        <f>IF(OR(AB7="",AB7=" ",AB7="　"),0,IF(D7&gt;=840701,0,IF(GB7=1,1,IF(MATCH(AB7,Sheet2!$D$3:$D$12,1)&lt;=10,1,0))))</f>
        <v>0</v>
      </c>
      <c r="GR7" s="28">
        <f>IF(OR(AF7="",AF7=" ",AF7="　"),0,IF(D7&gt;=840701,0,IF(GC7=1,1,IF(MATCH(AF7,Sheet2!$D$3:$D$12,1)&lt;=10,1,0))))</f>
        <v>0</v>
      </c>
      <c r="GS7" s="29">
        <f t="shared" si="113"/>
        <v>0</v>
      </c>
      <c r="GT7" s="29">
        <f t="shared" si="114"/>
        <v>0</v>
      </c>
      <c r="GU7" s="30">
        <f t="shared" si="115"/>
        <v>0</v>
      </c>
      <c r="GV7" s="30">
        <f t="shared" si="116"/>
        <v>0</v>
      </c>
      <c r="GW7" s="30">
        <f t="shared" si="117"/>
        <v>0</v>
      </c>
      <c r="GX7" s="30">
        <f t="shared" si="117"/>
        <v>0</v>
      </c>
      <c r="GZ7" s="39" t="str">
        <f t="shared" ref="GZ7:GZ59" si="118">LEFT(TEXT(X7,"0000000"),3)+1911&amp;"/"&amp;MID(TEXT(X7,"0000000"),4,2)&amp;"/"&amp;MID(TEXT(X7,"0000000"),6,2)</f>
        <v>1911/00/00</v>
      </c>
      <c r="HA7" s="131" t="e">
        <f t="shared" ref="HA7:HA59" si="119">DATEDIF(GZ7,HF7,"Y")</f>
        <v>#VALUE!</v>
      </c>
      <c r="HB7" s="131" t="str">
        <f t="shared" ref="HB7:HB59" si="120">LEFT(TEXT(AB7,"0000000"),3)+1911&amp;"/"&amp;MID(TEXT(AB7,"0000000"),4,2)&amp;"/"&amp;MID(TEXT(AB7,"0000000"),6,2)</f>
        <v>1911/00/00</v>
      </c>
      <c r="HC7" s="131" t="e">
        <f t="shared" ref="HC7:HC59" si="121">DATEDIF(HB7,HF7,"Y")</f>
        <v>#VALUE!</v>
      </c>
      <c r="HD7" s="131" t="str">
        <f t="shared" ref="HD7:HD59" si="122">LEFT(TEXT(AF7,"0000000"),3)+1911&amp;"/"&amp;MID(TEXT(AF7,"0000000"),4,2)&amp;"/"&amp;MID(TEXT(AF7,"0000000"),6,2)</f>
        <v>1911/00/00</v>
      </c>
      <c r="HE7" s="131" t="e">
        <f t="shared" ref="HE7:HE59" si="123">DATEDIF(HD7,HF7,"Y")</f>
        <v>#VALUE!</v>
      </c>
      <c r="HF7" s="131" t="str">
        <f t="shared" ref="HF7:HF59" si="124">$D$2+1911+1&amp;"/01/01"</f>
        <v>2016/01/01</v>
      </c>
      <c r="HH7" s="131">
        <f>IF(OR(C7="",C7=" ",C7="　"),0,IF(D7&gt;780630,0,ROUND(VLOOKUP(F7,Sheet2!$A$1:$B$20,2,FALSE)*E7,0)))</f>
        <v>0</v>
      </c>
      <c r="HI7" s="131">
        <f t="shared" ref="HI7:HI59" si="125">IF(OR(C7="",C7=" ",C7="　"),0,IF(D7&gt;790630,0,ROUND(930*E7,0)))</f>
        <v>0</v>
      </c>
      <c r="HJ7" s="131">
        <f t="shared" ref="HJ7:HJ59" si="126">ROUND(566*(N7*AS7+R7*AU7+V7*AV7+Z7*AW7+AD7*AX7+AH7*AY7),0)</f>
        <v>0</v>
      </c>
      <c r="HL7" s="131" t="str">
        <f t="shared" ref="HL7:HL59" si="127">IF(GL7=0,"","(父)")</f>
        <v/>
      </c>
      <c r="HM7" s="131" t="str">
        <f t="shared" ref="HM7:HM59" si="128">IF(GN7=0,"","(母)")</f>
        <v/>
      </c>
      <c r="HN7" s="131" t="str">
        <f t="shared" ref="HN7:HN59" si="129">IF(GO7=0,"","(配偶)")</f>
        <v/>
      </c>
      <c r="HO7" s="131" t="str">
        <f t="shared" ref="HO7:HO59" si="130">IF(GP7=0,"","(子女1)")</f>
        <v/>
      </c>
      <c r="HP7" s="131" t="str">
        <f t="shared" ref="HP7:HQ59" si="131">IF(GQ7=0,"","(子女2)")</f>
        <v/>
      </c>
      <c r="HQ7" s="131" t="str">
        <f t="shared" si="131"/>
        <v/>
      </c>
      <c r="HR7" s="131" t="str">
        <f t="shared" ref="HR7:HR59" si="132">CONCATENATE(HL7,HM7,HN7,HO7,HP7,HQ7)</f>
        <v/>
      </c>
    </row>
    <row r="8" spans="1:226" ht="60" customHeight="1">
      <c r="A8" s="125">
        <v>3</v>
      </c>
      <c r="B8" s="32"/>
      <c r="C8" s="33"/>
      <c r="D8" s="34"/>
      <c r="E8" s="55"/>
      <c r="F8" s="46"/>
      <c r="G8" s="48">
        <f>IF(OR(C8="",C8=" ",C8="　"),0,IF(D8&gt;780630,0,ROUND(VLOOKUP(F8,Sheet2!$A$1:$B$20,2,FALSE),0)))</f>
        <v>0</v>
      </c>
      <c r="H8" s="49">
        <f t="shared" si="0"/>
        <v>0</v>
      </c>
      <c r="I8" s="24">
        <f t="shared" si="1"/>
        <v>0</v>
      </c>
      <c r="J8" s="25">
        <f t="shared" si="2"/>
        <v>0</v>
      </c>
      <c r="K8" s="35"/>
      <c r="L8" s="133" t="str">
        <f t="shared" si="3"/>
        <v/>
      </c>
      <c r="M8" s="51" t="str">
        <f t="shared" si="4"/>
        <v/>
      </c>
      <c r="N8" s="56">
        <v>15.5</v>
      </c>
      <c r="O8" s="38"/>
      <c r="P8" s="133" t="str">
        <f t="shared" si="5"/>
        <v/>
      </c>
      <c r="Q8" s="51" t="str">
        <f t="shared" si="6"/>
        <v/>
      </c>
      <c r="R8" s="56">
        <v>15.5</v>
      </c>
      <c r="S8" s="38"/>
      <c r="T8" s="34"/>
      <c r="U8" s="51" t="str">
        <f t="shared" si="7"/>
        <v/>
      </c>
      <c r="V8" s="56">
        <v>15.5</v>
      </c>
      <c r="W8" s="38"/>
      <c r="X8" s="34"/>
      <c r="Y8" s="51" t="str">
        <f t="shared" si="8"/>
        <v/>
      </c>
      <c r="Z8" s="56">
        <v>15.5</v>
      </c>
      <c r="AA8" s="35"/>
      <c r="AB8" s="34"/>
      <c r="AC8" s="51" t="str">
        <f t="shared" si="9"/>
        <v/>
      </c>
      <c r="AD8" s="56">
        <v>15.5</v>
      </c>
      <c r="AE8" s="38"/>
      <c r="AF8" s="34"/>
      <c r="AG8" s="51" t="str">
        <f t="shared" si="10"/>
        <v/>
      </c>
      <c r="AH8" s="56">
        <v>15.5</v>
      </c>
      <c r="AI8" s="37">
        <f t="shared" si="11"/>
        <v>0</v>
      </c>
      <c r="AJ8" s="47">
        <f t="shared" si="12"/>
        <v>0</v>
      </c>
      <c r="AK8" s="26">
        <f t="shared" si="13"/>
        <v>0</v>
      </c>
      <c r="AL8" s="53">
        <f t="shared" si="14"/>
        <v>0</v>
      </c>
      <c r="AM8" s="36"/>
      <c r="AN8" s="54"/>
      <c r="AO8" s="131" t="e">
        <f>VLOOKUP(LEFT(C8,1),Sheet2!$L$3:$M$28,2,FALSE)&amp;MID(C8,2,9)</f>
        <v>#N/A</v>
      </c>
      <c r="AP8" s="131" t="e">
        <f t="shared" si="15"/>
        <v>#N/A</v>
      </c>
      <c r="AQ8" s="131" t="e">
        <f t="shared" si="16"/>
        <v>#N/A</v>
      </c>
      <c r="AR8" s="27">
        <f t="shared" si="17"/>
        <v>0</v>
      </c>
      <c r="AS8" s="28">
        <f t="shared" si="18"/>
        <v>0</v>
      </c>
      <c r="AT8" s="27">
        <f t="shared" si="19"/>
        <v>0</v>
      </c>
      <c r="AU8" s="28">
        <f t="shared" si="20"/>
        <v>0</v>
      </c>
      <c r="AV8" s="28">
        <f t="shared" si="21"/>
        <v>0</v>
      </c>
      <c r="AW8" s="28">
        <f t="shared" si="22"/>
        <v>0</v>
      </c>
      <c r="AX8" s="28">
        <f t="shared" si="23"/>
        <v>0</v>
      </c>
      <c r="AY8" s="28">
        <f t="shared" si="24"/>
        <v>0</v>
      </c>
      <c r="AZ8" s="29" t="str">
        <f t="shared" si="25"/>
        <v/>
      </c>
      <c r="BA8" s="29"/>
      <c r="BB8" s="30">
        <f t="shared" si="26"/>
        <v>0</v>
      </c>
      <c r="BC8" s="30">
        <f t="shared" si="26"/>
        <v>0</v>
      </c>
      <c r="BD8" s="31">
        <f t="shared" si="27"/>
        <v>0</v>
      </c>
      <c r="BE8" s="131"/>
      <c r="BF8" s="27" t="e">
        <f t="shared" si="28"/>
        <v>#VALUE!</v>
      </c>
      <c r="BG8" s="28">
        <f t="shared" si="29"/>
        <v>0</v>
      </c>
      <c r="BH8" s="27" t="e">
        <f t="shared" si="30"/>
        <v>#VALUE!</v>
      </c>
      <c r="BI8" s="28">
        <f t="shared" si="31"/>
        <v>0</v>
      </c>
      <c r="BJ8" s="28">
        <f>IF(OR(T8="",T8=" ",T8="　"),0,IF(D8&gt;=800701,0,IF(MATCH(T8,Sheet2!$D$3:$D$12,1)&lt;=1,1,0)))</f>
        <v>0</v>
      </c>
      <c r="BK8" s="28">
        <f>IF(OR(X8="",X8=" ",X8="　"),0,IF(D8&gt;=800701,0,IF(MATCH(X8,Sheet2!$D$3:$D$12,1)&lt;=1,1,0)))</f>
        <v>0</v>
      </c>
      <c r="BL8" s="28">
        <f>IF(OR(AB8="",AB8=" ",AB8="　"),0,IF(D8&gt;=800701,0,IF(MATCH(AB8,Sheet2!$D$3:$D$12,1)&lt;=1,1,0)))</f>
        <v>0</v>
      </c>
      <c r="BM8" s="28">
        <f>IF(OR(AF8="",AF8=" ",AF8="　"),0,IF(D8&gt;=800701,0,IF(MATCH(AF8,Sheet2!$D$3:$D$12,1)&lt;=1,1,0)))</f>
        <v>0</v>
      </c>
      <c r="BN8" s="29">
        <f t="shared" si="32"/>
        <v>5</v>
      </c>
      <c r="BO8" s="29">
        <f t="shared" si="33"/>
        <v>3</v>
      </c>
      <c r="BP8" s="30">
        <f t="shared" si="34"/>
        <v>0</v>
      </c>
      <c r="BQ8" s="30">
        <f t="shared" si="35"/>
        <v>0</v>
      </c>
      <c r="BR8" s="30">
        <f t="shared" si="36"/>
        <v>0</v>
      </c>
      <c r="BS8" s="30">
        <f t="shared" si="36"/>
        <v>0</v>
      </c>
      <c r="BT8" s="30"/>
      <c r="BU8" s="27" t="e">
        <f t="shared" si="37"/>
        <v>#VALUE!</v>
      </c>
      <c r="BV8" s="28">
        <f t="shared" si="38"/>
        <v>0</v>
      </c>
      <c r="BW8" s="27" t="e">
        <f t="shared" si="39"/>
        <v>#VALUE!</v>
      </c>
      <c r="BX8" s="28">
        <f t="shared" si="40"/>
        <v>0</v>
      </c>
      <c r="BY8" s="28">
        <f>IF(OR(T8="",T8=" ",T8="　"),0,IF(D8&gt;=810101,0,IF(BJ8=1,1,IF(MATCH(T8,Sheet2!$D$3:$D$12,1)&lt;=2,1,0))))</f>
        <v>0</v>
      </c>
      <c r="BZ8" s="28">
        <f>IF(OR(X8="",X8=" ",X8="　"),0,IF(D8&gt;=810101,0,IF(BK8=1,1,IF(MATCH(X8,Sheet2!$D$3:$D$12,1)&lt;=2,1,0))))</f>
        <v>0</v>
      </c>
      <c r="CA8" s="28">
        <f>IF(OR(AB8="",AB8=" ",AB8="　"),0,IF(D8&gt;=810101,0,IF(BL8=1,1,IF(MATCH(AB8,Sheet2!$D$3:$D$12,1)&lt;=2,1,0))))</f>
        <v>0</v>
      </c>
      <c r="CB8" s="28">
        <f>IF(OR(AF8="",AF8=" ",AF8="　"),0,IF(D8&gt;=810101,0,IF(BM8=1,1,IF(MATCH(AF8,Sheet2!$D$3:$D$12,1)&lt;=2,1,0))))</f>
        <v>0</v>
      </c>
      <c r="CC8" s="29">
        <f t="shared" si="41"/>
        <v>4</v>
      </c>
      <c r="CD8" s="29">
        <f t="shared" si="42"/>
        <v>3</v>
      </c>
      <c r="CE8" s="30">
        <f t="shared" si="43"/>
        <v>0</v>
      </c>
      <c r="CF8" s="30">
        <f t="shared" si="44"/>
        <v>0</v>
      </c>
      <c r="CG8" s="30">
        <f t="shared" si="45"/>
        <v>0</v>
      </c>
      <c r="CH8" s="30">
        <f t="shared" si="45"/>
        <v>0</v>
      </c>
      <c r="CI8" s="30"/>
      <c r="CJ8" s="27" t="e">
        <f t="shared" si="46"/>
        <v>#VALUE!</v>
      </c>
      <c r="CK8" s="28">
        <f t="shared" si="47"/>
        <v>0</v>
      </c>
      <c r="CL8" s="27" t="e">
        <f t="shared" si="48"/>
        <v>#VALUE!</v>
      </c>
      <c r="CM8" s="28">
        <f t="shared" si="49"/>
        <v>0</v>
      </c>
      <c r="CN8" s="28">
        <f>IF(OR(T8="",T8=" ",T8="　"),0,IF(D8&gt;=810701,0,IF(BY8=1,1,IF(MATCH(T8,Sheet2!$D$3:$D$12,1)&lt;=3,1,0))))</f>
        <v>0</v>
      </c>
      <c r="CO8" s="28">
        <f>IF(OR(X8="",X8=" ",X8="　"),0,IF(D8&gt;=810701,0,IF(BZ8=1,1,IF(MATCH(X8,Sheet2!$D$3:$D$12,1)&lt;=3,1,0))))</f>
        <v>0</v>
      </c>
      <c r="CP8" s="28">
        <f>IF(OR(AB8="",AB8=" ",AB8="　"),0,IF(D8&gt;=810701,0,IF(CA8=1,1,IF(MATCH(AB8,Sheet2!$D$3:$D$12,1)&lt;=3,1,0))))</f>
        <v>0</v>
      </c>
      <c r="CQ8" s="28">
        <f>IF(OR(AF8="",AF8=" ",AF8="　"),0,IF(D8&gt;=810701,0,IF(CB8=1,1,IF(MATCH(AF8,Sheet2!$D$3:$D$12,1)&lt;=3,1,0))))</f>
        <v>0</v>
      </c>
      <c r="CR8" s="29">
        <f t="shared" si="50"/>
        <v>4</v>
      </c>
      <c r="CS8" s="29">
        <f t="shared" si="51"/>
        <v>3</v>
      </c>
      <c r="CT8" s="30">
        <f t="shared" si="52"/>
        <v>0</v>
      </c>
      <c r="CU8" s="30">
        <f t="shared" si="53"/>
        <v>0</v>
      </c>
      <c r="CV8" s="30">
        <f t="shared" si="54"/>
        <v>0</v>
      </c>
      <c r="CW8" s="30">
        <f t="shared" si="54"/>
        <v>0</v>
      </c>
      <c r="CX8" s="31"/>
      <c r="CY8" s="27" t="e">
        <f t="shared" si="55"/>
        <v>#VALUE!</v>
      </c>
      <c r="CZ8" s="28">
        <f t="shared" si="56"/>
        <v>0</v>
      </c>
      <c r="DA8" s="27" t="e">
        <f t="shared" si="57"/>
        <v>#VALUE!</v>
      </c>
      <c r="DB8" s="28">
        <f t="shared" si="58"/>
        <v>0</v>
      </c>
      <c r="DC8" s="28">
        <f>IF(OR(T8="",T8=" ",T8="　"),0,IF(D8&gt;=820101,0,IF(CN8=1,1,IF(MATCH(T8,Sheet2!$D$3:$D$12,1)&lt;=4,1,0))))</f>
        <v>0</v>
      </c>
      <c r="DD8" s="28">
        <f>IF(OR(X8="",X8=" ",X8="　"),0,IF(D8&gt;=820101,0,IF(CO8=1,1,IF(MATCH(X8,Sheet2!$D$3:$D$12,1)&lt;=4,1,0))))</f>
        <v>0</v>
      </c>
      <c r="DE8" s="28">
        <f>IF(OR(AB8="",AB8=" ",AB8="　"),0,IF(D8&gt;=820101,0,IF(CP8=1,1,IF(MATCH(AB8,Sheet2!$D$3:$D$12,1)&lt;=4,1,0))))</f>
        <v>0</v>
      </c>
      <c r="DF8" s="28">
        <f>IF(OR(AF8="",AF8=" ",AF8="　"),0,IF(D8&gt;=820101,0,IF(CQ8=1,1,IF(MATCH(AF8,Sheet2!$D$3:$D$12,1)&lt;=4,1,0))))</f>
        <v>0</v>
      </c>
      <c r="DG8" s="29">
        <f t="shared" si="59"/>
        <v>3</v>
      </c>
      <c r="DH8" s="29">
        <f t="shared" si="60"/>
        <v>3</v>
      </c>
      <c r="DI8" s="30">
        <f t="shared" si="61"/>
        <v>0</v>
      </c>
      <c r="DJ8" s="30">
        <f t="shared" si="62"/>
        <v>0</v>
      </c>
      <c r="DK8" s="30">
        <f t="shared" si="63"/>
        <v>0</v>
      </c>
      <c r="DL8" s="30">
        <f t="shared" si="63"/>
        <v>0</v>
      </c>
      <c r="DM8" s="31"/>
      <c r="DN8" s="27" t="e">
        <f t="shared" si="64"/>
        <v>#VALUE!</v>
      </c>
      <c r="DO8" s="28">
        <f t="shared" si="65"/>
        <v>0</v>
      </c>
      <c r="DP8" s="27" t="e">
        <f t="shared" si="66"/>
        <v>#VALUE!</v>
      </c>
      <c r="DQ8" s="28">
        <f t="shared" si="67"/>
        <v>0</v>
      </c>
      <c r="DR8" s="28">
        <f>IF(OR(T8="",T8=" ",T8="　"),0,IF(D8&gt;=820701,0,IF(DC8=1,1,IF(MATCH(T8,Sheet2!$D$3:$D$12,1)&lt;=5,1,0))))</f>
        <v>0</v>
      </c>
      <c r="DS8" s="28">
        <f>IF(OR(X8="",X8=" ",X8="　"),0,IF(D8&gt;=820701,0,IF(DD8=1,1,IF(MATCH(X8,Sheet2!$D$3:$D$12,1)&lt;=5,1,0))))</f>
        <v>0</v>
      </c>
      <c r="DT8" s="28">
        <f>IF(OR(AB8="",AB8=" ",AB8="　"),0,IF(D8&gt;=820701,0,IF(DE8=1,1,IF(MATCH(AB8,Sheet2!$D$3:$D$12,1)&lt;=5,1,0))))</f>
        <v>0</v>
      </c>
      <c r="DU8" s="28">
        <f>IF(OR(AF8="",AF8=" ",AF8="　"),0,IF(D8&gt;=820701,0,IF(DF8=1,1,IF(MATCH(AF8,Sheet2!$D$3:$D$12,1)&lt;=5,1,0))))</f>
        <v>0</v>
      </c>
      <c r="DV8" s="29">
        <f t="shared" si="68"/>
        <v>3</v>
      </c>
      <c r="DW8" s="29">
        <f t="shared" si="69"/>
        <v>3</v>
      </c>
      <c r="DX8" s="30">
        <f t="shared" si="70"/>
        <v>0</v>
      </c>
      <c r="DY8" s="30">
        <f t="shared" si="71"/>
        <v>0</v>
      </c>
      <c r="DZ8" s="30">
        <f t="shared" si="72"/>
        <v>0</v>
      </c>
      <c r="EA8" s="30">
        <f t="shared" si="72"/>
        <v>0</v>
      </c>
      <c r="EB8" s="31"/>
      <c r="EC8" s="27" t="e">
        <f t="shared" si="73"/>
        <v>#VALUE!</v>
      </c>
      <c r="ED8" s="28">
        <f t="shared" si="74"/>
        <v>0</v>
      </c>
      <c r="EE8" s="27" t="e">
        <f t="shared" si="75"/>
        <v>#VALUE!</v>
      </c>
      <c r="EF8" s="28">
        <f t="shared" si="76"/>
        <v>0</v>
      </c>
      <c r="EG8" s="28">
        <f>IF(OR(T8="",T8=" ",T8="　"),0,IF(D8&gt;=830101,0,IF(DR8=1,1,IF(MATCH(T8,Sheet2!$D$3:$D$12,1)&lt;=6,1,0))))</f>
        <v>0</v>
      </c>
      <c r="EH8" s="28">
        <f>IF(OR(X8="",X8=" ",X8="　"),0,IF(D8&gt;=830101,0,IF(DS8=1,1,IF(MATCH(X8,Sheet2!$D$3:$D$12,1)&lt;=6,1,0))))</f>
        <v>0</v>
      </c>
      <c r="EI8" s="28">
        <f>IF(OR(AB8="",AB8=" ",AB8="　"),0,IF(D8&gt;=830101,0,IF(DT8=1,1,IF(MATCH(AB8,Sheet2!$D$3:$D$12,1)&lt;=6,1,0))))</f>
        <v>0</v>
      </c>
      <c r="EJ8" s="28">
        <f>IF(OR(AF8="",AF8=" ",AF8="　"),0,IF(D8&gt;=830101,0,IF(DU8=1,1,IF(MATCH(AF8,Sheet2!$D$3:$D$12,1)&lt;=6,1,0))))</f>
        <v>0</v>
      </c>
      <c r="EK8" s="29">
        <f t="shared" si="77"/>
        <v>2</v>
      </c>
      <c r="EL8" s="29">
        <f t="shared" si="78"/>
        <v>2</v>
      </c>
      <c r="EM8" s="30">
        <f t="shared" si="79"/>
        <v>0</v>
      </c>
      <c r="EN8" s="30">
        <f t="shared" si="80"/>
        <v>0</v>
      </c>
      <c r="EO8" s="30">
        <f t="shared" si="81"/>
        <v>0</v>
      </c>
      <c r="EP8" s="30">
        <f t="shared" si="81"/>
        <v>0</v>
      </c>
      <c r="EQ8" s="31"/>
      <c r="ER8" s="27" t="e">
        <f t="shared" si="82"/>
        <v>#VALUE!</v>
      </c>
      <c r="ES8" s="28">
        <f t="shared" si="83"/>
        <v>0</v>
      </c>
      <c r="ET8" s="27" t="e">
        <f t="shared" si="84"/>
        <v>#VALUE!</v>
      </c>
      <c r="EU8" s="28">
        <f t="shared" si="85"/>
        <v>0</v>
      </c>
      <c r="EV8" s="28">
        <f>IF(OR(T8="",T8=" ",T8="　"),0,IF(D8&gt;=830701,0,IF(EG8=1,1,IF(MATCH(T8,Sheet2!$D$3:$D$12,1)&lt;=7,1,0))))</f>
        <v>0</v>
      </c>
      <c r="EW8" s="28">
        <f>IF(OR(X8="",X8=" ",X8="　"),0,IF(D8&gt;=830701,0,IF(EH8=1,1,IF(MATCH(X8,Sheet2!$D$3:$D$12,1)&lt;=7,1,0))))</f>
        <v>0</v>
      </c>
      <c r="EX8" s="28">
        <f>IF(OR(AB8="",AB8=" ",AB8="　"),0,IF(D8&gt;=830701,0,IF(EI8=1,1,IF(MATCH(AB8,Sheet2!$D$3:$D$12,1)&lt;=7,1,0))))</f>
        <v>0</v>
      </c>
      <c r="EY8" s="28">
        <f>IF(OR(AF8="",AF8=" ",AF8="　"),0,IF(D8&gt;=830701,0,IF(EJ8=1,1,IF(MATCH(AF8,Sheet2!$D$3:$D$12,1)&lt;=7,1,0))))</f>
        <v>0</v>
      </c>
      <c r="EZ8" s="29">
        <f t="shared" si="86"/>
        <v>2</v>
      </c>
      <c r="FA8" s="29">
        <f t="shared" si="87"/>
        <v>2</v>
      </c>
      <c r="FB8" s="30">
        <f t="shared" si="88"/>
        <v>0</v>
      </c>
      <c r="FC8" s="30">
        <f t="shared" si="89"/>
        <v>0</v>
      </c>
      <c r="FD8" s="30">
        <f t="shared" si="90"/>
        <v>0</v>
      </c>
      <c r="FE8" s="30">
        <f t="shared" si="90"/>
        <v>0</v>
      </c>
      <c r="FF8" s="31"/>
      <c r="FG8" s="27" t="e">
        <f t="shared" si="91"/>
        <v>#VALUE!</v>
      </c>
      <c r="FH8" s="28">
        <f t="shared" si="92"/>
        <v>0</v>
      </c>
      <c r="FI8" s="27" t="e">
        <f t="shared" si="93"/>
        <v>#VALUE!</v>
      </c>
      <c r="FJ8" s="28">
        <f t="shared" si="94"/>
        <v>0</v>
      </c>
      <c r="FK8" s="28">
        <f>IF(OR(T8="",T8=" ",T8="　"),0,IF(D8&gt;=840101,0,IF(EV8=1,1,IF(MATCH(T8,Sheet2!$D$3:$D$12,1)&lt;=8,1,0))))</f>
        <v>0</v>
      </c>
      <c r="FL8" s="28">
        <f>IF(OR(X8="",X8=" ",X8="　"),0,IF(D8&gt;=840101,0,IF(EW8=1,1,IF(MATCH(X8,Sheet2!$D$3:$D$12,1)&lt;=8,1,0))))</f>
        <v>0</v>
      </c>
      <c r="FM8" s="28">
        <f>IF(OR(AB8="",AB8=" ",AB8="　"),0,IF(D8&gt;=840101,0,IF(EX8=1,1,IF(MATCH(AB8,Sheet2!$D$3:$D$12,1)&lt;=8,1,0))))</f>
        <v>0</v>
      </c>
      <c r="FN8" s="28">
        <f>IF(OR(AF8="",AF8=" ",AF8="　"),0,IF(D8&gt;=840101,0,IF(EY8=1,1,IF(MATCH(AF8,Sheet2!$D$3:$D$12,1)&lt;=8,1,0))))</f>
        <v>0</v>
      </c>
      <c r="FO8" s="29">
        <f t="shared" si="95"/>
        <v>1</v>
      </c>
      <c r="FP8" s="29">
        <f t="shared" si="96"/>
        <v>1</v>
      </c>
      <c r="FQ8" s="30">
        <f t="shared" si="97"/>
        <v>0</v>
      </c>
      <c r="FR8" s="30">
        <f t="shared" si="98"/>
        <v>0</v>
      </c>
      <c r="FS8" s="30">
        <f t="shared" si="99"/>
        <v>0</v>
      </c>
      <c r="FT8" s="30">
        <f t="shared" si="99"/>
        <v>0</v>
      </c>
      <c r="FU8" s="31"/>
      <c r="FV8" s="27" t="e">
        <f t="shared" si="100"/>
        <v>#VALUE!</v>
      </c>
      <c r="FW8" s="28">
        <f t="shared" si="101"/>
        <v>0</v>
      </c>
      <c r="FX8" s="27" t="e">
        <f t="shared" si="102"/>
        <v>#VALUE!</v>
      </c>
      <c r="FY8" s="28">
        <f t="shared" si="103"/>
        <v>0</v>
      </c>
      <c r="FZ8" s="28">
        <f>IF(OR(T8="",T8=" ",T8="　"),0,IF(D8&gt;=840701,0,IF(FK8=1,1,IF(MATCH(T8,Sheet2!$D$3:$D$12,1)&lt;=9,1,0))))</f>
        <v>0</v>
      </c>
      <c r="GA8" s="28">
        <f>IF(OR(X8="",X8=" ",X8="　"),0,IF(D8&gt;=840701,0,IF(FL8=1,1,IF(MATCH(X8,Sheet2!$D$3:$D$12,1)&lt;=9,1,0))))</f>
        <v>0</v>
      </c>
      <c r="GB8" s="28">
        <f>IF(OR(AB8="",AB8=" ",AB8="　"),0,IF(D8&gt;=840701,0,IF(FM8=1,1,IF(MATCH(AB8,Sheet2!$D$3:$D$12,1)&lt;=9,1,0))))</f>
        <v>0</v>
      </c>
      <c r="GC8" s="28">
        <f>IF(OR(AF8="",AF8=" ",AF8="　"),0,IF(D8&gt;=840701,0,IF(FN8=1,1,IF(MATCH(AF8,Sheet2!$D$3:$D$12,1)&lt;=9,1,0))))</f>
        <v>0</v>
      </c>
      <c r="GD8" s="29">
        <f t="shared" si="104"/>
        <v>1</v>
      </c>
      <c r="GE8" s="29">
        <f t="shared" si="105"/>
        <v>1</v>
      </c>
      <c r="GF8" s="30">
        <f t="shared" si="106"/>
        <v>0</v>
      </c>
      <c r="GG8" s="30">
        <f t="shared" si="107"/>
        <v>0</v>
      </c>
      <c r="GH8" s="30">
        <f t="shared" si="108"/>
        <v>0</v>
      </c>
      <c r="GI8" s="30">
        <f t="shared" si="108"/>
        <v>0</v>
      </c>
      <c r="GJ8" s="31"/>
      <c r="GK8" s="27" t="e">
        <f t="shared" si="109"/>
        <v>#VALUE!</v>
      </c>
      <c r="GL8" s="28">
        <f t="shared" si="110"/>
        <v>0</v>
      </c>
      <c r="GM8" s="27" t="e">
        <f t="shared" si="111"/>
        <v>#VALUE!</v>
      </c>
      <c r="GN8" s="28">
        <f t="shared" si="112"/>
        <v>0</v>
      </c>
      <c r="GO8" s="28">
        <f>IF(OR(T8="",T8=" ",T8="　"),0,IF(D8&gt;=840701,0,IF(FZ8=1,1,IF(MATCH(T8,Sheet2!$D$3:$D$12,1)&lt;=10,1,0))))</f>
        <v>0</v>
      </c>
      <c r="GP8" s="28">
        <f>IF(OR(X8="",X8=" ",X8="　"),0,IF(D8&gt;=840701,0,IF(GA8=1,1,IF(MATCH(X8,Sheet2!$D$3:$D$12,1)&lt;=10,1,0))))</f>
        <v>0</v>
      </c>
      <c r="GQ8" s="28">
        <f>IF(OR(AB8="",AB8=" ",AB8="　"),0,IF(D8&gt;=840701,0,IF(GB8=1,1,IF(MATCH(AB8,Sheet2!$D$3:$D$12,1)&lt;=10,1,0))))</f>
        <v>0</v>
      </c>
      <c r="GR8" s="28">
        <f>IF(OR(AF8="",AF8=" ",AF8="　"),0,IF(D8&gt;=840701,0,IF(GC8=1,1,IF(MATCH(AF8,Sheet2!$D$3:$D$12,1)&lt;=10,1,0))))</f>
        <v>0</v>
      </c>
      <c r="GS8" s="29">
        <f t="shared" si="113"/>
        <v>0</v>
      </c>
      <c r="GT8" s="29">
        <f t="shared" si="114"/>
        <v>0</v>
      </c>
      <c r="GU8" s="30">
        <f t="shared" si="115"/>
        <v>0</v>
      </c>
      <c r="GV8" s="30">
        <f t="shared" si="116"/>
        <v>0</v>
      </c>
      <c r="GW8" s="30">
        <f t="shared" si="117"/>
        <v>0</v>
      </c>
      <c r="GX8" s="30">
        <f t="shared" si="117"/>
        <v>0</v>
      </c>
      <c r="GY8" s="131"/>
      <c r="GZ8" s="39" t="str">
        <f t="shared" si="118"/>
        <v>1911/00/00</v>
      </c>
      <c r="HA8" s="131" t="e">
        <f t="shared" si="119"/>
        <v>#VALUE!</v>
      </c>
      <c r="HB8" s="131" t="str">
        <f t="shared" si="120"/>
        <v>1911/00/00</v>
      </c>
      <c r="HC8" s="131" t="e">
        <f t="shared" si="121"/>
        <v>#VALUE!</v>
      </c>
      <c r="HD8" s="131" t="str">
        <f t="shared" si="122"/>
        <v>1911/00/00</v>
      </c>
      <c r="HE8" s="131" t="e">
        <f t="shared" si="123"/>
        <v>#VALUE!</v>
      </c>
      <c r="HF8" s="131" t="str">
        <f t="shared" si="124"/>
        <v>2016/01/01</v>
      </c>
      <c r="HH8" s="131">
        <f>IF(OR(C8="",C8=" ",C8="　"),0,IF(D8&gt;780630,0,ROUND(VLOOKUP(F8,Sheet2!$A$1:$B$20,2,FALSE)*E8,0)))</f>
        <v>0</v>
      </c>
      <c r="HI8" s="131">
        <f t="shared" si="125"/>
        <v>0</v>
      </c>
      <c r="HJ8" s="131">
        <f t="shared" si="126"/>
        <v>0</v>
      </c>
      <c r="HL8" s="131" t="str">
        <f t="shared" si="127"/>
        <v/>
      </c>
      <c r="HM8" s="131" t="str">
        <f t="shared" si="128"/>
        <v/>
      </c>
      <c r="HN8" s="131" t="str">
        <f t="shared" si="129"/>
        <v/>
      </c>
      <c r="HO8" s="131" t="str">
        <f t="shared" si="130"/>
        <v/>
      </c>
      <c r="HP8" s="131" t="str">
        <f t="shared" si="131"/>
        <v/>
      </c>
      <c r="HQ8" s="131" t="str">
        <f t="shared" si="131"/>
        <v/>
      </c>
      <c r="HR8" s="131" t="str">
        <f t="shared" si="132"/>
        <v/>
      </c>
    </row>
    <row r="9" spans="1:226" ht="60" customHeight="1">
      <c r="A9" s="125">
        <v>4</v>
      </c>
      <c r="B9" s="32"/>
      <c r="C9" s="33"/>
      <c r="D9" s="34"/>
      <c r="E9" s="55"/>
      <c r="F9" s="46"/>
      <c r="G9" s="48">
        <f>IF(OR(C9="",C9=" ",C9="　"),0,IF(D9&gt;780630,0,ROUND(VLOOKUP(F9,Sheet2!$A$1:$B$20,2,FALSE),0)))</f>
        <v>0</v>
      </c>
      <c r="H9" s="49">
        <f t="shared" si="0"/>
        <v>0</v>
      </c>
      <c r="I9" s="24">
        <f t="shared" si="1"/>
        <v>0</v>
      </c>
      <c r="J9" s="25">
        <f t="shared" si="2"/>
        <v>0</v>
      </c>
      <c r="K9" s="35"/>
      <c r="L9" s="133" t="str">
        <f>IF(K9="","",180101)</f>
        <v/>
      </c>
      <c r="M9" s="51" t="str">
        <f t="shared" si="4"/>
        <v/>
      </c>
      <c r="N9" s="56">
        <v>15.5</v>
      </c>
      <c r="O9" s="38"/>
      <c r="P9" s="133" t="str">
        <f>IF(O9="","",180101)</f>
        <v/>
      </c>
      <c r="Q9" s="51" t="str">
        <f t="shared" si="6"/>
        <v/>
      </c>
      <c r="R9" s="56">
        <v>15.5</v>
      </c>
      <c r="S9" s="38"/>
      <c r="T9" s="34"/>
      <c r="U9" s="51" t="str">
        <f t="shared" si="7"/>
        <v/>
      </c>
      <c r="V9" s="56">
        <v>15.5</v>
      </c>
      <c r="W9" s="38"/>
      <c r="X9" s="34"/>
      <c r="Y9" s="51" t="str">
        <f t="shared" si="8"/>
        <v/>
      </c>
      <c r="Z9" s="56">
        <v>15.5</v>
      </c>
      <c r="AA9" s="35"/>
      <c r="AB9" s="34"/>
      <c r="AC9" s="51" t="str">
        <f t="shared" si="9"/>
        <v/>
      </c>
      <c r="AD9" s="56">
        <v>15.5</v>
      </c>
      <c r="AE9" s="38"/>
      <c r="AF9" s="34"/>
      <c r="AG9" s="51" t="str">
        <f t="shared" si="10"/>
        <v/>
      </c>
      <c r="AH9" s="56">
        <v>15.5</v>
      </c>
      <c r="AI9" s="37">
        <f t="shared" si="11"/>
        <v>0</v>
      </c>
      <c r="AJ9" s="47">
        <f t="shared" si="12"/>
        <v>0</v>
      </c>
      <c r="AK9" s="26">
        <f t="shared" si="13"/>
        <v>0</v>
      </c>
      <c r="AL9" s="53">
        <f t="shared" si="14"/>
        <v>0</v>
      </c>
      <c r="AM9" s="36"/>
      <c r="AN9" s="54"/>
      <c r="AO9" s="131" t="e">
        <f>VLOOKUP(LEFT(C9,1),Sheet2!$L$3:$M$28,2,FALSE)&amp;MID(C9,2,9)</f>
        <v>#N/A</v>
      </c>
      <c r="AP9" s="131" t="e">
        <f t="shared" si="15"/>
        <v>#N/A</v>
      </c>
      <c r="AQ9" s="131" t="e">
        <f t="shared" si="16"/>
        <v>#N/A</v>
      </c>
      <c r="AR9" s="27">
        <f t="shared" si="17"/>
        <v>0</v>
      </c>
      <c r="AS9" s="28">
        <f t="shared" si="18"/>
        <v>0</v>
      </c>
      <c r="AT9" s="27">
        <f t="shared" si="19"/>
        <v>0</v>
      </c>
      <c r="AU9" s="28">
        <f t="shared" si="20"/>
        <v>0</v>
      </c>
      <c r="AV9" s="28">
        <f t="shared" si="21"/>
        <v>0</v>
      </c>
      <c r="AW9" s="28">
        <f t="shared" si="22"/>
        <v>0</v>
      </c>
      <c r="AX9" s="28">
        <f t="shared" si="23"/>
        <v>0</v>
      </c>
      <c r="AY9" s="28">
        <f t="shared" si="24"/>
        <v>0</v>
      </c>
      <c r="AZ9" s="29" t="str">
        <f t="shared" si="25"/>
        <v/>
      </c>
      <c r="BA9" s="29"/>
      <c r="BB9" s="30">
        <f t="shared" si="26"/>
        <v>0</v>
      </c>
      <c r="BC9" s="30">
        <f t="shared" si="26"/>
        <v>0</v>
      </c>
      <c r="BD9" s="31">
        <f t="shared" si="27"/>
        <v>0</v>
      </c>
      <c r="BE9" s="131"/>
      <c r="BF9" s="27" t="e">
        <f t="shared" si="28"/>
        <v>#VALUE!</v>
      </c>
      <c r="BG9" s="28">
        <f t="shared" si="29"/>
        <v>0</v>
      </c>
      <c r="BH9" s="27" t="e">
        <f t="shared" si="30"/>
        <v>#VALUE!</v>
      </c>
      <c r="BI9" s="28">
        <f t="shared" si="31"/>
        <v>0</v>
      </c>
      <c r="BJ9" s="28">
        <f>IF(OR(T9="",T9=" ",T9="　"),0,IF(D9&gt;=800701,0,IF(MATCH(T9,Sheet2!$D$3:$D$12,1)&lt;=1,1,0)))</f>
        <v>0</v>
      </c>
      <c r="BK9" s="28">
        <f>IF(OR(X9="",X9=" ",X9="　"),0,IF(D9&gt;=800701,0,IF(MATCH(X9,Sheet2!$D$3:$D$12,1)&lt;=1,1,0)))</f>
        <v>0</v>
      </c>
      <c r="BL9" s="28">
        <f>IF(OR(AB9="",AB9=" ",AB9="　"),0,IF(D9&gt;=800701,0,IF(MATCH(AB9,Sheet2!$D$3:$D$12,1)&lt;=1,1,0)))</f>
        <v>0</v>
      </c>
      <c r="BM9" s="28">
        <f>IF(OR(AF9="",AF9=" ",AF9="　"),0,IF(D9&gt;=800701,0,IF(MATCH(AF9,Sheet2!$D$3:$D$12,1)&lt;=1,1,0)))</f>
        <v>0</v>
      </c>
      <c r="BN9" s="29">
        <f t="shared" si="32"/>
        <v>5</v>
      </c>
      <c r="BO9" s="29">
        <f t="shared" si="33"/>
        <v>3</v>
      </c>
      <c r="BP9" s="30">
        <f t="shared" si="34"/>
        <v>0</v>
      </c>
      <c r="BQ9" s="30">
        <f t="shared" si="35"/>
        <v>0</v>
      </c>
      <c r="BR9" s="30">
        <f t="shared" si="36"/>
        <v>0</v>
      </c>
      <c r="BS9" s="30">
        <f t="shared" si="36"/>
        <v>0</v>
      </c>
      <c r="BT9" s="30"/>
      <c r="BU9" s="27" t="e">
        <f t="shared" si="37"/>
        <v>#VALUE!</v>
      </c>
      <c r="BV9" s="28">
        <f t="shared" si="38"/>
        <v>0</v>
      </c>
      <c r="BW9" s="27" t="e">
        <f t="shared" si="39"/>
        <v>#VALUE!</v>
      </c>
      <c r="BX9" s="28">
        <f t="shared" si="40"/>
        <v>0</v>
      </c>
      <c r="BY9" s="28">
        <f>IF(OR(T9="",T9=" ",T9="　"),0,IF(D9&gt;=810101,0,IF(BJ9=1,1,IF(MATCH(T9,Sheet2!$D$3:$D$12,1)&lt;=2,1,0))))</f>
        <v>0</v>
      </c>
      <c r="BZ9" s="28">
        <f>IF(OR(X9="",X9=" ",X9="　"),0,IF(D9&gt;=810101,0,IF(BK9=1,1,IF(MATCH(X9,Sheet2!$D$3:$D$12,1)&lt;=2,1,0))))</f>
        <v>0</v>
      </c>
      <c r="CA9" s="28">
        <f>IF(OR(AB9="",AB9=" ",AB9="　"),0,IF(D9&gt;=810101,0,IF(BL9=1,1,IF(MATCH(AB9,Sheet2!$D$3:$D$12,1)&lt;=2,1,0))))</f>
        <v>0</v>
      </c>
      <c r="CB9" s="28">
        <f>IF(OR(AF9="",AF9=" ",AF9="　"),0,IF(D9&gt;=810101,0,IF(BM9=1,1,IF(MATCH(AF9,Sheet2!$D$3:$D$12,1)&lt;=2,1,0))))</f>
        <v>0</v>
      </c>
      <c r="CC9" s="29">
        <f t="shared" si="41"/>
        <v>4</v>
      </c>
      <c r="CD9" s="29">
        <f t="shared" si="42"/>
        <v>3</v>
      </c>
      <c r="CE9" s="30">
        <f t="shared" si="43"/>
        <v>0</v>
      </c>
      <c r="CF9" s="30">
        <f t="shared" si="44"/>
        <v>0</v>
      </c>
      <c r="CG9" s="30">
        <f t="shared" si="45"/>
        <v>0</v>
      </c>
      <c r="CH9" s="30">
        <f t="shared" si="45"/>
        <v>0</v>
      </c>
      <c r="CI9" s="30"/>
      <c r="CJ9" s="27" t="e">
        <f t="shared" si="46"/>
        <v>#VALUE!</v>
      </c>
      <c r="CK9" s="28">
        <f t="shared" si="47"/>
        <v>0</v>
      </c>
      <c r="CL9" s="27" t="e">
        <f t="shared" si="48"/>
        <v>#VALUE!</v>
      </c>
      <c r="CM9" s="28">
        <f t="shared" si="49"/>
        <v>0</v>
      </c>
      <c r="CN9" s="28">
        <f>IF(OR(T9="",T9=" ",T9="　"),0,IF(D9&gt;=810701,0,IF(BY9=1,1,IF(MATCH(T9,Sheet2!$D$3:$D$12,1)&lt;=3,1,0))))</f>
        <v>0</v>
      </c>
      <c r="CO9" s="28">
        <f>IF(OR(X9="",X9=" ",X9="　"),0,IF(D9&gt;=810701,0,IF(BZ9=1,1,IF(MATCH(X9,Sheet2!$D$3:$D$12,1)&lt;=3,1,0))))</f>
        <v>0</v>
      </c>
      <c r="CP9" s="28">
        <f>IF(OR(AB9="",AB9=" ",AB9="　"),0,IF(D9&gt;=810701,0,IF(CA9=1,1,IF(MATCH(AB9,Sheet2!$D$3:$D$12,1)&lt;=3,1,0))))</f>
        <v>0</v>
      </c>
      <c r="CQ9" s="28">
        <f>IF(OR(AF9="",AF9=" ",AF9="　"),0,IF(D9&gt;=810701,0,IF(CB9=1,1,IF(MATCH(AF9,Sheet2!$D$3:$D$12,1)&lt;=3,1,0))))</f>
        <v>0</v>
      </c>
      <c r="CR9" s="29">
        <f t="shared" si="50"/>
        <v>4</v>
      </c>
      <c r="CS9" s="29">
        <f t="shared" si="51"/>
        <v>3</v>
      </c>
      <c r="CT9" s="30">
        <f t="shared" si="52"/>
        <v>0</v>
      </c>
      <c r="CU9" s="30">
        <f t="shared" si="53"/>
        <v>0</v>
      </c>
      <c r="CV9" s="30">
        <f t="shared" si="54"/>
        <v>0</v>
      </c>
      <c r="CW9" s="30">
        <f t="shared" si="54"/>
        <v>0</v>
      </c>
      <c r="CX9" s="31"/>
      <c r="CY9" s="27" t="e">
        <f t="shared" si="55"/>
        <v>#VALUE!</v>
      </c>
      <c r="CZ9" s="28">
        <f t="shared" si="56"/>
        <v>0</v>
      </c>
      <c r="DA9" s="27" t="e">
        <f t="shared" si="57"/>
        <v>#VALUE!</v>
      </c>
      <c r="DB9" s="28">
        <f t="shared" si="58"/>
        <v>0</v>
      </c>
      <c r="DC9" s="28">
        <f>IF(OR(T9="",T9=" ",T9="　"),0,IF(D9&gt;=820101,0,IF(CN9=1,1,IF(MATCH(T9,Sheet2!$D$3:$D$12,1)&lt;=4,1,0))))</f>
        <v>0</v>
      </c>
      <c r="DD9" s="28">
        <f>IF(OR(X9="",X9=" ",X9="　"),0,IF(D9&gt;=820101,0,IF(CO9=1,1,IF(MATCH(X9,Sheet2!$D$3:$D$12,1)&lt;=4,1,0))))</f>
        <v>0</v>
      </c>
      <c r="DE9" s="28">
        <f>IF(OR(AB9="",AB9=" ",AB9="　"),0,IF(D9&gt;=820101,0,IF(CP9=1,1,IF(MATCH(AB9,Sheet2!$D$3:$D$12,1)&lt;=4,1,0))))</f>
        <v>0</v>
      </c>
      <c r="DF9" s="28">
        <f>IF(OR(AF9="",AF9=" ",AF9="　"),0,IF(D9&gt;=820101,0,IF(CQ9=1,1,IF(MATCH(AF9,Sheet2!$D$3:$D$12,1)&lt;=4,1,0))))</f>
        <v>0</v>
      </c>
      <c r="DG9" s="29">
        <f t="shared" si="59"/>
        <v>3</v>
      </c>
      <c r="DH9" s="29">
        <f t="shared" si="60"/>
        <v>3</v>
      </c>
      <c r="DI9" s="30">
        <f t="shared" si="61"/>
        <v>0</v>
      </c>
      <c r="DJ9" s="30">
        <f t="shared" si="62"/>
        <v>0</v>
      </c>
      <c r="DK9" s="30">
        <f t="shared" si="63"/>
        <v>0</v>
      </c>
      <c r="DL9" s="30">
        <f t="shared" si="63"/>
        <v>0</v>
      </c>
      <c r="DM9" s="31"/>
      <c r="DN9" s="27" t="e">
        <f t="shared" si="64"/>
        <v>#VALUE!</v>
      </c>
      <c r="DO9" s="28">
        <f t="shared" si="65"/>
        <v>0</v>
      </c>
      <c r="DP9" s="27" t="e">
        <f t="shared" si="66"/>
        <v>#VALUE!</v>
      </c>
      <c r="DQ9" s="28">
        <f t="shared" si="67"/>
        <v>0</v>
      </c>
      <c r="DR9" s="28">
        <f>IF(OR(T9="",T9=" ",T9="　"),0,IF(D9&gt;=820701,0,IF(DC9=1,1,IF(MATCH(T9,Sheet2!$D$3:$D$12,1)&lt;=5,1,0))))</f>
        <v>0</v>
      </c>
      <c r="DS9" s="28">
        <f>IF(OR(X9="",X9=" ",X9="　"),0,IF(D9&gt;=820701,0,IF(DD9=1,1,IF(MATCH(X9,Sheet2!$D$3:$D$12,1)&lt;=5,1,0))))</f>
        <v>0</v>
      </c>
      <c r="DT9" s="28">
        <f>IF(OR(AB9="",AB9=" ",AB9="　"),0,IF(D9&gt;=820701,0,IF(DE9=1,1,IF(MATCH(AB9,Sheet2!$D$3:$D$12,1)&lt;=5,1,0))))</f>
        <v>0</v>
      </c>
      <c r="DU9" s="28">
        <f>IF(OR(AF9="",AF9=" ",AF9="　"),0,IF(D9&gt;=820701,0,IF(DF9=1,1,IF(MATCH(AF9,Sheet2!$D$3:$D$12,1)&lt;=5,1,0))))</f>
        <v>0</v>
      </c>
      <c r="DV9" s="29">
        <f t="shared" si="68"/>
        <v>3</v>
      </c>
      <c r="DW9" s="29">
        <f t="shared" si="69"/>
        <v>3</v>
      </c>
      <c r="DX9" s="30">
        <f t="shared" si="70"/>
        <v>0</v>
      </c>
      <c r="DY9" s="30">
        <f t="shared" si="71"/>
        <v>0</v>
      </c>
      <c r="DZ9" s="30">
        <f t="shared" si="72"/>
        <v>0</v>
      </c>
      <c r="EA9" s="30">
        <f t="shared" si="72"/>
        <v>0</v>
      </c>
      <c r="EB9" s="31"/>
      <c r="EC9" s="27" t="e">
        <f t="shared" si="73"/>
        <v>#VALUE!</v>
      </c>
      <c r="ED9" s="28">
        <f t="shared" si="74"/>
        <v>0</v>
      </c>
      <c r="EE9" s="27" t="e">
        <f t="shared" si="75"/>
        <v>#VALUE!</v>
      </c>
      <c r="EF9" s="28">
        <f t="shared" si="76"/>
        <v>0</v>
      </c>
      <c r="EG9" s="28">
        <f>IF(OR(T9="",T9=" ",T9="　"),0,IF(D9&gt;=830101,0,IF(DR9=1,1,IF(MATCH(T9,Sheet2!$D$3:$D$12,1)&lt;=6,1,0))))</f>
        <v>0</v>
      </c>
      <c r="EH9" s="28">
        <f>IF(OR(X9="",X9=" ",X9="　"),0,IF(D9&gt;=830101,0,IF(DS9=1,1,IF(MATCH(X9,Sheet2!$D$3:$D$12,1)&lt;=6,1,0))))</f>
        <v>0</v>
      </c>
      <c r="EI9" s="28">
        <f>IF(OR(AB9="",AB9=" ",AB9="　"),0,IF(D9&gt;=830101,0,IF(DT9=1,1,IF(MATCH(AB9,Sheet2!$D$3:$D$12,1)&lt;=6,1,0))))</f>
        <v>0</v>
      </c>
      <c r="EJ9" s="28">
        <f>IF(OR(AF9="",AF9=" ",AF9="　"),0,IF(D9&gt;=830101,0,IF(DU9=1,1,IF(MATCH(AF9,Sheet2!$D$3:$D$12,1)&lt;=6,1,0))))</f>
        <v>0</v>
      </c>
      <c r="EK9" s="29">
        <f t="shared" si="77"/>
        <v>2</v>
      </c>
      <c r="EL9" s="29">
        <f t="shared" si="78"/>
        <v>2</v>
      </c>
      <c r="EM9" s="30">
        <f t="shared" si="79"/>
        <v>0</v>
      </c>
      <c r="EN9" s="30">
        <f t="shared" si="80"/>
        <v>0</v>
      </c>
      <c r="EO9" s="30">
        <f t="shared" si="81"/>
        <v>0</v>
      </c>
      <c r="EP9" s="30">
        <f t="shared" si="81"/>
        <v>0</v>
      </c>
      <c r="EQ9" s="31"/>
      <c r="ER9" s="27" t="e">
        <f t="shared" si="82"/>
        <v>#VALUE!</v>
      </c>
      <c r="ES9" s="28">
        <f t="shared" si="83"/>
        <v>0</v>
      </c>
      <c r="ET9" s="27" t="e">
        <f t="shared" si="84"/>
        <v>#VALUE!</v>
      </c>
      <c r="EU9" s="28">
        <f t="shared" si="85"/>
        <v>0</v>
      </c>
      <c r="EV9" s="28">
        <f>IF(OR(T9="",T9=" ",T9="　"),0,IF(D9&gt;=830701,0,IF(EG9=1,1,IF(MATCH(T9,Sheet2!$D$3:$D$12,1)&lt;=7,1,0))))</f>
        <v>0</v>
      </c>
      <c r="EW9" s="28">
        <f>IF(OR(X9="",X9=" ",X9="　"),0,IF(D9&gt;=830701,0,IF(EH9=1,1,IF(MATCH(X9,Sheet2!$D$3:$D$12,1)&lt;=7,1,0))))</f>
        <v>0</v>
      </c>
      <c r="EX9" s="28">
        <f>IF(OR(AB9="",AB9=" ",AB9="　"),0,IF(D9&gt;=830701,0,IF(EI9=1,1,IF(MATCH(AB9,Sheet2!$D$3:$D$12,1)&lt;=7,1,0))))</f>
        <v>0</v>
      </c>
      <c r="EY9" s="28">
        <f>IF(OR(AF9="",AF9=" ",AF9="　"),0,IF(D9&gt;=830701,0,IF(EJ9=1,1,IF(MATCH(AF9,Sheet2!$D$3:$D$12,1)&lt;=7,1,0))))</f>
        <v>0</v>
      </c>
      <c r="EZ9" s="29">
        <f t="shared" si="86"/>
        <v>2</v>
      </c>
      <c r="FA9" s="29">
        <f t="shared" si="87"/>
        <v>2</v>
      </c>
      <c r="FB9" s="30">
        <f t="shared" si="88"/>
        <v>0</v>
      </c>
      <c r="FC9" s="30">
        <f t="shared" si="89"/>
        <v>0</v>
      </c>
      <c r="FD9" s="30">
        <f t="shared" si="90"/>
        <v>0</v>
      </c>
      <c r="FE9" s="30">
        <f t="shared" si="90"/>
        <v>0</v>
      </c>
      <c r="FF9" s="31"/>
      <c r="FG9" s="27" t="e">
        <f t="shared" si="91"/>
        <v>#VALUE!</v>
      </c>
      <c r="FH9" s="28">
        <f t="shared" si="92"/>
        <v>0</v>
      </c>
      <c r="FI9" s="27" t="e">
        <f t="shared" si="93"/>
        <v>#VALUE!</v>
      </c>
      <c r="FJ9" s="28">
        <f t="shared" si="94"/>
        <v>0</v>
      </c>
      <c r="FK9" s="28">
        <f>IF(OR(T9="",T9=" ",T9="　"),0,IF(D9&gt;=840101,0,IF(EV9=1,1,IF(MATCH(T9,Sheet2!$D$3:$D$12,1)&lt;=8,1,0))))</f>
        <v>0</v>
      </c>
      <c r="FL9" s="28">
        <f>IF(OR(X9="",X9=" ",X9="　"),0,IF(D9&gt;=840101,0,IF(EW9=1,1,IF(MATCH(X9,Sheet2!$D$3:$D$12,1)&lt;=8,1,0))))</f>
        <v>0</v>
      </c>
      <c r="FM9" s="28">
        <f>IF(OR(AB9="",AB9=" ",AB9="　"),0,IF(D9&gt;=840101,0,IF(EX9=1,1,IF(MATCH(AB9,Sheet2!$D$3:$D$12,1)&lt;=8,1,0))))</f>
        <v>0</v>
      </c>
      <c r="FN9" s="28">
        <f>IF(OR(AF9="",AF9=" ",AF9="　"),0,IF(D9&gt;=840101,0,IF(EY9=1,1,IF(MATCH(AF9,Sheet2!$D$3:$D$12,1)&lt;=8,1,0))))</f>
        <v>0</v>
      </c>
      <c r="FO9" s="29">
        <f t="shared" si="95"/>
        <v>1</v>
      </c>
      <c r="FP9" s="29">
        <f t="shared" si="96"/>
        <v>1</v>
      </c>
      <c r="FQ9" s="30">
        <f t="shared" si="97"/>
        <v>0</v>
      </c>
      <c r="FR9" s="30">
        <f t="shared" si="98"/>
        <v>0</v>
      </c>
      <c r="FS9" s="30">
        <f t="shared" si="99"/>
        <v>0</v>
      </c>
      <c r="FT9" s="30">
        <f t="shared" si="99"/>
        <v>0</v>
      </c>
      <c r="FU9" s="31"/>
      <c r="FV9" s="27" t="e">
        <f t="shared" si="100"/>
        <v>#VALUE!</v>
      </c>
      <c r="FW9" s="28">
        <f t="shared" si="101"/>
        <v>0</v>
      </c>
      <c r="FX9" s="27" t="e">
        <f t="shared" si="102"/>
        <v>#VALUE!</v>
      </c>
      <c r="FY9" s="28">
        <f t="shared" si="103"/>
        <v>0</v>
      </c>
      <c r="FZ9" s="28">
        <f>IF(OR(T9="",T9=" ",T9="　"),0,IF(D9&gt;=840701,0,IF(FK9=1,1,IF(MATCH(T9,Sheet2!$D$3:$D$12,1)&lt;=9,1,0))))</f>
        <v>0</v>
      </c>
      <c r="GA9" s="28">
        <f>IF(OR(X9="",X9=" ",X9="　"),0,IF(D9&gt;=840701,0,IF(FL9=1,1,IF(MATCH(X9,Sheet2!$D$3:$D$12,1)&lt;=9,1,0))))</f>
        <v>0</v>
      </c>
      <c r="GB9" s="28">
        <f>IF(OR(AB9="",AB9=" ",AB9="　"),0,IF(D9&gt;=840701,0,IF(FM9=1,1,IF(MATCH(AB9,Sheet2!$D$3:$D$12,1)&lt;=9,1,0))))</f>
        <v>0</v>
      </c>
      <c r="GC9" s="28">
        <f>IF(OR(AF9="",AF9=" ",AF9="　"),0,IF(D9&gt;=840701,0,IF(FN9=1,1,IF(MATCH(AF9,Sheet2!$D$3:$D$12,1)&lt;=9,1,0))))</f>
        <v>0</v>
      </c>
      <c r="GD9" s="29">
        <f t="shared" si="104"/>
        <v>1</v>
      </c>
      <c r="GE9" s="29">
        <f t="shared" si="105"/>
        <v>1</v>
      </c>
      <c r="GF9" s="30">
        <f t="shared" si="106"/>
        <v>0</v>
      </c>
      <c r="GG9" s="30">
        <f t="shared" si="107"/>
        <v>0</v>
      </c>
      <c r="GH9" s="30">
        <f t="shared" si="108"/>
        <v>0</v>
      </c>
      <c r="GI9" s="30">
        <f t="shared" si="108"/>
        <v>0</v>
      </c>
      <c r="GJ9" s="31"/>
      <c r="GK9" s="27" t="e">
        <f t="shared" si="109"/>
        <v>#VALUE!</v>
      </c>
      <c r="GL9" s="28">
        <f t="shared" si="110"/>
        <v>0</v>
      </c>
      <c r="GM9" s="27" t="e">
        <f t="shared" si="111"/>
        <v>#VALUE!</v>
      </c>
      <c r="GN9" s="28">
        <f t="shared" si="112"/>
        <v>0</v>
      </c>
      <c r="GO9" s="28">
        <f>IF(OR(T9="",T9=" ",T9="　"),0,IF(D9&gt;=840701,0,IF(FZ9=1,1,IF(MATCH(T9,Sheet2!$D$3:$D$12,1)&lt;=10,1,0))))</f>
        <v>0</v>
      </c>
      <c r="GP9" s="28">
        <f>IF(OR(X9="",X9=" ",X9="　"),0,IF(D9&gt;=840701,0,IF(GA9=1,1,IF(MATCH(X9,Sheet2!$D$3:$D$12,1)&lt;=10,1,0))))</f>
        <v>0</v>
      </c>
      <c r="GQ9" s="28">
        <f>IF(OR(AB9="",AB9=" ",AB9="　"),0,IF(D9&gt;=840701,0,IF(GB9=1,1,IF(MATCH(AB9,Sheet2!$D$3:$D$12,1)&lt;=10,1,0))))</f>
        <v>0</v>
      </c>
      <c r="GR9" s="28">
        <f>IF(OR(AF9="",AF9=" ",AF9="　"),0,IF(D9&gt;=840701,0,IF(GC9=1,1,IF(MATCH(AF9,Sheet2!$D$3:$D$12,1)&lt;=10,1,0))))</f>
        <v>0</v>
      </c>
      <c r="GS9" s="29">
        <f t="shared" si="113"/>
        <v>0</v>
      </c>
      <c r="GT9" s="29">
        <f t="shared" si="114"/>
        <v>0</v>
      </c>
      <c r="GU9" s="30">
        <f t="shared" si="115"/>
        <v>0</v>
      </c>
      <c r="GV9" s="30">
        <f t="shared" si="116"/>
        <v>0</v>
      </c>
      <c r="GW9" s="30">
        <f t="shared" si="117"/>
        <v>0</v>
      </c>
      <c r="GX9" s="30">
        <f t="shared" si="117"/>
        <v>0</v>
      </c>
      <c r="GY9" s="131"/>
      <c r="GZ9" s="39" t="str">
        <f t="shared" si="118"/>
        <v>1911/00/00</v>
      </c>
      <c r="HA9" s="131" t="e">
        <f t="shared" si="119"/>
        <v>#VALUE!</v>
      </c>
      <c r="HB9" s="131" t="str">
        <f t="shared" si="120"/>
        <v>1911/00/00</v>
      </c>
      <c r="HC9" s="131" t="e">
        <f t="shared" si="121"/>
        <v>#VALUE!</v>
      </c>
      <c r="HD9" s="131" t="str">
        <f t="shared" si="122"/>
        <v>1911/00/00</v>
      </c>
      <c r="HE9" s="131" t="e">
        <f t="shared" si="123"/>
        <v>#VALUE!</v>
      </c>
      <c r="HF9" s="131" t="str">
        <f t="shared" si="124"/>
        <v>2016/01/01</v>
      </c>
      <c r="HH9" s="131">
        <f>IF(OR(C9="",C9=" ",C9="　"),0,IF(D9&gt;780630,0,ROUND(VLOOKUP(F9,Sheet2!$A$1:$B$20,2,FALSE)*E9,0)))</f>
        <v>0</v>
      </c>
      <c r="HI9" s="131">
        <f t="shared" si="125"/>
        <v>0</v>
      </c>
      <c r="HJ9" s="131">
        <f t="shared" si="126"/>
        <v>0</v>
      </c>
      <c r="HL9" s="131" t="str">
        <f t="shared" si="127"/>
        <v/>
      </c>
      <c r="HM9" s="131" t="str">
        <f t="shared" si="128"/>
        <v/>
      </c>
      <c r="HN9" s="131" t="str">
        <f t="shared" si="129"/>
        <v/>
      </c>
      <c r="HO9" s="131" t="str">
        <f t="shared" si="130"/>
        <v/>
      </c>
      <c r="HP9" s="131" t="str">
        <f t="shared" si="131"/>
        <v/>
      </c>
      <c r="HQ9" s="131" t="str">
        <f t="shared" si="131"/>
        <v/>
      </c>
      <c r="HR9" s="131" t="str">
        <f t="shared" si="132"/>
        <v/>
      </c>
    </row>
    <row r="10" spans="1:226" ht="60" customHeight="1">
      <c r="A10" s="125">
        <v>5</v>
      </c>
      <c r="B10" s="32"/>
      <c r="C10" s="33"/>
      <c r="D10" s="34"/>
      <c r="E10" s="55"/>
      <c r="F10" s="46"/>
      <c r="G10" s="48">
        <f>IF(OR(C10="",C10=" ",C10="　"),0,IF(D10&gt;780630,0,ROUND(VLOOKUP(F10,Sheet2!$A$1:$B$20,2,FALSE),0)))</f>
        <v>0</v>
      </c>
      <c r="H10" s="49">
        <f t="shared" si="0"/>
        <v>0</v>
      </c>
      <c r="I10" s="24">
        <f t="shared" si="1"/>
        <v>0</v>
      </c>
      <c r="J10" s="25">
        <f t="shared" si="2"/>
        <v>0</v>
      </c>
      <c r="K10" s="35"/>
      <c r="L10" s="133" t="str">
        <f t="shared" ref="L10:L59" si="133">IF(K10="","",180101)</f>
        <v/>
      </c>
      <c r="M10" s="51" t="str">
        <f t="shared" si="4"/>
        <v/>
      </c>
      <c r="N10" s="56">
        <v>15.5</v>
      </c>
      <c r="O10" s="38"/>
      <c r="P10" s="133" t="str">
        <f t="shared" ref="P10:P59" si="134">IF(O10="","",180101)</f>
        <v/>
      </c>
      <c r="Q10" s="51" t="str">
        <f t="shared" si="6"/>
        <v/>
      </c>
      <c r="R10" s="56">
        <v>15.5</v>
      </c>
      <c r="S10" s="38"/>
      <c r="T10" s="34"/>
      <c r="U10" s="51" t="str">
        <f t="shared" si="7"/>
        <v/>
      </c>
      <c r="V10" s="56">
        <v>15.5</v>
      </c>
      <c r="W10" s="38"/>
      <c r="X10" s="34"/>
      <c r="Y10" s="51" t="str">
        <f t="shared" si="8"/>
        <v/>
      </c>
      <c r="Z10" s="56">
        <v>15.5</v>
      </c>
      <c r="AA10" s="35"/>
      <c r="AB10" s="34"/>
      <c r="AC10" s="51" t="str">
        <f t="shared" si="9"/>
        <v/>
      </c>
      <c r="AD10" s="56">
        <v>15.5</v>
      </c>
      <c r="AE10" s="38"/>
      <c r="AF10" s="34"/>
      <c r="AG10" s="51" t="str">
        <f t="shared" si="10"/>
        <v/>
      </c>
      <c r="AH10" s="56">
        <v>15.5</v>
      </c>
      <c r="AI10" s="37">
        <f t="shared" si="11"/>
        <v>0</v>
      </c>
      <c r="AJ10" s="47">
        <f t="shared" si="12"/>
        <v>0</v>
      </c>
      <c r="AK10" s="26">
        <f t="shared" si="13"/>
        <v>0</v>
      </c>
      <c r="AL10" s="53">
        <f t="shared" si="14"/>
        <v>0</v>
      </c>
      <c r="AM10" s="36"/>
      <c r="AN10" s="54"/>
      <c r="AO10" s="131" t="e">
        <f>VLOOKUP(LEFT(C10,1),Sheet2!$L$3:$M$28,2,FALSE)&amp;MID(C10,2,9)</f>
        <v>#N/A</v>
      </c>
      <c r="AP10" s="131" t="e">
        <f t="shared" si="15"/>
        <v>#N/A</v>
      </c>
      <c r="AQ10" s="131" t="e">
        <f t="shared" si="16"/>
        <v>#N/A</v>
      </c>
      <c r="AR10" s="27">
        <f t="shared" si="17"/>
        <v>0</v>
      </c>
      <c r="AS10" s="28">
        <f t="shared" si="18"/>
        <v>0</v>
      </c>
      <c r="AT10" s="27">
        <f t="shared" si="19"/>
        <v>0</v>
      </c>
      <c r="AU10" s="28">
        <f t="shared" si="20"/>
        <v>0</v>
      </c>
      <c r="AV10" s="28">
        <f t="shared" si="21"/>
        <v>0</v>
      </c>
      <c r="AW10" s="28">
        <f t="shared" si="22"/>
        <v>0</v>
      </c>
      <c r="AX10" s="28">
        <f t="shared" si="23"/>
        <v>0</v>
      </c>
      <c r="AY10" s="28">
        <f t="shared" si="24"/>
        <v>0</v>
      </c>
      <c r="AZ10" s="29" t="str">
        <f t="shared" si="25"/>
        <v/>
      </c>
      <c r="BA10" s="29"/>
      <c r="BB10" s="30">
        <f t="shared" si="26"/>
        <v>0</v>
      </c>
      <c r="BC10" s="30">
        <f t="shared" si="26"/>
        <v>0</v>
      </c>
      <c r="BD10" s="31">
        <f t="shared" si="27"/>
        <v>0</v>
      </c>
      <c r="BE10" s="131"/>
      <c r="BF10" s="27" t="e">
        <f t="shared" si="28"/>
        <v>#VALUE!</v>
      </c>
      <c r="BG10" s="28">
        <f t="shared" si="29"/>
        <v>0</v>
      </c>
      <c r="BH10" s="27" t="e">
        <f t="shared" si="30"/>
        <v>#VALUE!</v>
      </c>
      <c r="BI10" s="28">
        <f t="shared" si="31"/>
        <v>0</v>
      </c>
      <c r="BJ10" s="28">
        <f>IF(OR(T10="",T10=" ",T10="　"),0,IF(D10&gt;=800701,0,IF(MATCH(T10,Sheet2!$D$3:$D$12,1)&lt;=1,1,0)))</f>
        <v>0</v>
      </c>
      <c r="BK10" s="28">
        <f>IF(OR(X10="",X10=" ",X10="　"),0,IF(D10&gt;=800701,0,IF(MATCH(X10,Sheet2!$D$3:$D$12,1)&lt;=1,1,0)))</f>
        <v>0</v>
      </c>
      <c r="BL10" s="28">
        <f>IF(OR(AB10="",AB10=" ",AB10="　"),0,IF(D10&gt;=800701,0,IF(MATCH(AB10,Sheet2!$D$3:$D$12,1)&lt;=1,1,0)))</f>
        <v>0</v>
      </c>
      <c r="BM10" s="28">
        <f>IF(OR(AF10="",AF10=" ",AF10="　"),0,IF(D10&gt;=800701,0,IF(MATCH(AF10,Sheet2!$D$3:$D$12,1)&lt;=1,1,0)))</f>
        <v>0</v>
      </c>
      <c r="BN10" s="29">
        <f t="shared" si="32"/>
        <v>5</v>
      </c>
      <c r="BO10" s="29">
        <f t="shared" si="33"/>
        <v>3</v>
      </c>
      <c r="BP10" s="30">
        <f t="shared" si="34"/>
        <v>0</v>
      </c>
      <c r="BQ10" s="30">
        <f t="shared" si="35"/>
        <v>0</v>
      </c>
      <c r="BR10" s="30">
        <f t="shared" si="36"/>
        <v>0</v>
      </c>
      <c r="BS10" s="30">
        <f t="shared" si="36"/>
        <v>0</v>
      </c>
      <c r="BT10" s="30"/>
      <c r="BU10" s="27" t="e">
        <f t="shared" si="37"/>
        <v>#VALUE!</v>
      </c>
      <c r="BV10" s="28">
        <f t="shared" si="38"/>
        <v>0</v>
      </c>
      <c r="BW10" s="27" t="e">
        <f t="shared" si="39"/>
        <v>#VALUE!</v>
      </c>
      <c r="BX10" s="28">
        <f t="shared" si="40"/>
        <v>0</v>
      </c>
      <c r="BY10" s="28">
        <f>IF(OR(T10="",T10=" ",T10="　"),0,IF(D10&gt;=810101,0,IF(BJ10=1,1,IF(MATCH(T10,Sheet2!$D$3:$D$12,1)&lt;=2,1,0))))</f>
        <v>0</v>
      </c>
      <c r="BZ10" s="28">
        <f>IF(OR(X10="",X10=" ",X10="　"),0,IF(D10&gt;=810101,0,IF(BK10=1,1,IF(MATCH(X10,Sheet2!$D$3:$D$12,1)&lt;=2,1,0))))</f>
        <v>0</v>
      </c>
      <c r="CA10" s="28">
        <f>IF(OR(AB10="",AB10=" ",AB10="　"),0,IF(D10&gt;=810101,0,IF(BL10=1,1,IF(MATCH(AB10,Sheet2!$D$3:$D$12,1)&lt;=2,1,0))))</f>
        <v>0</v>
      </c>
      <c r="CB10" s="28">
        <f>IF(OR(AF10="",AF10=" ",AF10="　"),0,IF(D10&gt;=810101,0,IF(BM10=1,1,IF(MATCH(AF10,Sheet2!$D$3:$D$12,1)&lt;=2,1,0))))</f>
        <v>0</v>
      </c>
      <c r="CC10" s="29">
        <f t="shared" si="41"/>
        <v>4</v>
      </c>
      <c r="CD10" s="29">
        <f t="shared" si="42"/>
        <v>3</v>
      </c>
      <c r="CE10" s="30">
        <f t="shared" si="43"/>
        <v>0</v>
      </c>
      <c r="CF10" s="30">
        <f t="shared" si="44"/>
        <v>0</v>
      </c>
      <c r="CG10" s="30">
        <f t="shared" si="45"/>
        <v>0</v>
      </c>
      <c r="CH10" s="30">
        <f t="shared" si="45"/>
        <v>0</v>
      </c>
      <c r="CI10" s="30"/>
      <c r="CJ10" s="27" t="e">
        <f t="shared" si="46"/>
        <v>#VALUE!</v>
      </c>
      <c r="CK10" s="28">
        <f t="shared" si="47"/>
        <v>0</v>
      </c>
      <c r="CL10" s="27" t="e">
        <f t="shared" si="48"/>
        <v>#VALUE!</v>
      </c>
      <c r="CM10" s="28">
        <f t="shared" si="49"/>
        <v>0</v>
      </c>
      <c r="CN10" s="28">
        <f>IF(OR(T10="",T10=" ",T10="　"),0,IF(D10&gt;=810701,0,IF(BY10=1,1,IF(MATCH(T10,Sheet2!$D$3:$D$12,1)&lt;=3,1,0))))</f>
        <v>0</v>
      </c>
      <c r="CO10" s="28">
        <f>IF(OR(X10="",X10=" ",X10="　"),0,IF(D10&gt;=810701,0,IF(BZ10=1,1,IF(MATCH(X10,Sheet2!$D$3:$D$12,1)&lt;=3,1,0))))</f>
        <v>0</v>
      </c>
      <c r="CP10" s="28">
        <f>IF(OR(AB10="",AB10=" ",AB10="　"),0,IF(D10&gt;=810701,0,IF(CA10=1,1,IF(MATCH(AB10,Sheet2!$D$3:$D$12,1)&lt;=3,1,0))))</f>
        <v>0</v>
      </c>
      <c r="CQ10" s="28">
        <f>IF(OR(AF10="",AF10=" ",AF10="　"),0,IF(D10&gt;=810701,0,IF(CB10=1,1,IF(MATCH(AF10,Sheet2!$D$3:$D$12,1)&lt;=3,1,0))))</f>
        <v>0</v>
      </c>
      <c r="CR10" s="29">
        <f t="shared" si="50"/>
        <v>4</v>
      </c>
      <c r="CS10" s="29">
        <f t="shared" si="51"/>
        <v>3</v>
      </c>
      <c r="CT10" s="30">
        <f t="shared" si="52"/>
        <v>0</v>
      </c>
      <c r="CU10" s="30">
        <f t="shared" si="53"/>
        <v>0</v>
      </c>
      <c r="CV10" s="30">
        <f t="shared" si="54"/>
        <v>0</v>
      </c>
      <c r="CW10" s="30">
        <f t="shared" si="54"/>
        <v>0</v>
      </c>
      <c r="CX10" s="31"/>
      <c r="CY10" s="27" t="e">
        <f t="shared" si="55"/>
        <v>#VALUE!</v>
      </c>
      <c r="CZ10" s="28">
        <f t="shared" si="56"/>
        <v>0</v>
      </c>
      <c r="DA10" s="27" t="e">
        <f t="shared" si="57"/>
        <v>#VALUE!</v>
      </c>
      <c r="DB10" s="28">
        <f t="shared" si="58"/>
        <v>0</v>
      </c>
      <c r="DC10" s="28">
        <f>IF(OR(T10="",T10=" ",T10="　"),0,IF(D10&gt;=820101,0,IF(CN10=1,1,IF(MATCH(T10,Sheet2!$D$3:$D$12,1)&lt;=4,1,0))))</f>
        <v>0</v>
      </c>
      <c r="DD10" s="28">
        <f>IF(OR(X10="",X10=" ",X10="　"),0,IF(D10&gt;=820101,0,IF(CO10=1,1,IF(MATCH(X10,Sheet2!$D$3:$D$12,1)&lt;=4,1,0))))</f>
        <v>0</v>
      </c>
      <c r="DE10" s="28">
        <f>IF(OR(AB10="",AB10=" ",AB10="　"),0,IF(D10&gt;=820101,0,IF(CP10=1,1,IF(MATCH(AB10,Sheet2!$D$3:$D$12,1)&lt;=4,1,0))))</f>
        <v>0</v>
      </c>
      <c r="DF10" s="28">
        <f>IF(OR(AF10="",AF10=" ",AF10="　"),0,IF(D10&gt;=820101,0,IF(CQ10=1,1,IF(MATCH(AF10,Sheet2!$D$3:$D$12,1)&lt;=4,1,0))))</f>
        <v>0</v>
      </c>
      <c r="DG10" s="29">
        <f t="shared" si="59"/>
        <v>3</v>
      </c>
      <c r="DH10" s="29">
        <f t="shared" si="60"/>
        <v>3</v>
      </c>
      <c r="DI10" s="30">
        <f t="shared" si="61"/>
        <v>0</v>
      </c>
      <c r="DJ10" s="30">
        <f t="shared" si="62"/>
        <v>0</v>
      </c>
      <c r="DK10" s="30">
        <f t="shared" si="63"/>
        <v>0</v>
      </c>
      <c r="DL10" s="30">
        <f t="shared" si="63"/>
        <v>0</v>
      </c>
      <c r="DM10" s="31"/>
      <c r="DN10" s="27" t="e">
        <f t="shared" si="64"/>
        <v>#VALUE!</v>
      </c>
      <c r="DO10" s="28">
        <f t="shared" si="65"/>
        <v>0</v>
      </c>
      <c r="DP10" s="27" t="e">
        <f t="shared" si="66"/>
        <v>#VALUE!</v>
      </c>
      <c r="DQ10" s="28">
        <f t="shared" si="67"/>
        <v>0</v>
      </c>
      <c r="DR10" s="28">
        <f>IF(OR(T10="",T10=" ",T10="　"),0,IF(D10&gt;=820701,0,IF(DC10=1,1,IF(MATCH(T10,Sheet2!$D$3:$D$12,1)&lt;=5,1,0))))</f>
        <v>0</v>
      </c>
      <c r="DS10" s="28">
        <f>IF(OR(X10="",X10=" ",X10="　"),0,IF(D10&gt;=820701,0,IF(DD10=1,1,IF(MATCH(X10,Sheet2!$D$3:$D$12,1)&lt;=5,1,0))))</f>
        <v>0</v>
      </c>
      <c r="DT10" s="28">
        <f>IF(OR(AB10="",AB10=" ",AB10="　"),0,IF(D10&gt;=820701,0,IF(DE10=1,1,IF(MATCH(AB10,Sheet2!$D$3:$D$12,1)&lt;=5,1,0))))</f>
        <v>0</v>
      </c>
      <c r="DU10" s="28">
        <f>IF(OR(AF10="",AF10=" ",AF10="　"),0,IF(D10&gt;=820701,0,IF(DF10=1,1,IF(MATCH(AF10,Sheet2!$D$3:$D$12,1)&lt;=5,1,0))))</f>
        <v>0</v>
      </c>
      <c r="DV10" s="29">
        <f t="shared" si="68"/>
        <v>3</v>
      </c>
      <c r="DW10" s="29">
        <f t="shared" si="69"/>
        <v>3</v>
      </c>
      <c r="DX10" s="30">
        <f t="shared" si="70"/>
        <v>0</v>
      </c>
      <c r="DY10" s="30">
        <f t="shared" si="71"/>
        <v>0</v>
      </c>
      <c r="DZ10" s="30">
        <f t="shared" si="72"/>
        <v>0</v>
      </c>
      <c r="EA10" s="30">
        <f t="shared" si="72"/>
        <v>0</v>
      </c>
      <c r="EB10" s="31"/>
      <c r="EC10" s="27" t="e">
        <f t="shared" si="73"/>
        <v>#VALUE!</v>
      </c>
      <c r="ED10" s="28">
        <f t="shared" si="74"/>
        <v>0</v>
      </c>
      <c r="EE10" s="27" t="e">
        <f t="shared" si="75"/>
        <v>#VALUE!</v>
      </c>
      <c r="EF10" s="28">
        <f t="shared" si="76"/>
        <v>0</v>
      </c>
      <c r="EG10" s="28">
        <f>IF(OR(T10="",T10=" ",T10="　"),0,IF(D10&gt;=830101,0,IF(DR10=1,1,IF(MATCH(T10,Sheet2!$D$3:$D$12,1)&lt;=6,1,0))))</f>
        <v>0</v>
      </c>
      <c r="EH10" s="28">
        <f>IF(OR(X10="",X10=" ",X10="　"),0,IF(D10&gt;=830101,0,IF(DS10=1,1,IF(MATCH(X10,Sheet2!$D$3:$D$12,1)&lt;=6,1,0))))</f>
        <v>0</v>
      </c>
      <c r="EI10" s="28">
        <f>IF(OR(AB10="",AB10=" ",AB10="　"),0,IF(D10&gt;=830101,0,IF(DT10=1,1,IF(MATCH(AB10,Sheet2!$D$3:$D$12,1)&lt;=6,1,0))))</f>
        <v>0</v>
      </c>
      <c r="EJ10" s="28">
        <f>IF(OR(AF10="",AF10=" ",AF10="　"),0,IF(D10&gt;=830101,0,IF(DU10=1,1,IF(MATCH(AF10,Sheet2!$D$3:$D$12,1)&lt;=6,1,0))))</f>
        <v>0</v>
      </c>
      <c r="EK10" s="29">
        <f t="shared" si="77"/>
        <v>2</v>
      </c>
      <c r="EL10" s="29">
        <f t="shared" si="78"/>
        <v>2</v>
      </c>
      <c r="EM10" s="30">
        <f t="shared" si="79"/>
        <v>0</v>
      </c>
      <c r="EN10" s="30">
        <f t="shared" si="80"/>
        <v>0</v>
      </c>
      <c r="EO10" s="30">
        <f t="shared" si="81"/>
        <v>0</v>
      </c>
      <c r="EP10" s="30">
        <f t="shared" si="81"/>
        <v>0</v>
      </c>
      <c r="EQ10" s="31"/>
      <c r="ER10" s="27" t="e">
        <f t="shared" si="82"/>
        <v>#VALUE!</v>
      </c>
      <c r="ES10" s="28">
        <f t="shared" si="83"/>
        <v>0</v>
      </c>
      <c r="ET10" s="27" t="e">
        <f t="shared" si="84"/>
        <v>#VALUE!</v>
      </c>
      <c r="EU10" s="28">
        <f t="shared" si="85"/>
        <v>0</v>
      </c>
      <c r="EV10" s="28">
        <f>IF(OR(T10="",T10=" ",T10="　"),0,IF(D10&gt;=830701,0,IF(EG10=1,1,IF(MATCH(T10,Sheet2!$D$3:$D$12,1)&lt;=7,1,0))))</f>
        <v>0</v>
      </c>
      <c r="EW10" s="28">
        <f>IF(OR(X10="",X10=" ",X10="　"),0,IF(D10&gt;=830701,0,IF(EH10=1,1,IF(MATCH(X10,Sheet2!$D$3:$D$12,1)&lt;=7,1,0))))</f>
        <v>0</v>
      </c>
      <c r="EX10" s="28">
        <f>IF(OR(AB10="",AB10=" ",AB10="　"),0,IF(D10&gt;=830701,0,IF(EI10=1,1,IF(MATCH(AB10,Sheet2!$D$3:$D$12,1)&lt;=7,1,0))))</f>
        <v>0</v>
      </c>
      <c r="EY10" s="28">
        <f>IF(OR(AF10="",AF10=" ",AF10="　"),0,IF(D10&gt;=830701,0,IF(EJ10=1,1,IF(MATCH(AF10,Sheet2!$D$3:$D$12,1)&lt;=7,1,0))))</f>
        <v>0</v>
      </c>
      <c r="EZ10" s="29">
        <f t="shared" si="86"/>
        <v>2</v>
      </c>
      <c r="FA10" s="29">
        <f t="shared" si="87"/>
        <v>2</v>
      </c>
      <c r="FB10" s="30">
        <f t="shared" si="88"/>
        <v>0</v>
      </c>
      <c r="FC10" s="30">
        <f t="shared" si="89"/>
        <v>0</v>
      </c>
      <c r="FD10" s="30">
        <f t="shared" si="90"/>
        <v>0</v>
      </c>
      <c r="FE10" s="30">
        <f t="shared" si="90"/>
        <v>0</v>
      </c>
      <c r="FF10" s="31"/>
      <c r="FG10" s="27" t="e">
        <f t="shared" si="91"/>
        <v>#VALUE!</v>
      </c>
      <c r="FH10" s="28">
        <f t="shared" si="92"/>
        <v>0</v>
      </c>
      <c r="FI10" s="27" t="e">
        <f t="shared" si="93"/>
        <v>#VALUE!</v>
      </c>
      <c r="FJ10" s="28">
        <f t="shared" si="94"/>
        <v>0</v>
      </c>
      <c r="FK10" s="28">
        <f>IF(OR(T10="",T10=" ",T10="　"),0,IF(D10&gt;=840101,0,IF(EV10=1,1,IF(MATCH(T10,Sheet2!$D$3:$D$12,1)&lt;=8,1,0))))</f>
        <v>0</v>
      </c>
      <c r="FL10" s="28">
        <f>IF(OR(X10="",X10=" ",X10="　"),0,IF(D10&gt;=840101,0,IF(EW10=1,1,IF(MATCH(X10,Sheet2!$D$3:$D$12,1)&lt;=8,1,0))))</f>
        <v>0</v>
      </c>
      <c r="FM10" s="28">
        <f>IF(OR(AB10="",AB10=" ",AB10="　"),0,IF(D10&gt;=840101,0,IF(EX10=1,1,IF(MATCH(AB10,Sheet2!$D$3:$D$12,1)&lt;=8,1,0))))</f>
        <v>0</v>
      </c>
      <c r="FN10" s="28">
        <f>IF(OR(AF10="",AF10=" ",AF10="　"),0,IF(D10&gt;=840101,0,IF(EY10=1,1,IF(MATCH(AF10,Sheet2!$D$3:$D$12,1)&lt;=8,1,0))))</f>
        <v>0</v>
      </c>
      <c r="FO10" s="29">
        <f t="shared" si="95"/>
        <v>1</v>
      </c>
      <c r="FP10" s="29">
        <f t="shared" si="96"/>
        <v>1</v>
      </c>
      <c r="FQ10" s="30">
        <f t="shared" si="97"/>
        <v>0</v>
      </c>
      <c r="FR10" s="30">
        <f t="shared" si="98"/>
        <v>0</v>
      </c>
      <c r="FS10" s="30">
        <f t="shared" si="99"/>
        <v>0</v>
      </c>
      <c r="FT10" s="30">
        <f t="shared" si="99"/>
        <v>0</v>
      </c>
      <c r="FU10" s="31"/>
      <c r="FV10" s="27" t="e">
        <f t="shared" si="100"/>
        <v>#VALUE!</v>
      </c>
      <c r="FW10" s="28">
        <f t="shared" si="101"/>
        <v>0</v>
      </c>
      <c r="FX10" s="27" t="e">
        <f t="shared" si="102"/>
        <v>#VALUE!</v>
      </c>
      <c r="FY10" s="28">
        <f t="shared" si="103"/>
        <v>0</v>
      </c>
      <c r="FZ10" s="28">
        <f>IF(OR(T10="",T10=" ",T10="　"),0,IF(D10&gt;=840701,0,IF(FK10=1,1,IF(MATCH(T10,Sheet2!$D$3:$D$12,1)&lt;=9,1,0))))</f>
        <v>0</v>
      </c>
      <c r="GA10" s="28">
        <f>IF(OR(X10="",X10=" ",X10="　"),0,IF(D10&gt;=840701,0,IF(FL10=1,1,IF(MATCH(X10,Sheet2!$D$3:$D$12,1)&lt;=9,1,0))))</f>
        <v>0</v>
      </c>
      <c r="GB10" s="28">
        <f>IF(OR(AB10="",AB10=" ",AB10="　"),0,IF(D10&gt;=840701,0,IF(FM10=1,1,IF(MATCH(AB10,Sheet2!$D$3:$D$12,1)&lt;=9,1,0))))</f>
        <v>0</v>
      </c>
      <c r="GC10" s="28">
        <f>IF(OR(AF10="",AF10=" ",AF10="　"),0,IF(D10&gt;=840701,0,IF(FN10=1,1,IF(MATCH(AF10,Sheet2!$D$3:$D$12,1)&lt;=9,1,0))))</f>
        <v>0</v>
      </c>
      <c r="GD10" s="29">
        <f t="shared" si="104"/>
        <v>1</v>
      </c>
      <c r="GE10" s="29">
        <f t="shared" si="105"/>
        <v>1</v>
      </c>
      <c r="GF10" s="30">
        <f t="shared" si="106"/>
        <v>0</v>
      </c>
      <c r="GG10" s="30">
        <f t="shared" si="107"/>
        <v>0</v>
      </c>
      <c r="GH10" s="30">
        <f t="shared" si="108"/>
        <v>0</v>
      </c>
      <c r="GI10" s="30">
        <f t="shared" si="108"/>
        <v>0</v>
      </c>
      <c r="GJ10" s="31"/>
      <c r="GK10" s="27" t="e">
        <f t="shared" si="109"/>
        <v>#VALUE!</v>
      </c>
      <c r="GL10" s="28">
        <f t="shared" si="110"/>
        <v>0</v>
      </c>
      <c r="GM10" s="27" t="e">
        <f t="shared" si="111"/>
        <v>#VALUE!</v>
      </c>
      <c r="GN10" s="28">
        <f t="shared" si="112"/>
        <v>0</v>
      </c>
      <c r="GO10" s="28">
        <f>IF(OR(T10="",T10=" ",T10="　"),0,IF(D10&gt;=840701,0,IF(FZ10=1,1,IF(MATCH(T10,Sheet2!$D$3:$D$12,1)&lt;=10,1,0))))</f>
        <v>0</v>
      </c>
      <c r="GP10" s="28">
        <f>IF(OR(X10="",X10=" ",X10="　"),0,IF(D10&gt;=840701,0,IF(GA10=1,1,IF(MATCH(X10,Sheet2!$D$3:$D$12,1)&lt;=10,1,0))))</f>
        <v>0</v>
      </c>
      <c r="GQ10" s="28">
        <f>IF(OR(AB10="",AB10=" ",AB10="　"),0,IF(D10&gt;=840701,0,IF(GB10=1,1,IF(MATCH(AB10,Sheet2!$D$3:$D$12,1)&lt;=10,1,0))))</f>
        <v>0</v>
      </c>
      <c r="GR10" s="28">
        <f>IF(OR(AF10="",AF10=" ",AF10="　"),0,IF(D10&gt;=840701,0,IF(GC10=1,1,IF(MATCH(AF10,Sheet2!$D$3:$D$12,1)&lt;=10,1,0))))</f>
        <v>0</v>
      </c>
      <c r="GS10" s="29">
        <f t="shared" si="113"/>
        <v>0</v>
      </c>
      <c r="GT10" s="29">
        <f t="shared" si="114"/>
        <v>0</v>
      </c>
      <c r="GU10" s="30">
        <f t="shared" si="115"/>
        <v>0</v>
      </c>
      <c r="GV10" s="30">
        <f t="shared" si="116"/>
        <v>0</v>
      </c>
      <c r="GW10" s="30">
        <f t="shared" si="117"/>
        <v>0</v>
      </c>
      <c r="GX10" s="30">
        <f t="shared" si="117"/>
        <v>0</v>
      </c>
      <c r="GY10" s="131"/>
      <c r="GZ10" s="39" t="str">
        <f t="shared" si="118"/>
        <v>1911/00/00</v>
      </c>
      <c r="HA10" s="131" t="e">
        <f t="shared" si="119"/>
        <v>#VALUE!</v>
      </c>
      <c r="HB10" s="131" t="str">
        <f t="shared" si="120"/>
        <v>1911/00/00</v>
      </c>
      <c r="HC10" s="131" t="e">
        <f t="shared" si="121"/>
        <v>#VALUE!</v>
      </c>
      <c r="HD10" s="131" t="str">
        <f t="shared" si="122"/>
        <v>1911/00/00</v>
      </c>
      <c r="HE10" s="131" t="e">
        <f t="shared" si="123"/>
        <v>#VALUE!</v>
      </c>
      <c r="HF10" s="131" t="str">
        <f t="shared" si="124"/>
        <v>2016/01/01</v>
      </c>
      <c r="HH10" s="131">
        <f>IF(OR(C10="",C10=" ",C10="　"),0,IF(D10&gt;780630,0,ROUND(VLOOKUP(F10,Sheet2!$A$1:$B$20,2,FALSE)*E10,0)))</f>
        <v>0</v>
      </c>
      <c r="HI10" s="131">
        <f t="shared" si="125"/>
        <v>0</v>
      </c>
      <c r="HJ10" s="131">
        <f t="shared" si="126"/>
        <v>0</v>
      </c>
      <c r="HL10" s="131" t="str">
        <f t="shared" si="127"/>
        <v/>
      </c>
      <c r="HM10" s="131" t="str">
        <f t="shared" si="128"/>
        <v/>
      </c>
      <c r="HN10" s="131" t="str">
        <f t="shared" si="129"/>
        <v/>
      </c>
      <c r="HO10" s="131" t="str">
        <f t="shared" si="130"/>
        <v/>
      </c>
      <c r="HP10" s="131" t="str">
        <f t="shared" si="131"/>
        <v/>
      </c>
      <c r="HQ10" s="131" t="str">
        <f t="shared" si="131"/>
        <v/>
      </c>
      <c r="HR10" s="131" t="str">
        <f t="shared" si="132"/>
        <v/>
      </c>
    </row>
    <row r="11" spans="1:226" ht="60" customHeight="1">
      <c r="A11" s="125">
        <v>6</v>
      </c>
      <c r="B11" s="32"/>
      <c r="C11" s="33"/>
      <c r="D11" s="34"/>
      <c r="E11" s="55"/>
      <c r="F11" s="46"/>
      <c r="G11" s="48">
        <f>IF(OR(C11="",C11=" ",C11="　"),0,IF(D11&gt;780630,0,ROUND(VLOOKUP(F11,Sheet2!$A$1:$B$20,2,FALSE),0)))</f>
        <v>0</v>
      </c>
      <c r="H11" s="49">
        <f t="shared" si="0"/>
        <v>0</v>
      </c>
      <c r="I11" s="24">
        <f t="shared" si="1"/>
        <v>0</v>
      </c>
      <c r="J11" s="25">
        <f t="shared" si="2"/>
        <v>0</v>
      </c>
      <c r="K11" s="35"/>
      <c r="L11" s="133" t="str">
        <f t="shared" si="133"/>
        <v/>
      </c>
      <c r="M11" s="51" t="str">
        <f t="shared" si="4"/>
        <v/>
      </c>
      <c r="N11" s="56">
        <v>15.5</v>
      </c>
      <c r="O11" s="38"/>
      <c r="P11" s="133" t="str">
        <f t="shared" si="134"/>
        <v/>
      </c>
      <c r="Q11" s="51" t="str">
        <f t="shared" si="6"/>
        <v/>
      </c>
      <c r="R11" s="56">
        <v>15.5</v>
      </c>
      <c r="S11" s="38"/>
      <c r="T11" s="34"/>
      <c r="U11" s="51" t="str">
        <f t="shared" si="7"/>
        <v/>
      </c>
      <c r="V11" s="56">
        <v>15.5</v>
      </c>
      <c r="W11" s="38"/>
      <c r="X11" s="34"/>
      <c r="Y11" s="51" t="str">
        <f t="shared" si="8"/>
        <v/>
      </c>
      <c r="Z11" s="56">
        <v>15.5</v>
      </c>
      <c r="AA11" s="35"/>
      <c r="AB11" s="34"/>
      <c r="AC11" s="51" t="str">
        <f t="shared" si="9"/>
        <v/>
      </c>
      <c r="AD11" s="56">
        <v>15.5</v>
      </c>
      <c r="AE11" s="38"/>
      <c r="AF11" s="34"/>
      <c r="AG11" s="51" t="str">
        <f t="shared" si="10"/>
        <v/>
      </c>
      <c r="AH11" s="56">
        <v>15.5</v>
      </c>
      <c r="AI11" s="37">
        <f t="shared" si="11"/>
        <v>0</v>
      </c>
      <c r="AJ11" s="47">
        <f t="shared" si="12"/>
        <v>0</v>
      </c>
      <c r="AK11" s="26">
        <f t="shared" si="13"/>
        <v>0</v>
      </c>
      <c r="AL11" s="53">
        <f t="shared" si="14"/>
        <v>0</v>
      </c>
      <c r="AM11" s="36"/>
      <c r="AN11" s="54"/>
      <c r="AO11" s="131" t="e">
        <f>VLOOKUP(LEFT(C11,1),Sheet2!$L$3:$M$28,2,FALSE)&amp;MID(C11,2,9)</f>
        <v>#N/A</v>
      </c>
      <c r="AP11" s="131" t="e">
        <f t="shared" si="15"/>
        <v>#N/A</v>
      </c>
      <c r="AQ11" s="131" t="e">
        <f t="shared" si="16"/>
        <v>#N/A</v>
      </c>
      <c r="AR11" s="27">
        <f t="shared" si="17"/>
        <v>0</v>
      </c>
      <c r="AS11" s="28">
        <f t="shared" si="18"/>
        <v>0</v>
      </c>
      <c r="AT11" s="27">
        <f t="shared" si="19"/>
        <v>0</v>
      </c>
      <c r="AU11" s="28">
        <f t="shared" si="20"/>
        <v>0</v>
      </c>
      <c r="AV11" s="28">
        <f t="shared" si="21"/>
        <v>0</v>
      </c>
      <c r="AW11" s="28">
        <f t="shared" si="22"/>
        <v>0</v>
      </c>
      <c r="AX11" s="28">
        <f t="shared" si="23"/>
        <v>0</v>
      </c>
      <c r="AY11" s="28">
        <f t="shared" si="24"/>
        <v>0</v>
      </c>
      <c r="AZ11" s="29" t="str">
        <f t="shared" si="25"/>
        <v/>
      </c>
      <c r="BA11" s="29"/>
      <c r="BB11" s="30">
        <f t="shared" si="26"/>
        <v>0</v>
      </c>
      <c r="BC11" s="30">
        <f t="shared" si="26"/>
        <v>0</v>
      </c>
      <c r="BD11" s="31">
        <f t="shared" si="27"/>
        <v>0</v>
      </c>
      <c r="BE11" s="131"/>
      <c r="BF11" s="27" t="e">
        <f t="shared" si="28"/>
        <v>#VALUE!</v>
      </c>
      <c r="BG11" s="28">
        <f t="shared" si="29"/>
        <v>0</v>
      </c>
      <c r="BH11" s="27" t="e">
        <f t="shared" si="30"/>
        <v>#VALUE!</v>
      </c>
      <c r="BI11" s="28">
        <f t="shared" si="31"/>
        <v>0</v>
      </c>
      <c r="BJ11" s="28">
        <f>IF(OR(T11="",T11=" ",T11="　"),0,IF(D11&gt;=800701,0,IF(MATCH(T11,Sheet2!$D$3:$D$12,1)&lt;=1,1,0)))</f>
        <v>0</v>
      </c>
      <c r="BK11" s="28">
        <f>IF(OR(X11="",X11=" ",X11="　"),0,IF(D11&gt;=800701,0,IF(MATCH(X11,Sheet2!$D$3:$D$12,1)&lt;=1,1,0)))</f>
        <v>0</v>
      </c>
      <c r="BL11" s="28">
        <f>IF(OR(AB11="",AB11=" ",AB11="　"),0,IF(D11&gt;=800701,0,IF(MATCH(AB11,Sheet2!$D$3:$D$12,1)&lt;=1,1,0)))</f>
        <v>0</v>
      </c>
      <c r="BM11" s="28">
        <f>IF(OR(AF11="",AF11=" ",AF11="　"),0,IF(D11&gt;=800701,0,IF(MATCH(AF11,Sheet2!$D$3:$D$12,1)&lt;=1,1,0)))</f>
        <v>0</v>
      </c>
      <c r="BN11" s="29">
        <f t="shared" si="32"/>
        <v>5</v>
      </c>
      <c r="BO11" s="29">
        <f t="shared" si="33"/>
        <v>3</v>
      </c>
      <c r="BP11" s="30">
        <f t="shared" si="34"/>
        <v>0</v>
      </c>
      <c r="BQ11" s="30">
        <f t="shared" si="35"/>
        <v>0</v>
      </c>
      <c r="BR11" s="30">
        <f t="shared" si="36"/>
        <v>0</v>
      </c>
      <c r="BS11" s="30">
        <f t="shared" si="36"/>
        <v>0</v>
      </c>
      <c r="BT11" s="30"/>
      <c r="BU11" s="27" t="e">
        <f t="shared" si="37"/>
        <v>#VALUE!</v>
      </c>
      <c r="BV11" s="28">
        <f t="shared" si="38"/>
        <v>0</v>
      </c>
      <c r="BW11" s="27" t="e">
        <f t="shared" si="39"/>
        <v>#VALUE!</v>
      </c>
      <c r="BX11" s="28">
        <f t="shared" si="40"/>
        <v>0</v>
      </c>
      <c r="BY11" s="28">
        <f>IF(OR(T11="",T11=" ",T11="　"),0,IF(D11&gt;=810101,0,IF(BJ11=1,1,IF(MATCH(T11,Sheet2!$D$3:$D$12,1)&lt;=2,1,0))))</f>
        <v>0</v>
      </c>
      <c r="BZ11" s="28">
        <f>IF(OR(X11="",X11=" ",X11="　"),0,IF(D11&gt;=810101,0,IF(BK11=1,1,IF(MATCH(X11,Sheet2!$D$3:$D$12,1)&lt;=2,1,0))))</f>
        <v>0</v>
      </c>
      <c r="CA11" s="28">
        <f>IF(OR(AB11="",AB11=" ",AB11="　"),0,IF(D11&gt;=810101,0,IF(BL11=1,1,IF(MATCH(AB11,Sheet2!$D$3:$D$12,1)&lt;=2,1,0))))</f>
        <v>0</v>
      </c>
      <c r="CB11" s="28">
        <f>IF(OR(AF11="",AF11=" ",AF11="　"),0,IF(D11&gt;=810101,0,IF(BM11=1,1,IF(MATCH(AF11,Sheet2!$D$3:$D$12,1)&lt;=2,1,0))))</f>
        <v>0</v>
      </c>
      <c r="CC11" s="29">
        <f t="shared" si="41"/>
        <v>4</v>
      </c>
      <c r="CD11" s="29">
        <f t="shared" si="42"/>
        <v>3</v>
      </c>
      <c r="CE11" s="30">
        <f t="shared" si="43"/>
        <v>0</v>
      </c>
      <c r="CF11" s="30">
        <f t="shared" si="44"/>
        <v>0</v>
      </c>
      <c r="CG11" s="30">
        <f t="shared" si="45"/>
        <v>0</v>
      </c>
      <c r="CH11" s="30">
        <f t="shared" si="45"/>
        <v>0</v>
      </c>
      <c r="CI11" s="30"/>
      <c r="CJ11" s="27" t="e">
        <f t="shared" si="46"/>
        <v>#VALUE!</v>
      </c>
      <c r="CK11" s="28">
        <f t="shared" si="47"/>
        <v>0</v>
      </c>
      <c r="CL11" s="27" t="e">
        <f t="shared" si="48"/>
        <v>#VALUE!</v>
      </c>
      <c r="CM11" s="28">
        <f t="shared" si="49"/>
        <v>0</v>
      </c>
      <c r="CN11" s="28">
        <f>IF(OR(T11="",T11=" ",T11="　"),0,IF(D11&gt;=810701,0,IF(BY11=1,1,IF(MATCH(T11,Sheet2!$D$3:$D$12,1)&lt;=3,1,0))))</f>
        <v>0</v>
      </c>
      <c r="CO11" s="28">
        <f>IF(OR(X11="",X11=" ",X11="　"),0,IF(D11&gt;=810701,0,IF(BZ11=1,1,IF(MATCH(X11,Sheet2!$D$3:$D$12,1)&lt;=3,1,0))))</f>
        <v>0</v>
      </c>
      <c r="CP11" s="28">
        <f>IF(OR(AB11="",AB11=" ",AB11="　"),0,IF(D11&gt;=810701,0,IF(CA11=1,1,IF(MATCH(AB11,Sheet2!$D$3:$D$12,1)&lt;=3,1,0))))</f>
        <v>0</v>
      </c>
      <c r="CQ11" s="28">
        <f>IF(OR(AF11="",AF11=" ",AF11="　"),0,IF(D11&gt;=810701,0,IF(CB11=1,1,IF(MATCH(AF11,Sheet2!$D$3:$D$12,1)&lt;=3,1,0))))</f>
        <v>0</v>
      </c>
      <c r="CR11" s="29">
        <f t="shared" si="50"/>
        <v>4</v>
      </c>
      <c r="CS11" s="29">
        <f t="shared" si="51"/>
        <v>3</v>
      </c>
      <c r="CT11" s="30">
        <f t="shared" si="52"/>
        <v>0</v>
      </c>
      <c r="CU11" s="30">
        <f t="shared" si="53"/>
        <v>0</v>
      </c>
      <c r="CV11" s="30">
        <f t="shared" si="54"/>
        <v>0</v>
      </c>
      <c r="CW11" s="30">
        <f t="shared" si="54"/>
        <v>0</v>
      </c>
      <c r="CX11" s="31"/>
      <c r="CY11" s="27" t="e">
        <f t="shared" si="55"/>
        <v>#VALUE!</v>
      </c>
      <c r="CZ11" s="28">
        <f t="shared" si="56"/>
        <v>0</v>
      </c>
      <c r="DA11" s="27" t="e">
        <f t="shared" si="57"/>
        <v>#VALUE!</v>
      </c>
      <c r="DB11" s="28">
        <f t="shared" si="58"/>
        <v>0</v>
      </c>
      <c r="DC11" s="28">
        <f>IF(OR(T11="",T11=" ",T11="　"),0,IF(D11&gt;=820101,0,IF(CN11=1,1,IF(MATCH(T11,Sheet2!$D$3:$D$12,1)&lt;=4,1,0))))</f>
        <v>0</v>
      </c>
      <c r="DD11" s="28">
        <f>IF(OR(X11="",X11=" ",X11="　"),0,IF(D11&gt;=820101,0,IF(CO11=1,1,IF(MATCH(X11,Sheet2!$D$3:$D$12,1)&lt;=4,1,0))))</f>
        <v>0</v>
      </c>
      <c r="DE11" s="28">
        <f>IF(OR(AB11="",AB11=" ",AB11="　"),0,IF(D11&gt;=820101,0,IF(CP11=1,1,IF(MATCH(AB11,Sheet2!$D$3:$D$12,1)&lt;=4,1,0))))</f>
        <v>0</v>
      </c>
      <c r="DF11" s="28">
        <f>IF(OR(AF11="",AF11=" ",AF11="　"),0,IF(D11&gt;=820101,0,IF(CQ11=1,1,IF(MATCH(AF11,Sheet2!$D$3:$D$12,1)&lt;=4,1,0))))</f>
        <v>0</v>
      </c>
      <c r="DG11" s="29">
        <f t="shared" si="59"/>
        <v>3</v>
      </c>
      <c r="DH11" s="29">
        <f t="shared" si="60"/>
        <v>3</v>
      </c>
      <c r="DI11" s="30">
        <f t="shared" si="61"/>
        <v>0</v>
      </c>
      <c r="DJ11" s="30">
        <f t="shared" si="62"/>
        <v>0</v>
      </c>
      <c r="DK11" s="30">
        <f t="shared" si="63"/>
        <v>0</v>
      </c>
      <c r="DL11" s="30">
        <f t="shared" si="63"/>
        <v>0</v>
      </c>
      <c r="DM11" s="31"/>
      <c r="DN11" s="27" t="e">
        <f t="shared" si="64"/>
        <v>#VALUE!</v>
      </c>
      <c r="DO11" s="28">
        <f t="shared" si="65"/>
        <v>0</v>
      </c>
      <c r="DP11" s="27" t="e">
        <f t="shared" si="66"/>
        <v>#VALUE!</v>
      </c>
      <c r="DQ11" s="28">
        <f t="shared" si="67"/>
        <v>0</v>
      </c>
      <c r="DR11" s="28">
        <f>IF(OR(T11="",T11=" ",T11="　"),0,IF(D11&gt;=820701,0,IF(DC11=1,1,IF(MATCH(T11,Sheet2!$D$3:$D$12,1)&lt;=5,1,0))))</f>
        <v>0</v>
      </c>
      <c r="DS11" s="28">
        <f>IF(OR(X11="",X11=" ",X11="　"),0,IF(D11&gt;=820701,0,IF(DD11=1,1,IF(MATCH(X11,Sheet2!$D$3:$D$12,1)&lt;=5,1,0))))</f>
        <v>0</v>
      </c>
      <c r="DT11" s="28">
        <f>IF(OR(AB11="",AB11=" ",AB11="　"),0,IF(D11&gt;=820701,0,IF(DE11=1,1,IF(MATCH(AB11,Sheet2!$D$3:$D$12,1)&lt;=5,1,0))))</f>
        <v>0</v>
      </c>
      <c r="DU11" s="28">
        <f>IF(OR(AF11="",AF11=" ",AF11="　"),0,IF(D11&gt;=820701,0,IF(DF11=1,1,IF(MATCH(AF11,Sheet2!$D$3:$D$12,1)&lt;=5,1,0))))</f>
        <v>0</v>
      </c>
      <c r="DV11" s="29">
        <f t="shared" si="68"/>
        <v>3</v>
      </c>
      <c r="DW11" s="29">
        <f t="shared" si="69"/>
        <v>3</v>
      </c>
      <c r="DX11" s="30">
        <f t="shared" si="70"/>
        <v>0</v>
      </c>
      <c r="DY11" s="30">
        <f t="shared" si="71"/>
        <v>0</v>
      </c>
      <c r="DZ11" s="30">
        <f t="shared" si="72"/>
        <v>0</v>
      </c>
      <c r="EA11" s="30">
        <f t="shared" si="72"/>
        <v>0</v>
      </c>
      <c r="EB11" s="31"/>
      <c r="EC11" s="27" t="e">
        <f t="shared" si="73"/>
        <v>#VALUE!</v>
      </c>
      <c r="ED11" s="28">
        <f t="shared" si="74"/>
        <v>0</v>
      </c>
      <c r="EE11" s="27" t="e">
        <f t="shared" si="75"/>
        <v>#VALUE!</v>
      </c>
      <c r="EF11" s="28">
        <f t="shared" si="76"/>
        <v>0</v>
      </c>
      <c r="EG11" s="28">
        <f>IF(OR(T11="",T11=" ",T11="　"),0,IF(D11&gt;=830101,0,IF(DR11=1,1,IF(MATCH(T11,Sheet2!$D$3:$D$12,1)&lt;=6,1,0))))</f>
        <v>0</v>
      </c>
      <c r="EH11" s="28">
        <f>IF(OR(X11="",X11=" ",X11="　"),0,IF(D11&gt;=830101,0,IF(DS11=1,1,IF(MATCH(X11,Sheet2!$D$3:$D$12,1)&lt;=6,1,0))))</f>
        <v>0</v>
      </c>
      <c r="EI11" s="28">
        <f>IF(OR(AB11="",AB11=" ",AB11="　"),0,IF(D11&gt;=830101,0,IF(DT11=1,1,IF(MATCH(AB11,Sheet2!$D$3:$D$12,1)&lt;=6,1,0))))</f>
        <v>0</v>
      </c>
      <c r="EJ11" s="28">
        <f>IF(OR(AF11="",AF11=" ",AF11="　"),0,IF(D11&gt;=830101,0,IF(DU11=1,1,IF(MATCH(AF11,Sheet2!$D$3:$D$12,1)&lt;=6,1,0))))</f>
        <v>0</v>
      </c>
      <c r="EK11" s="29">
        <f t="shared" si="77"/>
        <v>2</v>
      </c>
      <c r="EL11" s="29">
        <f t="shared" si="78"/>
        <v>2</v>
      </c>
      <c r="EM11" s="30">
        <f t="shared" si="79"/>
        <v>0</v>
      </c>
      <c r="EN11" s="30">
        <f t="shared" si="80"/>
        <v>0</v>
      </c>
      <c r="EO11" s="30">
        <f t="shared" si="81"/>
        <v>0</v>
      </c>
      <c r="EP11" s="30">
        <f t="shared" si="81"/>
        <v>0</v>
      </c>
      <c r="EQ11" s="31"/>
      <c r="ER11" s="27" t="e">
        <f t="shared" si="82"/>
        <v>#VALUE!</v>
      </c>
      <c r="ES11" s="28">
        <f t="shared" si="83"/>
        <v>0</v>
      </c>
      <c r="ET11" s="27" t="e">
        <f t="shared" si="84"/>
        <v>#VALUE!</v>
      </c>
      <c r="EU11" s="28">
        <f t="shared" si="85"/>
        <v>0</v>
      </c>
      <c r="EV11" s="28">
        <f>IF(OR(T11="",T11=" ",T11="　"),0,IF(D11&gt;=830701,0,IF(EG11=1,1,IF(MATCH(T11,Sheet2!$D$3:$D$12,1)&lt;=7,1,0))))</f>
        <v>0</v>
      </c>
      <c r="EW11" s="28">
        <f>IF(OR(X11="",X11=" ",X11="　"),0,IF(D11&gt;=830701,0,IF(EH11=1,1,IF(MATCH(X11,Sheet2!$D$3:$D$12,1)&lt;=7,1,0))))</f>
        <v>0</v>
      </c>
      <c r="EX11" s="28">
        <f>IF(OR(AB11="",AB11=" ",AB11="　"),0,IF(D11&gt;=830701,0,IF(EI11=1,1,IF(MATCH(AB11,Sheet2!$D$3:$D$12,1)&lt;=7,1,0))))</f>
        <v>0</v>
      </c>
      <c r="EY11" s="28">
        <f>IF(OR(AF11="",AF11=" ",AF11="　"),0,IF(D11&gt;=830701,0,IF(EJ11=1,1,IF(MATCH(AF11,Sheet2!$D$3:$D$12,1)&lt;=7,1,0))))</f>
        <v>0</v>
      </c>
      <c r="EZ11" s="29">
        <f t="shared" si="86"/>
        <v>2</v>
      </c>
      <c r="FA11" s="29">
        <f t="shared" si="87"/>
        <v>2</v>
      </c>
      <c r="FB11" s="30">
        <f t="shared" si="88"/>
        <v>0</v>
      </c>
      <c r="FC11" s="30">
        <f t="shared" si="89"/>
        <v>0</v>
      </c>
      <c r="FD11" s="30">
        <f t="shared" si="90"/>
        <v>0</v>
      </c>
      <c r="FE11" s="30">
        <f t="shared" si="90"/>
        <v>0</v>
      </c>
      <c r="FF11" s="31"/>
      <c r="FG11" s="27" t="e">
        <f t="shared" si="91"/>
        <v>#VALUE!</v>
      </c>
      <c r="FH11" s="28">
        <f t="shared" si="92"/>
        <v>0</v>
      </c>
      <c r="FI11" s="27" t="e">
        <f t="shared" si="93"/>
        <v>#VALUE!</v>
      </c>
      <c r="FJ11" s="28">
        <f t="shared" si="94"/>
        <v>0</v>
      </c>
      <c r="FK11" s="28">
        <f>IF(OR(T11="",T11=" ",T11="　"),0,IF(D11&gt;=840101,0,IF(EV11=1,1,IF(MATCH(T11,Sheet2!$D$3:$D$12,1)&lt;=8,1,0))))</f>
        <v>0</v>
      </c>
      <c r="FL11" s="28">
        <f>IF(OR(X11="",X11=" ",X11="　"),0,IF(D11&gt;=840101,0,IF(EW11=1,1,IF(MATCH(X11,Sheet2!$D$3:$D$12,1)&lt;=8,1,0))))</f>
        <v>0</v>
      </c>
      <c r="FM11" s="28">
        <f>IF(OR(AB11="",AB11=" ",AB11="　"),0,IF(D11&gt;=840101,0,IF(EX11=1,1,IF(MATCH(AB11,Sheet2!$D$3:$D$12,1)&lt;=8,1,0))))</f>
        <v>0</v>
      </c>
      <c r="FN11" s="28">
        <f>IF(OR(AF11="",AF11=" ",AF11="　"),0,IF(D11&gt;=840101,0,IF(EY11=1,1,IF(MATCH(AF11,Sheet2!$D$3:$D$12,1)&lt;=8,1,0))))</f>
        <v>0</v>
      </c>
      <c r="FO11" s="29">
        <f t="shared" si="95"/>
        <v>1</v>
      </c>
      <c r="FP11" s="29">
        <f t="shared" si="96"/>
        <v>1</v>
      </c>
      <c r="FQ11" s="30">
        <f t="shared" si="97"/>
        <v>0</v>
      </c>
      <c r="FR11" s="30">
        <f t="shared" si="98"/>
        <v>0</v>
      </c>
      <c r="FS11" s="30">
        <f t="shared" si="99"/>
        <v>0</v>
      </c>
      <c r="FT11" s="30">
        <f t="shared" si="99"/>
        <v>0</v>
      </c>
      <c r="FU11" s="31"/>
      <c r="FV11" s="27" t="e">
        <f t="shared" si="100"/>
        <v>#VALUE!</v>
      </c>
      <c r="FW11" s="28">
        <f t="shared" si="101"/>
        <v>0</v>
      </c>
      <c r="FX11" s="27" t="e">
        <f t="shared" si="102"/>
        <v>#VALUE!</v>
      </c>
      <c r="FY11" s="28">
        <f t="shared" si="103"/>
        <v>0</v>
      </c>
      <c r="FZ11" s="28">
        <f>IF(OR(T11="",T11=" ",T11="　"),0,IF(D11&gt;=840701,0,IF(FK11=1,1,IF(MATCH(T11,Sheet2!$D$3:$D$12,1)&lt;=9,1,0))))</f>
        <v>0</v>
      </c>
      <c r="GA11" s="28">
        <f>IF(OR(X11="",X11=" ",X11="　"),0,IF(D11&gt;=840701,0,IF(FL11=1,1,IF(MATCH(X11,Sheet2!$D$3:$D$12,1)&lt;=9,1,0))))</f>
        <v>0</v>
      </c>
      <c r="GB11" s="28">
        <f>IF(OR(AB11="",AB11=" ",AB11="　"),0,IF(D11&gt;=840701,0,IF(FM11=1,1,IF(MATCH(AB11,Sheet2!$D$3:$D$12,1)&lt;=9,1,0))))</f>
        <v>0</v>
      </c>
      <c r="GC11" s="28">
        <f>IF(OR(AF11="",AF11=" ",AF11="　"),0,IF(D11&gt;=840701,0,IF(FN11=1,1,IF(MATCH(AF11,Sheet2!$D$3:$D$12,1)&lt;=9,1,0))))</f>
        <v>0</v>
      </c>
      <c r="GD11" s="29">
        <f t="shared" si="104"/>
        <v>1</v>
      </c>
      <c r="GE11" s="29">
        <f t="shared" si="105"/>
        <v>1</v>
      </c>
      <c r="GF11" s="30">
        <f t="shared" si="106"/>
        <v>0</v>
      </c>
      <c r="GG11" s="30">
        <f t="shared" si="107"/>
        <v>0</v>
      </c>
      <c r="GH11" s="30">
        <f t="shared" si="108"/>
        <v>0</v>
      </c>
      <c r="GI11" s="30">
        <f t="shared" si="108"/>
        <v>0</v>
      </c>
      <c r="GJ11" s="31"/>
      <c r="GK11" s="27" t="e">
        <f t="shared" si="109"/>
        <v>#VALUE!</v>
      </c>
      <c r="GL11" s="28">
        <f t="shared" si="110"/>
        <v>0</v>
      </c>
      <c r="GM11" s="27" t="e">
        <f t="shared" si="111"/>
        <v>#VALUE!</v>
      </c>
      <c r="GN11" s="28">
        <f t="shared" si="112"/>
        <v>0</v>
      </c>
      <c r="GO11" s="28">
        <f>IF(OR(T11="",T11=" ",T11="　"),0,IF(D11&gt;=840701,0,IF(FZ11=1,1,IF(MATCH(T11,Sheet2!$D$3:$D$12,1)&lt;=10,1,0))))</f>
        <v>0</v>
      </c>
      <c r="GP11" s="28">
        <f>IF(OR(X11="",X11=" ",X11="　"),0,IF(D11&gt;=840701,0,IF(GA11=1,1,IF(MATCH(X11,Sheet2!$D$3:$D$12,1)&lt;=10,1,0))))</f>
        <v>0</v>
      </c>
      <c r="GQ11" s="28">
        <f>IF(OR(AB11="",AB11=" ",AB11="　"),0,IF(D11&gt;=840701,0,IF(GB11=1,1,IF(MATCH(AB11,Sheet2!$D$3:$D$12,1)&lt;=10,1,0))))</f>
        <v>0</v>
      </c>
      <c r="GR11" s="28">
        <f>IF(OR(AF11="",AF11=" ",AF11="　"),0,IF(D11&gt;=840701,0,IF(GC11=1,1,IF(MATCH(AF11,Sheet2!$D$3:$D$12,1)&lt;=10,1,0))))</f>
        <v>0</v>
      </c>
      <c r="GS11" s="29">
        <f t="shared" si="113"/>
        <v>0</v>
      </c>
      <c r="GT11" s="29">
        <f t="shared" si="114"/>
        <v>0</v>
      </c>
      <c r="GU11" s="30">
        <f t="shared" si="115"/>
        <v>0</v>
      </c>
      <c r="GV11" s="30">
        <f t="shared" si="116"/>
        <v>0</v>
      </c>
      <c r="GW11" s="30">
        <f t="shared" si="117"/>
        <v>0</v>
      </c>
      <c r="GX11" s="30">
        <f t="shared" si="117"/>
        <v>0</v>
      </c>
      <c r="GY11" s="131"/>
      <c r="GZ11" s="39" t="str">
        <f t="shared" si="118"/>
        <v>1911/00/00</v>
      </c>
      <c r="HA11" s="131" t="e">
        <f t="shared" si="119"/>
        <v>#VALUE!</v>
      </c>
      <c r="HB11" s="131" t="str">
        <f t="shared" si="120"/>
        <v>1911/00/00</v>
      </c>
      <c r="HC11" s="131" t="e">
        <f t="shared" si="121"/>
        <v>#VALUE!</v>
      </c>
      <c r="HD11" s="131" t="str">
        <f t="shared" si="122"/>
        <v>1911/00/00</v>
      </c>
      <c r="HE11" s="131" t="e">
        <f t="shared" si="123"/>
        <v>#VALUE!</v>
      </c>
      <c r="HF11" s="131" t="str">
        <f t="shared" si="124"/>
        <v>2016/01/01</v>
      </c>
      <c r="HH11" s="131">
        <f>IF(OR(C11="",C11=" ",C11="　"),0,IF(D11&gt;780630,0,ROUND(VLOOKUP(F11,Sheet2!$A$1:$B$20,2,FALSE)*E11,0)))</f>
        <v>0</v>
      </c>
      <c r="HI11" s="131">
        <f t="shared" si="125"/>
        <v>0</v>
      </c>
      <c r="HJ11" s="131">
        <f t="shared" si="126"/>
        <v>0</v>
      </c>
      <c r="HL11" s="131" t="str">
        <f t="shared" si="127"/>
        <v/>
      </c>
      <c r="HM11" s="131" t="str">
        <f t="shared" si="128"/>
        <v/>
      </c>
      <c r="HN11" s="131" t="str">
        <f t="shared" si="129"/>
        <v/>
      </c>
      <c r="HO11" s="131" t="str">
        <f t="shared" si="130"/>
        <v/>
      </c>
      <c r="HP11" s="131" t="str">
        <f t="shared" si="131"/>
        <v/>
      </c>
      <c r="HQ11" s="131" t="str">
        <f t="shared" si="131"/>
        <v/>
      </c>
      <c r="HR11" s="131" t="str">
        <f t="shared" si="132"/>
        <v/>
      </c>
    </row>
    <row r="12" spans="1:226" ht="60" customHeight="1">
      <c r="A12" s="125">
        <v>7</v>
      </c>
      <c r="B12" s="32"/>
      <c r="C12" s="33"/>
      <c r="D12" s="34"/>
      <c r="E12" s="55"/>
      <c r="F12" s="46"/>
      <c r="G12" s="48">
        <f>IF(OR(C12="",C12=" ",C12="　"),0,IF(D12&gt;780630,0,ROUND(VLOOKUP(F12,Sheet2!$A$1:$B$20,2,FALSE),0)))</f>
        <v>0</v>
      </c>
      <c r="H12" s="49">
        <f t="shared" si="0"/>
        <v>0</v>
      </c>
      <c r="I12" s="24">
        <f t="shared" si="1"/>
        <v>0</v>
      </c>
      <c r="J12" s="25">
        <f t="shared" si="2"/>
        <v>0</v>
      </c>
      <c r="K12" s="35"/>
      <c r="L12" s="133" t="str">
        <f t="shared" si="133"/>
        <v/>
      </c>
      <c r="M12" s="51" t="str">
        <f t="shared" si="4"/>
        <v/>
      </c>
      <c r="N12" s="56">
        <v>15.5</v>
      </c>
      <c r="O12" s="38"/>
      <c r="P12" s="133" t="str">
        <f t="shared" si="134"/>
        <v/>
      </c>
      <c r="Q12" s="51" t="str">
        <f t="shared" si="6"/>
        <v/>
      </c>
      <c r="R12" s="56">
        <v>15.5</v>
      </c>
      <c r="S12" s="38"/>
      <c r="T12" s="34"/>
      <c r="U12" s="51" t="str">
        <f t="shared" si="7"/>
        <v/>
      </c>
      <c r="V12" s="56">
        <v>15.5</v>
      </c>
      <c r="W12" s="38"/>
      <c r="X12" s="34"/>
      <c r="Y12" s="51" t="str">
        <f t="shared" si="8"/>
        <v/>
      </c>
      <c r="Z12" s="56">
        <v>15.5</v>
      </c>
      <c r="AA12" s="35"/>
      <c r="AB12" s="34"/>
      <c r="AC12" s="51" t="str">
        <f t="shared" si="9"/>
        <v/>
      </c>
      <c r="AD12" s="56">
        <v>15.5</v>
      </c>
      <c r="AE12" s="38"/>
      <c r="AF12" s="34"/>
      <c r="AG12" s="51" t="str">
        <f t="shared" si="10"/>
        <v/>
      </c>
      <c r="AH12" s="56">
        <v>15.5</v>
      </c>
      <c r="AI12" s="37">
        <f t="shared" si="11"/>
        <v>0</v>
      </c>
      <c r="AJ12" s="47">
        <f t="shared" si="12"/>
        <v>0</v>
      </c>
      <c r="AK12" s="26">
        <f t="shared" si="13"/>
        <v>0</v>
      </c>
      <c r="AL12" s="53">
        <f t="shared" si="14"/>
        <v>0</v>
      </c>
      <c r="AM12" s="36"/>
      <c r="AN12" s="54"/>
      <c r="AO12" s="131" t="e">
        <f>VLOOKUP(LEFT(C12,1),Sheet2!$L$3:$M$28,2,FALSE)&amp;MID(C12,2,9)</f>
        <v>#N/A</v>
      </c>
      <c r="AP12" s="131" t="e">
        <f t="shared" si="15"/>
        <v>#N/A</v>
      </c>
      <c r="AQ12" s="131" t="e">
        <f t="shared" si="16"/>
        <v>#N/A</v>
      </c>
      <c r="AR12" s="27">
        <f t="shared" si="17"/>
        <v>0</v>
      </c>
      <c r="AS12" s="28">
        <f t="shared" si="18"/>
        <v>0</v>
      </c>
      <c r="AT12" s="27">
        <f t="shared" si="19"/>
        <v>0</v>
      </c>
      <c r="AU12" s="28">
        <f t="shared" si="20"/>
        <v>0</v>
      </c>
      <c r="AV12" s="28">
        <f t="shared" si="21"/>
        <v>0</v>
      </c>
      <c r="AW12" s="28">
        <f t="shared" si="22"/>
        <v>0</v>
      </c>
      <c r="AX12" s="28">
        <f t="shared" si="23"/>
        <v>0</v>
      </c>
      <c r="AY12" s="28">
        <f t="shared" si="24"/>
        <v>0</v>
      </c>
      <c r="AZ12" s="29" t="str">
        <f t="shared" si="25"/>
        <v/>
      </c>
      <c r="BA12" s="29"/>
      <c r="BB12" s="30">
        <f t="shared" si="26"/>
        <v>0</v>
      </c>
      <c r="BC12" s="30">
        <f t="shared" si="26"/>
        <v>0</v>
      </c>
      <c r="BD12" s="31">
        <f t="shared" si="27"/>
        <v>0</v>
      </c>
      <c r="BE12" s="131"/>
      <c r="BF12" s="27" t="e">
        <f t="shared" si="28"/>
        <v>#VALUE!</v>
      </c>
      <c r="BG12" s="28">
        <f t="shared" si="29"/>
        <v>0</v>
      </c>
      <c r="BH12" s="27" t="e">
        <f t="shared" si="30"/>
        <v>#VALUE!</v>
      </c>
      <c r="BI12" s="28">
        <f t="shared" si="31"/>
        <v>0</v>
      </c>
      <c r="BJ12" s="28">
        <f>IF(OR(T12="",T12=" ",T12="　"),0,IF(D12&gt;=800701,0,IF(MATCH(T12,Sheet2!$D$3:$D$12,1)&lt;=1,1,0)))</f>
        <v>0</v>
      </c>
      <c r="BK12" s="28">
        <f>IF(OR(X12="",X12=" ",X12="　"),0,IF(D12&gt;=800701,0,IF(MATCH(X12,Sheet2!$D$3:$D$12,1)&lt;=1,1,0)))</f>
        <v>0</v>
      </c>
      <c r="BL12" s="28">
        <f>IF(OR(AB12="",AB12=" ",AB12="　"),0,IF(D12&gt;=800701,0,IF(MATCH(AB12,Sheet2!$D$3:$D$12,1)&lt;=1,1,0)))</f>
        <v>0</v>
      </c>
      <c r="BM12" s="28">
        <f>IF(OR(AF12="",AF12=" ",AF12="　"),0,IF(D12&gt;=800701,0,IF(MATCH(AF12,Sheet2!$D$3:$D$12,1)&lt;=1,1,0)))</f>
        <v>0</v>
      </c>
      <c r="BN12" s="29">
        <f t="shared" si="32"/>
        <v>5</v>
      </c>
      <c r="BO12" s="29">
        <f t="shared" si="33"/>
        <v>3</v>
      </c>
      <c r="BP12" s="30">
        <f t="shared" si="34"/>
        <v>0</v>
      </c>
      <c r="BQ12" s="30">
        <f t="shared" si="35"/>
        <v>0</v>
      </c>
      <c r="BR12" s="30">
        <f t="shared" si="36"/>
        <v>0</v>
      </c>
      <c r="BS12" s="30">
        <f t="shared" si="36"/>
        <v>0</v>
      </c>
      <c r="BT12" s="30"/>
      <c r="BU12" s="27" t="e">
        <f t="shared" si="37"/>
        <v>#VALUE!</v>
      </c>
      <c r="BV12" s="28">
        <f t="shared" si="38"/>
        <v>0</v>
      </c>
      <c r="BW12" s="27" t="e">
        <f t="shared" si="39"/>
        <v>#VALUE!</v>
      </c>
      <c r="BX12" s="28">
        <f t="shared" si="40"/>
        <v>0</v>
      </c>
      <c r="BY12" s="28">
        <f>IF(OR(T12="",T12=" ",T12="　"),0,IF(D12&gt;=810101,0,IF(BJ12=1,1,IF(MATCH(T12,Sheet2!$D$3:$D$12,1)&lt;=2,1,0))))</f>
        <v>0</v>
      </c>
      <c r="BZ12" s="28">
        <f>IF(OR(X12="",X12=" ",X12="　"),0,IF(D12&gt;=810101,0,IF(BK12=1,1,IF(MATCH(X12,Sheet2!$D$3:$D$12,1)&lt;=2,1,0))))</f>
        <v>0</v>
      </c>
      <c r="CA12" s="28">
        <f>IF(OR(AB12="",AB12=" ",AB12="　"),0,IF(D12&gt;=810101,0,IF(BL12=1,1,IF(MATCH(AB12,Sheet2!$D$3:$D$12,1)&lt;=2,1,0))))</f>
        <v>0</v>
      </c>
      <c r="CB12" s="28">
        <f>IF(OR(AF12="",AF12=" ",AF12="　"),0,IF(D12&gt;=810101,0,IF(BM12=1,1,IF(MATCH(AF12,Sheet2!$D$3:$D$12,1)&lt;=2,1,0))))</f>
        <v>0</v>
      </c>
      <c r="CC12" s="29">
        <f t="shared" si="41"/>
        <v>4</v>
      </c>
      <c r="CD12" s="29">
        <f t="shared" si="42"/>
        <v>3</v>
      </c>
      <c r="CE12" s="30">
        <f t="shared" si="43"/>
        <v>0</v>
      </c>
      <c r="CF12" s="30">
        <f t="shared" si="44"/>
        <v>0</v>
      </c>
      <c r="CG12" s="30">
        <f t="shared" si="45"/>
        <v>0</v>
      </c>
      <c r="CH12" s="30">
        <f t="shared" si="45"/>
        <v>0</v>
      </c>
      <c r="CI12" s="30"/>
      <c r="CJ12" s="27" t="e">
        <f t="shared" si="46"/>
        <v>#VALUE!</v>
      </c>
      <c r="CK12" s="28">
        <f t="shared" si="47"/>
        <v>0</v>
      </c>
      <c r="CL12" s="27" t="e">
        <f t="shared" si="48"/>
        <v>#VALUE!</v>
      </c>
      <c r="CM12" s="28">
        <f t="shared" si="49"/>
        <v>0</v>
      </c>
      <c r="CN12" s="28">
        <f>IF(OR(T12="",T12=" ",T12="　"),0,IF(D12&gt;=810701,0,IF(BY12=1,1,IF(MATCH(T12,Sheet2!$D$3:$D$12,1)&lt;=3,1,0))))</f>
        <v>0</v>
      </c>
      <c r="CO12" s="28">
        <f>IF(OR(X12="",X12=" ",X12="　"),0,IF(D12&gt;=810701,0,IF(BZ12=1,1,IF(MATCH(X12,Sheet2!$D$3:$D$12,1)&lt;=3,1,0))))</f>
        <v>0</v>
      </c>
      <c r="CP12" s="28">
        <f>IF(OR(AB12="",AB12=" ",AB12="　"),0,IF(D12&gt;=810701,0,IF(CA12=1,1,IF(MATCH(AB12,Sheet2!$D$3:$D$12,1)&lt;=3,1,0))))</f>
        <v>0</v>
      </c>
      <c r="CQ12" s="28">
        <f>IF(OR(AF12="",AF12=" ",AF12="　"),0,IF(D12&gt;=810701,0,IF(CB12=1,1,IF(MATCH(AF12,Sheet2!$D$3:$D$12,1)&lt;=3,1,0))))</f>
        <v>0</v>
      </c>
      <c r="CR12" s="29">
        <f t="shared" si="50"/>
        <v>4</v>
      </c>
      <c r="CS12" s="29">
        <f t="shared" si="51"/>
        <v>3</v>
      </c>
      <c r="CT12" s="30">
        <f t="shared" si="52"/>
        <v>0</v>
      </c>
      <c r="CU12" s="30">
        <f t="shared" si="53"/>
        <v>0</v>
      </c>
      <c r="CV12" s="30">
        <f t="shared" si="54"/>
        <v>0</v>
      </c>
      <c r="CW12" s="30">
        <f t="shared" si="54"/>
        <v>0</v>
      </c>
      <c r="CX12" s="31"/>
      <c r="CY12" s="27" t="e">
        <f t="shared" si="55"/>
        <v>#VALUE!</v>
      </c>
      <c r="CZ12" s="28">
        <f t="shared" si="56"/>
        <v>0</v>
      </c>
      <c r="DA12" s="27" t="e">
        <f t="shared" si="57"/>
        <v>#VALUE!</v>
      </c>
      <c r="DB12" s="28">
        <f t="shared" si="58"/>
        <v>0</v>
      </c>
      <c r="DC12" s="28">
        <f>IF(OR(T12="",T12=" ",T12="　"),0,IF(D12&gt;=820101,0,IF(CN12=1,1,IF(MATCH(T12,Sheet2!$D$3:$D$12,1)&lt;=4,1,0))))</f>
        <v>0</v>
      </c>
      <c r="DD12" s="28">
        <f>IF(OR(X12="",X12=" ",X12="　"),0,IF(D12&gt;=820101,0,IF(CO12=1,1,IF(MATCH(X12,Sheet2!$D$3:$D$12,1)&lt;=4,1,0))))</f>
        <v>0</v>
      </c>
      <c r="DE12" s="28">
        <f>IF(OR(AB12="",AB12=" ",AB12="　"),0,IF(D12&gt;=820101,0,IF(CP12=1,1,IF(MATCH(AB12,Sheet2!$D$3:$D$12,1)&lt;=4,1,0))))</f>
        <v>0</v>
      </c>
      <c r="DF12" s="28">
        <f>IF(OR(AF12="",AF12=" ",AF12="　"),0,IF(D12&gt;=820101,0,IF(CQ12=1,1,IF(MATCH(AF12,Sheet2!$D$3:$D$12,1)&lt;=4,1,0))))</f>
        <v>0</v>
      </c>
      <c r="DG12" s="29">
        <f t="shared" si="59"/>
        <v>3</v>
      </c>
      <c r="DH12" s="29">
        <f t="shared" si="60"/>
        <v>3</v>
      </c>
      <c r="DI12" s="30">
        <f t="shared" si="61"/>
        <v>0</v>
      </c>
      <c r="DJ12" s="30">
        <f t="shared" si="62"/>
        <v>0</v>
      </c>
      <c r="DK12" s="30">
        <f t="shared" si="63"/>
        <v>0</v>
      </c>
      <c r="DL12" s="30">
        <f t="shared" si="63"/>
        <v>0</v>
      </c>
      <c r="DM12" s="31"/>
      <c r="DN12" s="27" t="e">
        <f t="shared" si="64"/>
        <v>#VALUE!</v>
      </c>
      <c r="DO12" s="28">
        <f t="shared" si="65"/>
        <v>0</v>
      </c>
      <c r="DP12" s="27" t="e">
        <f t="shared" si="66"/>
        <v>#VALUE!</v>
      </c>
      <c r="DQ12" s="28">
        <f t="shared" si="67"/>
        <v>0</v>
      </c>
      <c r="DR12" s="28">
        <f>IF(OR(T12="",T12=" ",T12="　"),0,IF(D12&gt;=820701,0,IF(DC12=1,1,IF(MATCH(T12,Sheet2!$D$3:$D$12,1)&lt;=5,1,0))))</f>
        <v>0</v>
      </c>
      <c r="DS12" s="28">
        <f>IF(OR(X12="",X12=" ",X12="　"),0,IF(D12&gt;=820701,0,IF(DD12=1,1,IF(MATCH(X12,Sheet2!$D$3:$D$12,1)&lt;=5,1,0))))</f>
        <v>0</v>
      </c>
      <c r="DT12" s="28">
        <f>IF(OR(AB12="",AB12=" ",AB12="　"),0,IF(D12&gt;=820701,0,IF(DE12=1,1,IF(MATCH(AB12,Sheet2!$D$3:$D$12,1)&lt;=5,1,0))))</f>
        <v>0</v>
      </c>
      <c r="DU12" s="28">
        <f>IF(OR(AF12="",AF12=" ",AF12="　"),0,IF(D12&gt;=820701,0,IF(DF12=1,1,IF(MATCH(AF12,Sheet2!$D$3:$D$12,1)&lt;=5,1,0))))</f>
        <v>0</v>
      </c>
      <c r="DV12" s="29">
        <f t="shared" si="68"/>
        <v>3</v>
      </c>
      <c r="DW12" s="29">
        <f t="shared" si="69"/>
        <v>3</v>
      </c>
      <c r="DX12" s="30">
        <f t="shared" si="70"/>
        <v>0</v>
      </c>
      <c r="DY12" s="30">
        <f t="shared" si="71"/>
        <v>0</v>
      </c>
      <c r="DZ12" s="30">
        <f t="shared" si="72"/>
        <v>0</v>
      </c>
      <c r="EA12" s="30">
        <f t="shared" si="72"/>
        <v>0</v>
      </c>
      <c r="EB12" s="31"/>
      <c r="EC12" s="27" t="e">
        <f t="shared" si="73"/>
        <v>#VALUE!</v>
      </c>
      <c r="ED12" s="28">
        <f t="shared" si="74"/>
        <v>0</v>
      </c>
      <c r="EE12" s="27" t="e">
        <f t="shared" si="75"/>
        <v>#VALUE!</v>
      </c>
      <c r="EF12" s="28">
        <f t="shared" si="76"/>
        <v>0</v>
      </c>
      <c r="EG12" s="28">
        <f>IF(OR(T12="",T12=" ",T12="　"),0,IF(D12&gt;=830101,0,IF(DR12=1,1,IF(MATCH(T12,Sheet2!$D$3:$D$12,1)&lt;=6,1,0))))</f>
        <v>0</v>
      </c>
      <c r="EH12" s="28">
        <f>IF(OR(X12="",X12=" ",X12="　"),0,IF(D12&gt;=830101,0,IF(DS12=1,1,IF(MATCH(X12,Sheet2!$D$3:$D$12,1)&lt;=6,1,0))))</f>
        <v>0</v>
      </c>
      <c r="EI12" s="28">
        <f>IF(OR(AB12="",AB12=" ",AB12="　"),0,IF(D12&gt;=830101,0,IF(DT12=1,1,IF(MATCH(AB12,Sheet2!$D$3:$D$12,1)&lt;=6,1,0))))</f>
        <v>0</v>
      </c>
      <c r="EJ12" s="28">
        <f>IF(OR(AF12="",AF12=" ",AF12="　"),0,IF(D12&gt;=830101,0,IF(DU12=1,1,IF(MATCH(AF12,Sheet2!$D$3:$D$12,1)&lt;=6,1,0))))</f>
        <v>0</v>
      </c>
      <c r="EK12" s="29">
        <f t="shared" si="77"/>
        <v>2</v>
      </c>
      <c r="EL12" s="29">
        <f t="shared" si="78"/>
        <v>2</v>
      </c>
      <c r="EM12" s="30">
        <f t="shared" si="79"/>
        <v>0</v>
      </c>
      <c r="EN12" s="30">
        <f t="shared" si="80"/>
        <v>0</v>
      </c>
      <c r="EO12" s="30">
        <f t="shared" si="81"/>
        <v>0</v>
      </c>
      <c r="EP12" s="30">
        <f t="shared" si="81"/>
        <v>0</v>
      </c>
      <c r="EQ12" s="31"/>
      <c r="ER12" s="27" t="e">
        <f t="shared" si="82"/>
        <v>#VALUE!</v>
      </c>
      <c r="ES12" s="28">
        <f t="shared" si="83"/>
        <v>0</v>
      </c>
      <c r="ET12" s="27" t="e">
        <f t="shared" si="84"/>
        <v>#VALUE!</v>
      </c>
      <c r="EU12" s="28">
        <f t="shared" si="85"/>
        <v>0</v>
      </c>
      <c r="EV12" s="28">
        <f>IF(OR(T12="",T12=" ",T12="　"),0,IF(D12&gt;=830701,0,IF(EG12=1,1,IF(MATCH(T12,Sheet2!$D$3:$D$12,1)&lt;=7,1,0))))</f>
        <v>0</v>
      </c>
      <c r="EW12" s="28">
        <f>IF(OR(X12="",X12=" ",X12="　"),0,IF(D12&gt;=830701,0,IF(EH12=1,1,IF(MATCH(X12,Sheet2!$D$3:$D$12,1)&lt;=7,1,0))))</f>
        <v>0</v>
      </c>
      <c r="EX12" s="28">
        <f>IF(OR(AB12="",AB12=" ",AB12="　"),0,IF(D12&gt;=830701,0,IF(EI12=1,1,IF(MATCH(AB12,Sheet2!$D$3:$D$12,1)&lt;=7,1,0))))</f>
        <v>0</v>
      </c>
      <c r="EY12" s="28">
        <f>IF(OR(AF12="",AF12=" ",AF12="　"),0,IF(D12&gt;=830701,0,IF(EJ12=1,1,IF(MATCH(AF12,Sheet2!$D$3:$D$12,1)&lt;=7,1,0))))</f>
        <v>0</v>
      </c>
      <c r="EZ12" s="29">
        <f t="shared" si="86"/>
        <v>2</v>
      </c>
      <c r="FA12" s="29">
        <f t="shared" si="87"/>
        <v>2</v>
      </c>
      <c r="FB12" s="30">
        <f t="shared" si="88"/>
        <v>0</v>
      </c>
      <c r="FC12" s="30">
        <f t="shared" si="89"/>
        <v>0</v>
      </c>
      <c r="FD12" s="30">
        <f t="shared" si="90"/>
        <v>0</v>
      </c>
      <c r="FE12" s="30">
        <f t="shared" si="90"/>
        <v>0</v>
      </c>
      <c r="FF12" s="31"/>
      <c r="FG12" s="27" t="e">
        <f t="shared" si="91"/>
        <v>#VALUE!</v>
      </c>
      <c r="FH12" s="28">
        <f t="shared" si="92"/>
        <v>0</v>
      </c>
      <c r="FI12" s="27" t="e">
        <f t="shared" si="93"/>
        <v>#VALUE!</v>
      </c>
      <c r="FJ12" s="28">
        <f t="shared" si="94"/>
        <v>0</v>
      </c>
      <c r="FK12" s="28">
        <f>IF(OR(T12="",T12=" ",T12="　"),0,IF(D12&gt;=840101,0,IF(EV12=1,1,IF(MATCH(T12,Sheet2!$D$3:$D$12,1)&lt;=8,1,0))))</f>
        <v>0</v>
      </c>
      <c r="FL12" s="28">
        <f>IF(OR(X12="",X12=" ",X12="　"),0,IF(D12&gt;=840101,0,IF(EW12=1,1,IF(MATCH(X12,Sheet2!$D$3:$D$12,1)&lt;=8,1,0))))</f>
        <v>0</v>
      </c>
      <c r="FM12" s="28">
        <f>IF(OR(AB12="",AB12=" ",AB12="　"),0,IF(D12&gt;=840101,0,IF(EX12=1,1,IF(MATCH(AB12,Sheet2!$D$3:$D$12,1)&lt;=8,1,0))))</f>
        <v>0</v>
      </c>
      <c r="FN12" s="28">
        <f>IF(OR(AF12="",AF12=" ",AF12="　"),0,IF(D12&gt;=840101,0,IF(EY12=1,1,IF(MATCH(AF12,Sheet2!$D$3:$D$12,1)&lt;=8,1,0))))</f>
        <v>0</v>
      </c>
      <c r="FO12" s="29">
        <f t="shared" si="95"/>
        <v>1</v>
      </c>
      <c r="FP12" s="29">
        <f t="shared" si="96"/>
        <v>1</v>
      </c>
      <c r="FQ12" s="30">
        <f t="shared" si="97"/>
        <v>0</v>
      </c>
      <c r="FR12" s="30">
        <f t="shared" si="98"/>
        <v>0</v>
      </c>
      <c r="FS12" s="30">
        <f t="shared" si="99"/>
        <v>0</v>
      </c>
      <c r="FT12" s="30">
        <f t="shared" si="99"/>
        <v>0</v>
      </c>
      <c r="FU12" s="31"/>
      <c r="FV12" s="27" t="e">
        <f t="shared" si="100"/>
        <v>#VALUE!</v>
      </c>
      <c r="FW12" s="28">
        <f t="shared" si="101"/>
        <v>0</v>
      </c>
      <c r="FX12" s="27" t="e">
        <f t="shared" si="102"/>
        <v>#VALUE!</v>
      </c>
      <c r="FY12" s="28">
        <f t="shared" si="103"/>
        <v>0</v>
      </c>
      <c r="FZ12" s="28">
        <f>IF(OR(T12="",T12=" ",T12="　"),0,IF(D12&gt;=840701,0,IF(FK12=1,1,IF(MATCH(T12,Sheet2!$D$3:$D$12,1)&lt;=9,1,0))))</f>
        <v>0</v>
      </c>
      <c r="GA12" s="28">
        <f>IF(OR(X12="",X12=" ",X12="　"),0,IF(D12&gt;=840701,0,IF(FL12=1,1,IF(MATCH(X12,Sheet2!$D$3:$D$12,1)&lt;=9,1,0))))</f>
        <v>0</v>
      </c>
      <c r="GB12" s="28">
        <f>IF(OR(AB12="",AB12=" ",AB12="　"),0,IF(D12&gt;=840701,0,IF(FM12=1,1,IF(MATCH(AB12,Sheet2!$D$3:$D$12,1)&lt;=9,1,0))))</f>
        <v>0</v>
      </c>
      <c r="GC12" s="28">
        <f>IF(OR(AF12="",AF12=" ",AF12="　"),0,IF(D12&gt;=840701,0,IF(FN12=1,1,IF(MATCH(AF12,Sheet2!$D$3:$D$12,1)&lt;=9,1,0))))</f>
        <v>0</v>
      </c>
      <c r="GD12" s="29">
        <f t="shared" si="104"/>
        <v>1</v>
      </c>
      <c r="GE12" s="29">
        <f t="shared" si="105"/>
        <v>1</v>
      </c>
      <c r="GF12" s="30">
        <f t="shared" si="106"/>
        <v>0</v>
      </c>
      <c r="GG12" s="30">
        <f t="shared" si="107"/>
        <v>0</v>
      </c>
      <c r="GH12" s="30">
        <f t="shared" si="108"/>
        <v>0</v>
      </c>
      <c r="GI12" s="30">
        <f t="shared" si="108"/>
        <v>0</v>
      </c>
      <c r="GJ12" s="31"/>
      <c r="GK12" s="27" t="e">
        <f t="shared" si="109"/>
        <v>#VALUE!</v>
      </c>
      <c r="GL12" s="28">
        <f t="shared" si="110"/>
        <v>0</v>
      </c>
      <c r="GM12" s="27" t="e">
        <f t="shared" si="111"/>
        <v>#VALUE!</v>
      </c>
      <c r="GN12" s="28">
        <f t="shared" si="112"/>
        <v>0</v>
      </c>
      <c r="GO12" s="28">
        <f>IF(OR(T12="",T12=" ",T12="　"),0,IF(D12&gt;=840701,0,IF(FZ12=1,1,IF(MATCH(T12,Sheet2!$D$3:$D$12,1)&lt;=10,1,0))))</f>
        <v>0</v>
      </c>
      <c r="GP12" s="28">
        <f>IF(OR(X12="",X12=" ",X12="　"),0,IF(D12&gt;=840701,0,IF(GA12=1,1,IF(MATCH(X12,Sheet2!$D$3:$D$12,1)&lt;=10,1,0))))</f>
        <v>0</v>
      </c>
      <c r="GQ12" s="28">
        <f>IF(OR(AB12="",AB12=" ",AB12="　"),0,IF(D12&gt;=840701,0,IF(GB12=1,1,IF(MATCH(AB12,Sheet2!$D$3:$D$12,1)&lt;=10,1,0))))</f>
        <v>0</v>
      </c>
      <c r="GR12" s="28">
        <f>IF(OR(AF12="",AF12=" ",AF12="　"),0,IF(D12&gt;=840701,0,IF(GC12=1,1,IF(MATCH(AF12,Sheet2!$D$3:$D$12,1)&lt;=10,1,0))))</f>
        <v>0</v>
      </c>
      <c r="GS12" s="29">
        <f t="shared" si="113"/>
        <v>0</v>
      </c>
      <c r="GT12" s="29">
        <f t="shared" si="114"/>
        <v>0</v>
      </c>
      <c r="GU12" s="30">
        <f t="shared" si="115"/>
        <v>0</v>
      </c>
      <c r="GV12" s="30">
        <f t="shared" si="116"/>
        <v>0</v>
      </c>
      <c r="GW12" s="30">
        <f t="shared" si="117"/>
        <v>0</v>
      </c>
      <c r="GX12" s="30">
        <f t="shared" si="117"/>
        <v>0</v>
      </c>
      <c r="GY12" s="131"/>
      <c r="GZ12" s="39" t="str">
        <f t="shared" si="118"/>
        <v>1911/00/00</v>
      </c>
      <c r="HA12" s="131" t="e">
        <f t="shared" si="119"/>
        <v>#VALUE!</v>
      </c>
      <c r="HB12" s="131" t="str">
        <f t="shared" si="120"/>
        <v>1911/00/00</v>
      </c>
      <c r="HC12" s="131" t="e">
        <f t="shared" si="121"/>
        <v>#VALUE!</v>
      </c>
      <c r="HD12" s="131" t="str">
        <f t="shared" si="122"/>
        <v>1911/00/00</v>
      </c>
      <c r="HE12" s="131" t="e">
        <f t="shared" si="123"/>
        <v>#VALUE!</v>
      </c>
      <c r="HF12" s="131" t="str">
        <f t="shared" si="124"/>
        <v>2016/01/01</v>
      </c>
      <c r="HH12" s="131">
        <f>IF(OR(C12="",C12=" ",C12="　"),0,IF(D12&gt;780630,0,ROUND(VLOOKUP(F12,Sheet2!$A$1:$B$20,2,FALSE)*E12,0)))</f>
        <v>0</v>
      </c>
      <c r="HI12" s="131">
        <f t="shared" si="125"/>
        <v>0</v>
      </c>
      <c r="HJ12" s="131">
        <f t="shared" si="126"/>
        <v>0</v>
      </c>
      <c r="HL12" s="131" t="str">
        <f t="shared" si="127"/>
        <v/>
      </c>
      <c r="HM12" s="131" t="str">
        <f t="shared" si="128"/>
        <v/>
      </c>
      <c r="HN12" s="131" t="str">
        <f t="shared" si="129"/>
        <v/>
      </c>
      <c r="HO12" s="131" t="str">
        <f t="shared" si="130"/>
        <v/>
      </c>
      <c r="HP12" s="131" t="str">
        <f t="shared" si="131"/>
        <v/>
      </c>
      <c r="HQ12" s="131" t="str">
        <f t="shared" si="131"/>
        <v/>
      </c>
      <c r="HR12" s="131" t="str">
        <f t="shared" si="132"/>
        <v/>
      </c>
    </row>
    <row r="13" spans="1:226" ht="60" customHeight="1">
      <c r="A13" s="125">
        <v>8</v>
      </c>
      <c r="B13" s="32"/>
      <c r="C13" s="33"/>
      <c r="D13" s="34"/>
      <c r="E13" s="55"/>
      <c r="F13" s="46"/>
      <c r="G13" s="48">
        <f>IF(OR(C13="",C13=" ",C13="　"),0,IF(D13&gt;780630,0,ROUND(VLOOKUP(F13,Sheet2!$A$1:$B$20,2,FALSE),0)))</f>
        <v>0</v>
      </c>
      <c r="H13" s="49">
        <f t="shared" si="0"/>
        <v>0</v>
      </c>
      <c r="I13" s="24">
        <f t="shared" si="1"/>
        <v>0</v>
      </c>
      <c r="J13" s="25">
        <f t="shared" si="2"/>
        <v>0</v>
      </c>
      <c r="K13" s="35"/>
      <c r="L13" s="133" t="str">
        <f t="shared" si="133"/>
        <v/>
      </c>
      <c r="M13" s="51" t="str">
        <f t="shared" si="4"/>
        <v/>
      </c>
      <c r="N13" s="56">
        <v>15.5</v>
      </c>
      <c r="O13" s="38"/>
      <c r="P13" s="133" t="str">
        <f t="shared" si="134"/>
        <v/>
      </c>
      <c r="Q13" s="51" t="str">
        <f t="shared" si="6"/>
        <v/>
      </c>
      <c r="R13" s="56">
        <v>15.5</v>
      </c>
      <c r="S13" s="38"/>
      <c r="T13" s="34"/>
      <c r="U13" s="51" t="str">
        <f t="shared" si="7"/>
        <v/>
      </c>
      <c r="V13" s="56">
        <v>15.5</v>
      </c>
      <c r="W13" s="38"/>
      <c r="X13" s="34"/>
      <c r="Y13" s="51" t="str">
        <f t="shared" si="8"/>
        <v/>
      </c>
      <c r="Z13" s="56">
        <v>15.5</v>
      </c>
      <c r="AA13" s="35"/>
      <c r="AB13" s="34"/>
      <c r="AC13" s="51" t="str">
        <f t="shared" si="9"/>
        <v/>
      </c>
      <c r="AD13" s="56">
        <v>15.5</v>
      </c>
      <c r="AE13" s="38"/>
      <c r="AF13" s="34"/>
      <c r="AG13" s="51" t="str">
        <f t="shared" si="10"/>
        <v/>
      </c>
      <c r="AH13" s="56">
        <v>15.5</v>
      </c>
      <c r="AI13" s="37">
        <f t="shared" si="11"/>
        <v>0</v>
      </c>
      <c r="AJ13" s="47">
        <f t="shared" si="12"/>
        <v>0</v>
      </c>
      <c r="AK13" s="26">
        <f t="shared" si="13"/>
        <v>0</v>
      </c>
      <c r="AL13" s="53">
        <f t="shared" si="14"/>
        <v>0</v>
      </c>
      <c r="AM13" s="36"/>
      <c r="AN13" s="54"/>
      <c r="AO13" s="131" t="e">
        <f>VLOOKUP(LEFT(C13,1),Sheet2!$L$3:$M$28,2,FALSE)&amp;MID(C13,2,9)</f>
        <v>#N/A</v>
      </c>
      <c r="AP13" s="131" t="e">
        <f t="shared" si="15"/>
        <v>#N/A</v>
      </c>
      <c r="AQ13" s="131" t="e">
        <f t="shared" si="16"/>
        <v>#N/A</v>
      </c>
      <c r="AR13" s="27">
        <f t="shared" si="17"/>
        <v>0</v>
      </c>
      <c r="AS13" s="28">
        <f t="shared" si="18"/>
        <v>0</v>
      </c>
      <c r="AT13" s="27">
        <f t="shared" si="19"/>
        <v>0</v>
      </c>
      <c r="AU13" s="28">
        <f t="shared" si="20"/>
        <v>0</v>
      </c>
      <c r="AV13" s="28">
        <f t="shared" si="21"/>
        <v>0</v>
      </c>
      <c r="AW13" s="28">
        <f t="shared" si="22"/>
        <v>0</v>
      </c>
      <c r="AX13" s="28">
        <f t="shared" si="23"/>
        <v>0</v>
      </c>
      <c r="AY13" s="28">
        <f t="shared" si="24"/>
        <v>0</v>
      </c>
      <c r="AZ13" s="29" t="str">
        <f t="shared" si="25"/>
        <v/>
      </c>
      <c r="BA13" s="29"/>
      <c r="BB13" s="30">
        <f t="shared" si="26"/>
        <v>0</v>
      </c>
      <c r="BC13" s="30">
        <f t="shared" si="26"/>
        <v>0</v>
      </c>
      <c r="BD13" s="31">
        <f t="shared" si="27"/>
        <v>0</v>
      </c>
      <c r="BE13" s="131"/>
      <c r="BF13" s="27" t="e">
        <f t="shared" si="28"/>
        <v>#VALUE!</v>
      </c>
      <c r="BG13" s="28">
        <f t="shared" si="29"/>
        <v>0</v>
      </c>
      <c r="BH13" s="27" t="e">
        <f t="shared" si="30"/>
        <v>#VALUE!</v>
      </c>
      <c r="BI13" s="28">
        <f t="shared" si="31"/>
        <v>0</v>
      </c>
      <c r="BJ13" s="28">
        <f>IF(OR(T13="",T13=" ",T13="　"),0,IF(D13&gt;=800701,0,IF(MATCH(T13,Sheet2!$D$3:$D$12,1)&lt;=1,1,0)))</f>
        <v>0</v>
      </c>
      <c r="BK13" s="28">
        <f>IF(OR(X13="",X13=" ",X13="　"),0,IF(D13&gt;=800701,0,IF(MATCH(X13,Sheet2!$D$3:$D$12,1)&lt;=1,1,0)))</f>
        <v>0</v>
      </c>
      <c r="BL13" s="28">
        <f>IF(OR(AB13="",AB13=" ",AB13="　"),0,IF(D13&gt;=800701,0,IF(MATCH(AB13,Sheet2!$D$3:$D$12,1)&lt;=1,1,0)))</f>
        <v>0</v>
      </c>
      <c r="BM13" s="28">
        <f>IF(OR(AF13="",AF13=" ",AF13="　"),0,IF(D13&gt;=800701,0,IF(MATCH(AF13,Sheet2!$D$3:$D$12,1)&lt;=1,1,0)))</f>
        <v>0</v>
      </c>
      <c r="BN13" s="29">
        <f t="shared" si="32"/>
        <v>5</v>
      </c>
      <c r="BO13" s="29">
        <f t="shared" si="33"/>
        <v>3</v>
      </c>
      <c r="BP13" s="30">
        <f t="shared" si="34"/>
        <v>0</v>
      </c>
      <c r="BQ13" s="30">
        <f t="shared" si="35"/>
        <v>0</v>
      </c>
      <c r="BR13" s="30">
        <f t="shared" si="36"/>
        <v>0</v>
      </c>
      <c r="BS13" s="30">
        <f t="shared" si="36"/>
        <v>0</v>
      </c>
      <c r="BT13" s="30"/>
      <c r="BU13" s="27" t="e">
        <f t="shared" si="37"/>
        <v>#VALUE!</v>
      </c>
      <c r="BV13" s="28">
        <f t="shared" si="38"/>
        <v>0</v>
      </c>
      <c r="BW13" s="27" t="e">
        <f t="shared" si="39"/>
        <v>#VALUE!</v>
      </c>
      <c r="BX13" s="28">
        <f t="shared" si="40"/>
        <v>0</v>
      </c>
      <c r="BY13" s="28">
        <f>IF(OR(T13="",T13=" ",T13="　"),0,IF(D13&gt;=810101,0,IF(BJ13=1,1,IF(MATCH(T13,Sheet2!$D$3:$D$12,1)&lt;=2,1,0))))</f>
        <v>0</v>
      </c>
      <c r="BZ13" s="28">
        <f>IF(OR(X13="",X13=" ",X13="　"),0,IF(D13&gt;=810101,0,IF(BK13=1,1,IF(MATCH(X13,Sheet2!$D$3:$D$12,1)&lt;=2,1,0))))</f>
        <v>0</v>
      </c>
      <c r="CA13" s="28">
        <f>IF(OR(AB13="",AB13=" ",AB13="　"),0,IF(D13&gt;=810101,0,IF(BL13=1,1,IF(MATCH(AB13,Sheet2!$D$3:$D$12,1)&lt;=2,1,0))))</f>
        <v>0</v>
      </c>
      <c r="CB13" s="28">
        <f>IF(OR(AF13="",AF13=" ",AF13="　"),0,IF(D13&gt;=810101,0,IF(BM13=1,1,IF(MATCH(AF13,Sheet2!$D$3:$D$12,1)&lt;=2,1,0))))</f>
        <v>0</v>
      </c>
      <c r="CC13" s="29">
        <f t="shared" si="41"/>
        <v>4</v>
      </c>
      <c r="CD13" s="29">
        <f t="shared" si="42"/>
        <v>3</v>
      </c>
      <c r="CE13" s="30">
        <f t="shared" si="43"/>
        <v>0</v>
      </c>
      <c r="CF13" s="30">
        <f t="shared" si="44"/>
        <v>0</v>
      </c>
      <c r="CG13" s="30">
        <f t="shared" si="45"/>
        <v>0</v>
      </c>
      <c r="CH13" s="30">
        <f t="shared" si="45"/>
        <v>0</v>
      </c>
      <c r="CI13" s="30"/>
      <c r="CJ13" s="27" t="e">
        <f t="shared" si="46"/>
        <v>#VALUE!</v>
      </c>
      <c r="CK13" s="28">
        <f t="shared" si="47"/>
        <v>0</v>
      </c>
      <c r="CL13" s="27" t="e">
        <f t="shared" si="48"/>
        <v>#VALUE!</v>
      </c>
      <c r="CM13" s="28">
        <f t="shared" si="49"/>
        <v>0</v>
      </c>
      <c r="CN13" s="28">
        <f>IF(OR(T13="",T13=" ",T13="　"),0,IF(D13&gt;=810701,0,IF(BY13=1,1,IF(MATCH(T13,Sheet2!$D$3:$D$12,1)&lt;=3,1,0))))</f>
        <v>0</v>
      </c>
      <c r="CO13" s="28">
        <f>IF(OR(X13="",X13=" ",X13="　"),0,IF(D13&gt;=810701,0,IF(BZ13=1,1,IF(MATCH(X13,Sheet2!$D$3:$D$12,1)&lt;=3,1,0))))</f>
        <v>0</v>
      </c>
      <c r="CP13" s="28">
        <f>IF(OR(AB13="",AB13=" ",AB13="　"),0,IF(D13&gt;=810701,0,IF(CA13=1,1,IF(MATCH(AB13,Sheet2!$D$3:$D$12,1)&lt;=3,1,0))))</f>
        <v>0</v>
      </c>
      <c r="CQ13" s="28">
        <f>IF(OR(AF13="",AF13=" ",AF13="　"),0,IF(D13&gt;=810701,0,IF(CB13=1,1,IF(MATCH(AF13,Sheet2!$D$3:$D$12,1)&lt;=3,1,0))))</f>
        <v>0</v>
      </c>
      <c r="CR13" s="29">
        <f t="shared" si="50"/>
        <v>4</v>
      </c>
      <c r="CS13" s="29">
        <f t="shared" si="51"/>
        <v>3</v>
      </c>
      <c r="CT13" s="30">
        <f t="shared" si="52"/>
        <v>0</v>
      </c>
      <c r="CU13" s="30">
        <f t="shared" si="53"/>
        <v>0</v>
      </c>
      <c r="CV13" s="30">
        <f t="shared" si="54"/>
        <v>0</v>
      </c>
      <c r="CW13" s="30">
        <f t="shared" si="54"/>
        <v>0</v>
      </c>
      <c r="CX13" s="31"/>
      <c r="CY13" s="27" t="e">
        <f t="shared" si="55"/>
        <v>#VALUE!</v>
      </c>
      <c r="CZ13" s="28">
        <f t="shared" si="56"/>
        <v>0</v>
      </c>
      <c r="DA13" s="27" t="e">
        <f t="shared" si="57"/>
        <v>#VALUE!</v>
      </c>
      <c r="DB13" s="28">
        <f t="shared" si="58"/>
        <v>0</v>
      </c>
      <c r="DC13" s="28">
        <f>IF(OR(T13="",T13=" ",T13="　"),0,IF(D13&gt;=820101,0,IF(CN13=1,1,IF(MATCH(T13,Sheet2!$D$3:$D$12,1)&lt;=4,1,0))))</f>
        <v>0</v>
      </c>
      <c r="DD13" s="28">
        <f>IF(OR(X13="",X13=" ",X13="　"),0,IF(D13&gt;=820101,0,IF(CO13=1,1,IF(MATCH(X13,Sheet2!$D$3:$D$12,1)&lt;=4,1,0))))</f>
        <v>0</v>
      </c>
      <c r="DE13" s="28">
        <f>IF(OR(AB13="",AB13=" ",AB13="　"),0,IF(D13&gt;=820101,0,IF(CP13=1,1,IF(MATCH(AB13,Sheet2!$D$3:$D$12,1)&lt;=4,1,0))))</f>
        <v>0</v>
      </c>
      <c r="DF13" s="28">
        <f>IF(OR(AF13="",AF13=" ",AF13="　"),0,IF(D13&gt;=820101,0,IF(CQ13=1,1,IF(MATCH(AF13,Sheet2!$D$3:$D$12,1)&lt;=4,1,0))))</f>
        <v>0</v>
      </c>
      <c r="DG13" s="29">
        <f t="shared" si="59"/>
        <v>3</v>
      </c>
      <c r="DH13" s="29">
        <f t="shared" si="60"/>
        <v>3</v>
      </c>
      <c r="DI13" s="30">
        <f t="shared" si="61"/>
        <v>0</v>
      </c>
      <c r="DJ13" s="30">
        <f t="shared" si="62"/>
        <v>0</v>
      </c>
      <c r="DK13" s="30">
        <f t="shared" si="63"/>
        <v>0</v>
      </c>
      <c r="DL13" s="30">
        <f t="shared" si="63"/>
        <v>0</v>
      </c>
      <c r="DM13" s="31"/>
      <c r="DN13" s="27" t="e">
        <f t="shared" si="64"/>
        <v>#VALUE!</v>
      </c>
      <c r="DO13" s="28">
        <f t="shared" si="65"/>
        <v>0</v>
      </c>
      <c r="DP13" s="27" t="e">
        <f t="shared" si="66"/>
        <v>#VALUE!</v>
      </c>
      <c r="DQ13" s="28">
        <f t="shared" si="67"/>
        <v>0</v>
      </c>
      <c r="DR13" s="28">
        <f>IF(OR(T13="",T13=" ",T13="　"),0,IF(D13&gt;=820701,0,IF(DC13=1,1,IF(MATCH(T13,Sheet2!$D$3:$D$12,1)&lt;=5,1,0))))</f>
        <v>0</v>
      </c>
      <c r="DS13" s="28">
        <f>IF(OR(X13="",X13=" ",X13="　"),0,IF(D13&gt;=820701,0,IF(DD13=1,1,IF(MATCH(X13,Sheet2!$D$3:$D$12,1)&lt;=5,1,0))))</f>
        <v>0</v>
      </c>
      <c r="DT13" s="28">
        <f>IF(OR(AB13="",AB13=" ",AB13="　"),0,IF(D13&gt;=820701,0,IF(DE13=1,1,IF(MATCH(AB13,Sheet2!$D$3:$D$12,1)&lt;=5,1,0))))</f>
        <v>0</v>
      </c>
      <c r="DU13" s="28">
        <f>IF(OR(AF13="",AF13=" ",AF13="　"),0,IF(D13&gt;=820701,0,IF(DF13=1,1,IF(MATCH(AF13,Sheet2!$D$3:$D$12,1)&lt;=5,1,0))))</f>
        <v>0</v>
      </c>
      <c r="DV13" s="29">
        <f t="shared" si="68"/>
        <v>3</v>
      </c>
      <c r="DW13" s="29">
        <f t="shared" si="69"/>
        <v>3</v>
      </c>
      <c r="DX13" s="30">
        <f t="shared" si="70"/>
        <v>0</v>
      </c>
      <c r="DY13" s="30">
        <f t="shared" si="71"/>
        <v>0</v>
      </c>
      <c r="DZ13" s="30">
        <f t="shared" si="72"/>
        <v>0</v>
      </c>
      <c r="EA13" s="30">
        <f t="shared" si="72"/>
        <v>0</v>
      </c>
      <c r="EB13" s="31"/>
      <c r="EC13" s="27" t="e">
        <f t="shared" si="73"/>
        <v>#VALUE!</v>
      </c>
      <c r="ED13" s="28">
        <f t="shared" si="74"/>
        <v>0</v>
      </c>
      <c r="EE13" s="27" t="e">
        <f t="shared" si="75"/>
        <v>#VALUE!</v>
      </c>
      <c r="EF13" s="28">
        <f t="shared" si="76"/>
        <v>0</v>
      </c>
      <c r="EG13" s="28">
        <f>IF(OR(T13="",T13=" ",T13="　"),0,IF(D13&gt;=830101,0,IF(DR13=1,1,IF(MATCH(T13,Sheet2!$D$3:$D$12,1)&lt;=6,1,0))))</f>
        <v>0</v>
      </c>
      <c r="EH13" s="28">
        <f>IF(OR(X13="",X13=" ",X13="　"),0,IF(D13&gt;=830101,0,IF(DS13=1,1,IF(MATCH(X13,Sheet2!$D$3:$D$12,1)&lt;=6,1,0))))</f>
        <v>0</v>
      </c>
      <c r="EI13" s="28">
        <f>IF(OR(AB13="",AB13=" ",AB13="　"),0,IF(D13&gt;=830101,0,IF(DT13=1,1,IF(MATCH(AB13,Sheet2!$D$3:$D$12,1)&lt;=6,1,0))))</f>
        <v>0</v>
      </c>
      <c r="EJ13" s="28">
        <f>IF(OR(AF13="",AF13=" ",AF13="　"),0,IF(D13&gt;=830101,0,IF(DU13=1,1,IF(MATCH(AF13,Sheet2!$D$3:$D$12,1)&lt;=6,1,0))))</f>
        <v>0</v>
      </c>
      <c r="EK13" s="29">
        <f t="shared" si="77"/>
        <v>2</v>
      </c>
      <c r="EL13" s="29">
        <f t="shared" si="78"/>
        <v>2</v>
      </c>
      <c r="EM13" s="30">
        <f t="shared" si="79"/>
        <v>0</v>
      </c>
      <c r="EN13" s="30">
        <f t="shared" si="80"/>
        <v>0</v>
      </c>
      <c r="EO13" s="30">
        <f t="shared" si="81"/>
        <v>0</v>
      </c>
      <c r="EP13" s="30">
        <f t="shared" si="81"/>
        <v>0</v>
      </c>
      <c r="EQ13" s="31"/>
      <c r="ER13" s="27" t="e">
        <f t="shared" si="82"/>
        <v>#VALUE!</v>
      </c>
      <c r="ES13" s="28">
        <f t="shared" si="83"/>
        <v>0</v>
      </c>
      <c r="ET13" s="27" t="e">
        <f t="shared" si="84"/>
        <v>#VALUE!</v>
      </c>
      <c r="EU13" s="28">
        <f t="shared" si="85"/>
        <v>0</v>
      </c>
      <c r="EV13" s="28">
        <f>IF(OR(T13="",T13=" ",T13="　"),0,IF(D13&gt;=830701,0,IF(EG13=1,1,IF(MATCH(T13,Sheet2!$D$3:$D$12,1)&lt;=7,1,0))))</f>
        <v>0</v>
      </c>
      <c r="EW13" s="28">
        <f>IF(OR(X13="",X13=" ",X13="　"),0,IF(D13&gt;=830701,0,IF(EH13=1,1,IF(MATCH(X13,Sheet2!$D$3:$D$12,1)&lt;=7,1,0))))</f>
        <v>0</v>
      </c>
      <c r="EX13" s="28">
        <f>IF(OR(AB13="",AB13=" ",AB13="　"),0,IF(D13&gt;=830701,0,IF(EI13=1,1,IF(MATCH(AB13,Sheet2!$D$3:$D$12,1)&lt;=7,1,0))))</f>
        <v>0</v>
      </c>
      <c r="EY13" s="28">
        <f>IF(OR(AF13="",AF13=" ",AF13="　"),0,IF(D13&gt;=830701,0,IF(EJ13=1,1,IF(MATCH(AF13,Sheet2!$D$3:$D$12,1)&lt;=7,1,0))))</f>
        <v>0</v>
      </c>
      <c r="EZ13" s="29">
        <f t="shared" si="86"/>
        <v>2</v>
      </c>
      <c r="FA13" s="29">
        <f t="shared" si="87"/>
        <v>2</v>
      </c>
      <c r="FB13" s="30">
        <f t="shared" si="88"/>
        <v>0</v>
      </c>
      <c r="FC13" s="30">
        <f t="shared" si="89"/>
        <v>0</v>
      </c>
      <c r="FD13" s="30">
        <f t="shared" si="90"/>
        <v>0</v>
      </c>
      <c r="FE13" s="30">
        <f t="shared" si="90"/>
        <v>0</v>
      </c>
      <c r="FF13" s="31"/>
      <c r="FG13" s="27" t="e">
        <f t="shared" si="91"/>
        <v>#VALUE!</v>
      </c>
      <c r="FH13" s="28">
        <f t="shared" si="92"/>
        <v>0</v>
      </c>
      <c r="FI13" s="27" t="e">
        <f t="shared" si="93"/>
        <v>#VALUE!</v>
      </c>
      <c r="FJ13" s="28">
        <f t="shared" si="94"/>
        <v>0</v>
      </c>
      <c r="FK13" s="28">
        <f>IF(OR(T13="",T13=" ",T13="　"),0,IF(D13&gt;=840101,0,IF(EV13=1,1,IF(MATCH(T13,Sheet2!$D$3:$D$12,1)&lt;=8,1,0))))</f>
        <v>0</v>
      </c>
      <c r="FL13" s="28">
        <f>IF(OR(X13="",X13=" ",X13="　"),0,IF(D13&gt;=840101,0,IF(EW13=1,1,IF(MATCH(X13,Sheet2!$D$3:$D$12,1)&lt;=8,1,0))))</f>
        <v>0</v>
      </c>
      <c r="FM13" s="28">
        <f>IF(OR(AB13="",AB13=" ",AB13="　"),0,IF(D13&gt;=840101,0,IF(EX13=1,1,IF(MATCH(AB13,Sheet2!$D$3:$D$12,1)&lt;=8,1,0))))</f>
        <v>0</v>
      </c>
      <c r="FN13" s="28">
        <f>IF(OR(AF13="",AF13=" ",AF13="　"),0,IF(D13&gt;=840101,0,IF(EY13=1,1,IF(MATCH(AF13,Sheet2!$D$3:$D$12,1)&lt;=8,1,0))))</f>
        <v>0</v>
      </c>
      <c r="FO13" s="29">
        <f t="shared" si="95"/>
        <v>1</v>
      </c>
      <c r="FP13" s="29">
        <f t="shared" si="96"/>
        <v>1</v>
      </c>
      <c r="FQ13" s="30">
        <f t="shared" si="97"/>
        <v>0</v>
      </c>
      <c r="FR13" s="30">
        <f t="shared" si="98"/>
        <v>0</v>
      </c>
      <c r="FS13" s="30">
        <f t="shared" si="99"/>
        <v>0</v>
      </c>
      <c r="FT13" s="30">
        <f t="shared" si="99"/>
        <v>0</v>
      </c>
      <c r="FU13" s="31"/>
      <c r="FV13" s="27" t="e">
        <f t="shared" si="100"/>
        <v>#VALUE!</v>
      </c>
      <c r="FW13" s="28">
        <f t="shared" si="101"/>
        <v>0</v>
      </c>
      <c r="FX13" s="27" t="e">
        <f t="shared" si="102"/>
        <v>#VALUE!</v>
      </c>
      <c r="FY13" s="28">
        <f t="shared" si="103"/>
        <v>0</v>
      </c>
      <c r="FZ13" s="28">
        <f>IF(OR(T13="",T13=" ",T13="　"),0,IF(D13&gt;=840701,0,IF(FK13=1,1,IF(MATCH(T13,Sheet2!$D$3:$D$12,1)&lt;=9,1,0))))</f>
        <v>0</v>
      </c>
      <c r="GA13" s="28">
        <f>IF(OR(X13="",X13=" ",X13="　"),0,IF(D13&gt;=840701,0,IF(FL13=1,1,IF(MATCH(X13,Sheet2!$D$3:$D$12,1)&lt;=9,1,0))))</f>
        <v>0</v>
      </c>
      <c r="GB13" s="28">
        <f>IF(OR(AB13="",AB13=" ",AB13="　"),0,IF(D13&gt;=840701,0,IF(FM13=1,1,IF(MATCH(AB13,Sheet2!$D$3:$D$12,1)&lt;=9,1,0))))</f>
        <v>0</v>
      </c>
      <c r="GC13" s="28">
        <f>IF(OR(AF13="",AF13=" ",AF13="　"),0,IF(D13&gt;=840701,0,IF(FN13=1,1,IF(MATCH(AF13,Sheet2!$D$3:$D$12,1)&lt;=9,1,0))))</f>
        <v>0</v>
      </c>
      <c r="GD13" s="29">
        <f t="shared" si="104"/>
        <v>1</v>
      </c>
      <c r="GE13" s="29">
        <f t="shared" si="105"/>
        <v>1</v>
      </c>
      <c r="GF13" s="30">
        <f t="shared" si="106"/>
        <v>0</v>
      </c>
      <c r="GG13" s="30">
        <f t="shared" si="107"/>
        <v>0</v>
      </c>
      <c r="GH13" s="30">
        <f t="shared" si="108"/>
        <v>0</v>
      </c>
      <c r="GI13" s="30">
        <f t="shared" si="108"/>
        <v>0</v>
      </c>
      <c r="GJ13" s="31"/>
      <c r="GK13" s="27" t="e">
        <f t="shared" si="109"/>
        <v>#VALUE!</v>
      </c>
      <c r="GL13" s="28">
        <f t="shared" si="110"/>
        <v>0</v>
      </c>
      <c r="GM13" s="27" t="e">
        <f t="shared" si="111"/>
        <v>#VALUE!</v>
      </c>
      <c r="GN13" s="28">
        <f t="shared" si="112"/>
        <v>0</v>
      </c>
      <c r="GO13" s="28">
        <f>IF(OR(T13="",T13=" ",T13="　"),0,IF(D13&gt;=840701,0,IF(FZ13=1,1,IF(MATCH(T13,Sheet2!$D$3:$D$12,1)&lt;=10,1,0))))</f>
        <v>0</v>
      </c>
      <c r="GP13" s="28">
        <f>IF(OR(X13="",X13=" ",X13="　"),0,IF(D13&gt;=840701,0,IF(GA13=1,1,IF(MATCH(X13,Sheet2!$D$3:$D$12,1)&lt;=10,1,0))))</f>
        <v>0</v>
      </c>
      <c r="GQ13" s="28">
        <f>IF(OR(AB13="",AB13=" ",AB13="　"),0,IF(D13&gt;=840701,0,IF(GB13=1,1,IF(MATCH(AB13,Sheet2!$D$3:$D$12,1)&lt;=10,1,0))))</f>
        <v>0</v>
      </c>
      <c r="GR13" s="28">
        <f>IF(OR(AF13="",AF13=" ",AF13="　"),0,IF(D13&gt;=840701,0,IF(GC13=1,1,IF(MATCH(AF13,Sheet2!$D$3:$D$12,1)&lt;=10,1,0))))</f>
        <v>0</v>
      </c>
      <c r="GS13" s="29">
        <f t="shared" si="113"/>
        <v>0</v>
      </c>
      <c r="GT13" s="29">
        <f t="shared" si="114"/>
        <v>0</v>
      </c>
      <c r="GU13" s="30">
        <f t="shared" si="115"/>
        <v>0</v>
      </c>
      <c r="GV13" s="30">
        <f t="shared" si="116"/>
        <v>0</v>
      </c>
      <c r="GW13" s="30">
        <f t="shared" si="117"/>
        <v>0</v>
      </c>
      <c r="GX13" s="30">
        <f t="shared" si="117"/>
        <v>0</v>
      </c>
      <c r="GY13" s="131"/>
      <c r="GZ13" s="39" t="str">
        <f t="shared" si="118"/>
        <v>1911/00/00</v>
      </c>
      <c r="HA13" s="131" t="e">
        <f t="shared" si="119"/>
        <v>#VALUE!</v>
      </c>
      <c r="HB13" s="131" t="str">
        <f t="shared" si="120"/>
        <v>1911/00/00</v>
      </c>
      <c r="HC13" s="131" t="e">
        <f t="shared" si="121"/>
        <v>#VALUE!</v>
      </c>
      <c r="HD13" s="131" t="str">
        <f t="shared" si="122"/>
        <v>1911/00/00</v>
      </c>
      <c r="HE13" s="131" t="e">
        <f t="shared" si="123"/>
        <v>#VALUE!</v>
      </c>
      <c r="HF13" s="131" t="str">
        <f t="shared" si="124"/>
        <v>2016/01/01</v>
      </c>
      <c r="HH13" s="131">
        <f>IF(OR(C13="",C13=" ",C13="　"),0,IF(D13&gt;780630,0,ROUND(VLOOKUP(F13,Sheet2!$A$1:$B$20,2,FALSE)*E13,0)))</f>
        <v>0</v>
      </c>
      <c r="HI13" s="131">
        <f t="shared" si="125"/>
        <v>0</v>
      </c>
      <c r="HJ13" s="131">
        <f t="shared" si="126"/>
        <v>0</v>
      </c>
      <c r="HL13" s="131" t="str">
        <f t="shared" si="127"/>
        <v/>
      </c>
      <c r="HM13" s="131" t="str">
        <f t="shared" si="128"/>
        <v/>
      </c>
      <c r="HN13" s="131" t="str">
        <f t="shared" si="129"/>
        <v/>
      </c>
      <c r="HO13" s="131" t="str">
        <f t="shared" si="130"/>
        <v/>
      </c>
      <c r="HP13" s="131" t="str">
        <f t="shared" si="131"/>
        <v/>
      </c>
      <c r="HQ13" s="131" t="str">
        <f t="shared" si="131"/>
        <v/>
      </c>
      <c r="HR13" s="131" t="str">
        <f t="shared" si="132"/>
        <v/>
      </c>
    </row>
    <row r="14" spans="1:226" ht="60" customHeight="1">
      <c r="A14" s="125">
        <v>9</v>
      </c>
      <c r="B14" s="32"/>
      <c r="C14" s="33"/>
      <c r="D14" s="34"/>
      <c r="E14" s="55"/>
      <c r="F14" s="46"/>
      <c r="G14" s="48">
        <f>IF(OR(C14="",C14=" ",C14="　"),0,IF(D14&gt;780630,0,ROUND(VLOOKUP(F14,Sheet2!$A$1:$B$20,2,FALSE),0)))</f>
        <v>0</v>
      </c>
      <c r="H14" s="49">
        <f t="shared" si="0"/>
        <v>0</v>
      </c>
      <c r="I14" s="24">
        <f t="shared" si="1"/>
        <v>0</v>
      </c>
      <c r="J14" s="25">
        <f t="shared" si="2"/>
        <v>0</v>
      </c>
      <c r="K14" s="35"/>
      <c r="L14" s="133" t="str">
        <f t="shared" si="133"/>
        <v/>
      </c>
      <c r="M14" s="51" t="str">
        <f t="shared" si="4"/>
        <v/>
      </c>
      <c r="N14" s="56">
        <v>15.5</v>
      </c>
      <c r="O14" s="38"/>
      <c r="P14" s="133" t="str">
        <f t="shared" si="134"/>
        <v/>
      </c>
      <c r="Q14" s="51" t="str">
        <f t="shared" si="6"/>
        <v/>
      </c>
      <c r="R14" s="56">
        <v>15.5</v>
      </c>
      <c r="S14" s="38"/>
      <c r="T14" s="34"/>
      <c r="U14" s="51" t="str">
        <f t="shared" si="7"/>
        <v/>
      </c>
      <c r="V14" s="56">
        <v>15.5</v>
      </c>
      <c r="W14" s="38"/>
      <c r="X14" s="34"/>
      <c r="Y14" s="51" t="str">
        <f t="shared" si="8"/>
        <v/>
      </c>
      <c r="Z14" s="56">
        <v>15.5</v>
      </c>
      <c r="AA14" s="35"/>
      <c r="AB14" s="34"/>
      <c r="AC14" s="51" t="str">
        <f t="shared" si="9"/>
        <v/>
      </c>
      <c r="AD14" s="56">
        <v>15.5</v>
      </c>
      <c r="AE14" s="38"/>
      <c r="AF14" s="34"/>
      <c r="AG14" s="51" t="str">
        <f t="shared" si="10"/>
        <v/>
      </c>
      <c r="AH14" s="56">
        <v>15.5</v>
      </c>
      <c r="AI14" s="37">
        <f t="shared" si="11"/>
        <v>0</v>
      </c>
      <c r="AJ14" s="47">
        <f t="shared" si="12"/>
        <v>0</v>
      </c>
      <c r="AK14" s="26">
        <f t="shared" si="13"/>
        <v>0</v>
      </c>
      <c r="AL14" s="53">
        <f t="shared" si="14"/>
        <v>0</v>
      </c>
      <c r="AM14" s="36"/>
      <c r="AN14" s="54"/>
      <c r="AO14" s="131" t="e">
        <f>VLOOKUP(LEFT(C14,1),Sheet2!$L$3:$M$28,2,FALSE)&amp;MID(C14,2,9)</f>
        <v>#N/A</v>
      </c>
      <c r="AP14" s="131" t="e">
        <f t="shared" si="15"/>
        <v>#N/A</v>
      </c>
      <c r="AQ14" s="131" t="e">
        <f t="shared" si="16"/>
        <v>#N/A</v>
      </c>
      <c r="AR14" s="27">
        <f t="shared" si="17"/>
        <v>0</v>
      </c>
      <c r="AS14" s="28">
        <f t="shared" si="18"/>
        <v>0</v>
      </c>
      <c r="AT14" s="27">
        <f t="shared" si="19"/>
        <v>0</v>
      </c>
      <c r="AU14" s="28">
        <f t="shared" si="20"/>
        <v>0</v>
      </c>
      <c r="AV14" s="28">
        <f t="shared" si="21"/>
        <v>0</v>
      </c>
      <c r="AW14" s="28">
        <f t="shared" si="22"/>
        <v>0</v>
      </c>
      <c r="AX14" s="28">
        <f t="shared" si="23"/>
        <v>0</v>
      </c>
      <c r="AY14" s="28">
        <f t="shared" si="24"/>
        <v>0</v>
      </c>
      <c r="AZ14" s="29" t="str">
        <f t="shared" si="25"/>
        <v/>
      </c>
      <c r="BA14" s="29"/>
      <c r="BB14" s="30">
        <f t="shared" si="26"/>
        <v>0</v>
      </c>
      <c r="BC14" s="30">
        <f t="shared" si="26"/>
        <v>0</v>
      </c>
      <c r="BD14" s="31">
        <f t="shared" si="27"/>
        <v>0</v>
      </c>
      <c r="BE14" s="131"/>
      <c r="BF14" s="27" t="e">
        <f t="shared" si="28"/>
        <v>#VALUE!</v>
      </c>
      <c r="BG14" s="28">
        <f t="shared" si="29"/>
        <v>0</v>
      </c>
      <c r="BH14" s="27" t="e">
        <f t="shared" si="30"/>
        <v>#VALUE!</v>
      </c>
      <c r="BI14" s="28">
        <f t="shared" si="31"/>
        <v>0</v>
      </c>
      <c r="BJ14" s="28">
        <f>IF(OR(T14="",T14=" ",T14="　"),0,IF(D14&gt;=800701,0,IF(MATCH(T14,Sheet2!$D$3:$D$12,1)&lt;=1,1,0)))</f>
        <v>0</v>
      </c>
      <c r="BK14" s="28">
        <f>IF(OR(X14="",X14=" ",X14="　"),0,IF(D14&gt;=800701,0,IF(MATCH(X14,Sheet2!$D$3:$D$12,1)&lt;=1,1,0)))</f>
        <v>0</v>
      </c>
      <c r="BL14" s="28">
        <f>IF(OR(AB14="",AB14=" ",AB14="　"),0,IF(D14&gt;=800701,0,IF(MATCH(AB14,Sheet2!$D$3:$D$12,1)&lt;=1,1,0)))</f>
        <v>0</v>
      </c>
      <c r="BM14" s="28">
        <f>IF(OR(AF14="",AF14=" ",AF14="　"),0,IF(D14&gt;=800701,0,IF(MATCH(AF14,Sheet2!$D$3:$D$12,1)&lt;=1,1,0)))</f>
        <v>0</v>
      </c>
      <c r="BN14" s="29">
        <f t="shared" si="32"/>
        <v>5</v>
      </c>
      <c r="BO14" s="29">
        <f t="shared" si="33"/>
        <v>3</v>
      </c>
      <c r="BP14" s="30">
        <f t="shared" si="34"/>
        <v>0</v>
      </c>
      <c r="BQ14" s="30">
        <f t="shared" si="35"/>
        <v>0</v>
      </c>
      <c r="BR14" s="30">
        <f t="shared" si="36"/>
        <v>0</v>
      </c>
      <c r="BS14" s="30">
        <f t="shared" si="36"/>
        <v>0</v>
      </c>
      <c r="BT14" s="30"/>
      <c r="BU14" s="27" t="e">
        <f t="shared" si="37"/>
        <v>#VALUE!</v>
      </c>
      <c r="BV14" s="28">
        <f t="shared" si="38"/>
        <v>0</v>
      </c>
      <c r="BW14" s="27" t="e">
        <f t="shared" si="39"/>
        <v>#VALUE!</v>
      </c>
      <c r="BX14" s="28">
        <f t="shared" si="40"/>
        <v>0</v>
      </c>
      <c r="BY14" s="28">
        <f>IF(OR(T14="",T14=" ",T14="　"),0,IF(D14&gt;=810101,0,IF(BJ14=1,1,IF(MATCH(T14,Sheet2!$D$3:$D$12,1)&lt;=2,1,0))))</f>
        <v>0</v>
      </c>
      <c r="BZ14" s="28">
        <f>IF(OR(X14="",X14=" ",X14="　"),0,IF(D14&gt;=810101,0,IF(BK14=1,1,IF(MATCH(X14,Sheet2!$D$3:$D$12,1)&lt;=2,1,0))))</f>
        <v>0</v>
      </c>
      <c r="CA14" s="28">
        <f>IF(OR(AB14="",AB14=" ",AB14="　"),0,IF(D14&gt;=810101,0,IF(BL14=1,1,IF(MATCH(AB14,Sheet2!$D$3:$D$12,1)&lt;=2,1,0))))</f>
        <v>0</v>
      </c>
      <c r="CB14" s="28">
        <f>IF(OR(AF14="",AF14=" ",AF14="　"),0,IF(D14&gt;=810101,0,IF(BM14=1,1,IF(MATCH(AF14,Sheet2!$D$3:$D$12,1)&lt;=2,1,0))))</f>
        <v>0</v>
      </c>
      <c r="CC14" s="29">
        <f t="shared" si="41"/>
        <v>4</v>
      </c>
      <c r="CD14" s="29">
        <f t="shared" si="42"/>
        <v>3</v>
      </c>
      <c r="CE14" s="30">
        <f t="shared" si="43"/>
        <v>0</v>
      </c>
      <c r="CF14" s="30">
        <f t="shared" si="44"/>
        <v>0</v>
      </c>
      <c r="CG14" s="30">
        <f t="shared" si="45"/>
        <v>0</v>
      </c>
      <c r="CH14" s="30">
        <f t="shared" si="45"/>
        <v>0</v>
      </c>
      <c r="CI14" s="30"/>
      <c r="CJ14" s="27" t="e">
        <f t="shared" si="46"/>
        <v>#VALUE!</v>
      </c>
      <c r="CK14" s="28">
        <f t="shared" si="47"/>
        <v>0</v>
      </c>
      <c r="CL14" s="27" t="e">
        <f t="shared" si="48"/>
        <v>#VALUE!</v>
      </c>
      <c r="CM14" s="28">
        <f t="shared" si="49"/>
        <v>0</v>
      </c>
      <c r="CN14" s="28">
        <f>IF(OR(T14="",T14=" ",T14="　"),0,IF(D14&gt;=810701,0,IF(BY14=1,1,IF(MATCH(T14,Sheet2!$D$3:$D$12,1)&lt;=3,1,0))))</f>
        <v>0</v>
      </c>
      <c r="CO14" s="28">
        <f>IF(OR(X14="",X14=" ",X14="　"),0,IF(D14&gt;=810701,0,IF(BZ14=1,1,IF(MATCH(X14,Sheet2!$D$3:$D$12,1)&lt;=3,1,0))))</f>
        <v>0</v>
      </c>
      <c r="CP14" s="28">
        <f>IF(OR(AB14="",AB14=" ",AB14="　"),0,IF(D14&gt;=810701,0,IF(CA14=1,1,IF(MATCH(AB14,Sheet2!$D$3:$D$12,1)&lt;=3,1,0))))</f>
        <v>0</v>
      </c>
      <c r="CQ14" s="28">
        <f>IF(OR(AF14="",AF14=" ",AF14="　"),0,IF(D14&gt;=810701,0,IF(CB14=1,1,IF(MATCH(AF14,Sheet2!$D$3:$D$12,1)&lt;=3,1,0))))</f>
        <v>0</v>
      </c>
      <c r="CR14" s="29">
        <f t="shared" si="50"/>
        <v>4</v>
      </c>
      <c r="CS14" s="29">
        <f t="shared" si="51"/>
        <v>3</v>
      </c>
      <c r="CT14" s="30">
        <f t="shared" si="52"/>
        <v>0</v>
      </c>
      <c r="CU14" s="30">
        <f t="shared" si="53"/>
        <v>0</v>
      </c>
      <c r="CV14" s="30">
        <f t="shared" si="54"/>
        <v>0</v>
      </c>
      <c r="CW14" s="30">
        <f t="shared" si="54"/>
        <v>0</v>
      </c>
      <c r="CX14" s="31"/>
      <c r="CY14" s="27" t="e">
        <f t="shared" si="55"/>
        <v>#VALUE!</v>
      </c>
      <c r="CZ14" s="28">
        <f t="shared" si="56"/>
        <v>0</v>
      </c>
      <c r="DA14" s="27" t="e">
        <f t="shared" si="57"/>
        <v>#VALUE!</v>
      </c>
      <c r="DB14" s="28">
        <f t="shared" si="58"/>
        <v>0</v>
      </c>
      <c r="DC14" s="28">
        <f>IF(OR(T14="",T14=" ",T14="　"),0,IF(D14&gt;=820101,0,IF(CN14=1,1,IF(MATCH(T14,Sheet2!$D$3:$D$12,1)&lt;=4,1,0))))</f>
        <v>0</v>
      </c>
      <c r="DD14" s="28">
        <f>IF(OR(X14="",X14=" ",X14="　"),0,IF(D14&gt;=820101,0,IF(CO14=1,1,IF(MATCH(X14,Sheet2!$D$3:$D$12,1)&lt;=4,1,0))))</f>
        <v>0</v>
      </c>
      <c r="DE14" s="28">
        <f>IF(OR(AB14="",AB14=" ",AB14="　"),0,IF(D14&gt;=820101,0,IF(CP14=1,1,IF(MATCH(AB14,Sheet2!$D$3:$D$12,1)&lt;=4,1,0))))</f>
        <v>0</v>
      </c>
      <c r="DF14" s="28">
        <f>IF(OR(AF14="",AF14=" ",AF14="　"),0,IF(D14&gt;=820101,0,IF(CQ14=1,1,IF(MATCH(AF14,Sheet2!$D$3:$D$12,1)&lt;=4,1,0))))</f>
        <v>0</v>
      </c>
      <c r="DG14" s="29">
        <f t="shared" si="59"/>
        <v>3</v>
      </c>
      <c r="DH14" s="29">
        <f t="shared" si="60"/>
        <v>3</v>
      </c>
      <c r="DI14" s="30">
        <f t="shared" si="61"/>
        <v>0</v>
      </c>
      <c r="DJ14" s="30">
        <f t="shared" si="62"/>
        <v>0</v>
      </c>
      <c r="DK14" s="30">
        <f t="shared" si="63"/>
        <v>0</v>
      </c>
      <c r="DL14" s="30">
        <f t="shared" si="63"/>
        <v>0</v>
      </c>
      <c r="DM14" s="31"/>
      <c r="DN14" s="27" t="e">
        <f t="shared" si="64"/>
        <v>#VALUE!</v>
      </c>
      <c r="DO14" s="28">
        <f t="shared" si="65"/>
        <v>0</v>
      </c>
      <c r="DP14" s="27" t="e">
        <f t="shared" si="66"/>
        <v>#VALUE!</v>
      </c>
      <c r="DQ14" s="28">
        <f t="shared" si="67"/>
        <v>0</v>
      </c>
      <c r="DR14" s="28">
        <f>IF(OR(T14="",T14=" ",T14="　"),0,IF(D14&gt;=820701,0,IF(DC14=1,1,IF(MATCH(T14,Sheet2!$D$3:$D$12,1)&lt;=5,1,0))))</f>
        <v>0</v>
      </c>
      <c r="DS14" s="28">
        <f>IF(OR(X14="",X14=" ",X14="　"),0,IF(D14&gt;=820701,0,IF(DD14=1,1,IF(MATCH(X14,Sheet2!$D$3:$D$12,1)&lt;=5,1,0))))</f>
        <v>0</v>
      </c>
      <c r="DT14" s="28">
        <f>IF(OR(AB14="",AB14=" ",AB14="　"),0,IF(D14&gt;=820701,0,IF(DE14=1,1,IF(MATCH(AB14,Sheet2!$D$3:$D$12,1)&lt;=5,1,0))))</f>
        <v>0</v>
      </c>
      <c r="DU14" s="28">
        <f>IF(OR(AF14="",AF14=" ",AF14="　"),0,IF(D14&gt;=820701,0,IF(DF14=1,1,IF(MATCH(AF14,Sheet2!$D$3:$D$12,1)&lt;=5,1,0))))</f>
        <v>0</v>
      </c>
      <c r="DV14" s="29">
        <f t="shared" si="68"/>
        <v>3</v>
      </c>
      <c r="DW14" s="29">
        <f t="shared" si="69"/>
        <v>3</v>
      </c>
      <c r="DX14" s="30">
        <f t="shared" si="70"/>
        <v>0</v>
      </c>
      <c r="DY14" s="30">
        <f t="shared" si="71"/>
        <v>0</v>
      </c>
      <c r="DZ14" s="30">
        <f t="shared" si="72"/>
        <v>0</v>
      </c>
      <c r="EA14" s="30">
        <f t="shared" si="72"/>
        <v>0</v>
      </c>
      <c r="EB14" s="31"/>
      <c r="EC14" s="27" t="e">
        <f t="shared" si="73"/>
        <v>#VALUE!</v>
      </c>
      <c r="ED14" s="28">
        <f t="shared" si="74"/>
        <v>0</v>
      </c>
      <c r="EE14" s="27" t="e">
        <f t="shared" si="75"/>
        <v>#VALUE!</v>
      </c>
      <c r="EF14" s="28">
        <f t="shared" si="76"/>
        <v>0</v>
      </c>
      <c r="EG14" s="28">
        <f>IF(OR(T14="",T14=" ",T14="　"),0,IF(D14&gt;=830101,0,IF(DR14=1,1,IF(MATCH(T14,Sheet2!$D$3:$D$12,1)&lt;=6,1,0))))</f>
        <v>0</v>
      </c>
      <c r="EH14" s="28">
        <f>IF(OR(X14="",X14=" ",X14="　"),0,IF(D14&gt;=830101,0,IF(DS14=1,1,IF(MATCH(X14,Sheet2!$D$3:$D$12,1)&lt;=6,1,0))))</f>
        <v>0</v>
      </c>
      <c r="EI14" s="28">
        <f>IF(OR(AB14="",AB14=" ",AB14="　"),0,IF(D14&gt;=830101,0,IF(DT14=1,1,IF(MATCH(AB14,Sheet2!$D$3:$D$12,1)&lt;=6,1,0))))</f>
        <v>0</v>
      </c>
      <c r="EJ14" s="28">
        <f>IF(OR(AF14="",AF14=" ",AF14="　"),0,IF(D14&gt;=830101,0,IF(DU14=1,1,IF(MATCH(AF14,Sheet2!$D$3:$D$12,1)&lt;=6,1,0))))</f>
        <v>0</v>
      </c>
      <c r="EK14" s="29">
        <f t="shared" si="77"/>
        <v>2</v>
      </c>
      <c r="EL14" s="29">
        <f t="shared" si="78"/>
        <v>2</v>
      </c>
      <c r="EM14" s="30">
        <f t="shared" si="79"/>
        <v>0</v>
      </c>
      <c r="EN14" s="30">
        <f t="shared" si="80"/>
        <v>0</v>
      </c>
      <c r="EO14" s="30">
        <f t="shared" si="81"/>
        <v>0</v>
      </c>
      <c r="EP14" s="30">
        <f t="shared" si="81"/>
        <v>0</v>
      </c>
      <c r="EQ14" s="31"/>
      <c r="ER14" s="27" t="e">
        <f t="shared" si="82"/>
        <v>#VALUE!</v>
      </c>
      <c r="ES14" s="28">
        <f t="shared" si="83"/>
        <v>0</v>
      </c>
      <c r="ET14" s="27" t="e">
        <f t="shared" si="84"/>
        <v>#VALUE!</v>
      </c>
      <c r="EU14" s="28">
        <f t="shared" si="85"/>
        <v>0</v>
      </c>
      <c r="EV14" s="28">
        <f>IF(OR(T14="",T14=" ",T14="　"),0,IF(D14&gt;=830701,0,IF(EG14=1,1,IF(MATCH(T14,Sheet2!$D$3:$D$12,1)&lt;=7,1,0))))</f>
        <v>0</v>
      </c>
      <c r="EW14" s="28">
        <f>IF(OR(X14="",X14=" ",X14="　"),0,IF(D14&gt;=830701,0,IF(EH14=1,1,IF(MATCH(X14,Sheet2!$D$3:$D$12,1)&lt;=7,1,0))))</f>
        <v>0</v>
      </c>
      <c r="EX14" s="28">
        <f>IF(OR(AB14="",AB14=" ",AB14="　"),0,IF(D14&gt;=830701,0,IF(EI14=1,1,IF(MATCH(AB14,Sheet2!$D$3:$D$12,1)&lt;=7,1,0))))</f>
        <v>0</v>
      </c>
      <c r="EY14" s="28">
        <f>IF(OR(AF14="",AF14=" ",AF14="　"),0,IF(D14&gt;=830701,0,IF(EJ14=1,1,IF(MATCH(AF14,Sheet2!$D$3:$D$12,1)&lt;=7,1,0))))</f>
        <v>0</v>
      </c>
      <c r="EZ14" s="29">
        <f t="shared" si="86"/>
        <v>2</v>
      </c>
      <c r="FA14" s="29">
        <f t="shared" si="87"/>
        <v>2</v>
      </c>
      <c r="FB14" s="30">
        <f t="shared" si="88"/>
        <v>0</v>
      </c>
      <c r="FC14" s="30">
        <f t="shared" si="89"/>
        <v>0</v>
      </c>
      <c r="FD14" s="30">
        <f t="shared" si="90"/>
        <v>0</v>
      </c>
      <c r="FE14" s="30">
        <f t="shared" si="90"/>
        <v>0</v>
      </c>
      <c r="FF14" s="31"/>
      <c r="FG14" s="27" t="e">
        <f t="shared" si="91"/>
        <v>#VALUE!</v>
      </c>
      <c r="FH14" s="28">
        <f t="shared" si="92"/>
        <v>0</v>
      </c>
      <c r="FI14" s="27" t="e">
        <f t="shared" si="93"/>
        <v>#VALUE!</v>
      </c>
      <c r="FJ14" s="28">
        <f t="shared" si="94"/>
        <v>0</v>
      </c>
      <c r="FK14" s="28">
        <f>IF(OR(T14="",T14=" ",T14="　"),0,IF(D14&gt;=840101,0,IF(EV14=1,1,IF(MATCH(T14,Sheet2!$D$3:$D$12,1)&lt;=8,1,0))))</f>
        <v>0</v>
      </c>
      <c r="FL14" s="28">
        <f>IF(OR(X14="",X14=" ",X14="　"),0,IF(D14&gt;=840101,0,IF(EW14=1,1,IF(MATCH(X14,Sheet2!$D$3:$D$12,1)&lt;=8,1,0))))</f>
        <v>0</v>
      </c>
      <c r="FM14" s="28">
        <f>IF(OR(AB14="",AB14=" ",AB14="　"),0,IF(D14&gt;=840101,0,IF(EX14=1,1,IF(MATCH(AB14,Sheet2!$D$3:$D$12,1)&lt;=8,1,0))))</f>
        <v>0</v>
      </c>
      <c r="FN14" s="28">
        <f>IF(OR(AF14="",AF14=" ",AF14="　"),0,IF(D14&gt;=840101,0,IF(EY14=1,1,IF(MATCH(AF14,Sheet2!$D$3:$D$12,1)&lt;=8,1,0))))</f>
        <v>0</v>
      </c>
      <c r="FO14" s="29">
        <f t="shared" si="95"/>
        <v>1</v>
      </c>
      <c r="FP14" s="29">
        <f t="shared" si="96"/>
        <v>1</v>
      </c>
      <c r="FQ14" s="30">
        <f t="shared" si="97"/>
        <v>0</v>
      </c>
      <c r="FR14" s="30">
        <f t="shared" si="98"/>
        <v>0</v>
      </c>
      <c r="FS14" s="30">
        <f t="shared" si="99"/>
        <v>0</v>
      </c>
      <c r="FT14" s="30">
        <f t="shared" si="99"/>
        <v>0</v>
      </c>
      <c r="FU14" s="31"/>
      <c r="FV14" s="27" t="e">
        <f t="shared" si="100"/>
        <v>#VALUE!</v>
      </c>
      <c r="FW14" s="28">
        <f t="shared" si="101"/>
        <v>0</v>
      </c>
      <c r="FX14" s="27" t="e">
        <f t="shared" si="102"/>
        <v>#VALUE!</v>
      </c>
      <c r="FY14" s="28">
        <f t="shared" si="103"/>
        <v>0</v>
      </c>
      <c r="FZ14" s="28">
        <f>IF(OR(T14="",T14=" ",T14="　"),0,IF(D14&gt;=840701,0,IF(FK14=1,1,IF(MATCH(T14,Sheet2!$D$3:$D$12,1)&lt;=9,1,0))))</f>
        <v>0</v>
      </c>
      <c r="GA14" s="28">
        <f>IF(OR(X14="",X14=" ",X14="　"),0,IF(D14&gt;=840701,0,IF(FL14=1,1,IF(MATCH(X14,Sheet2!$D$3:$D$12,1)&lt;=9,1,0))))</f>
        <v>0</v>
      </c>
      <c r="GB14" s="28">
        <f>IF(OR(AB14="",AB14=" ",AB14="　"),0,IF(D14&gt;=840701,0,IF(FM14=1,1,IF(MATCH(AB14,Sheet2!$D$3:$D$12,1)&lt;=9,1,0))))</f>
        <v>0</v>
      </c>
      <c r="GC14" s="28">
        <f>IF(OR(AF14="",AF14=" ",AF14="　"),0,IF(D14&gt;=840701,0,IF(FN14=1,1,IF(MATCH(AF14,Sheet2!$D$3:$D$12,1)&lt;=9,1,0))))</f>
        <v>0</v>
      </c>
      <c r="GD14" s="29">
        <f t="shared" si="104"/>
        <v>1</v>
      </c>
      <c r="GE14" s="29">
        <f t="shared" si="105"/>
        <v>1</v>
      </c>
      <c r="GF14" s="30">
        <f t="shared" si="106"/>
        <v>0</v>
      </c>
      <c r="GG14" s="30">
        <f t="shared" si="107"/>
        <v>0</v>
      </c>
      <c r="GH14" s="30">
        <f t="shared" si="108"/>
        <v>0</v>
      </c>
      <c r="GI14" s="30">
        <f t="shared" si="108"/>
        <v>0</v>
      </c>
      <c r="GJ14" s="31"/>
      <c r="GK14" s="27" t="e">
        <f t="shared" si="109"/>
        <v>#VALUE!</v>
      </c>
      <c r="GL14" s="28">
        <f t="shared" si="110"/>
        <v>0</v>
      </c>
      <c r="GM14" s="27" t="e">
        <f t="shared" si="111"/>
        <v>#VALUE!</v>
      </c>
      <c r="GN14" s="28">
        <f t="shared" si="112"/>
        <v>0</v>
      </c>
      <c r="GO14" s="28">
        <f>IF(OR(T14="",T14=" ",T14="　"),0,IF(D14&gt;=840701,0,IF(FZ14=1,1,IF(MATCH(T14,Sheet2!$D$3:$D$12,1)&lt;=10,1,0))))</f>
        <v>0</v>
      </c>
      <c r="GP14" s="28">
        <f>IF(OR(X14="",X14=" ",X14="　"),0,IF(D14&gt;=840701,0,IF(GA14=1,1,IF(MATCH(X14,Sheet2!$D$3:$D$12,1)&lt;=10,1,0))))</f>
        <v>0</v>
      </c>
      <c r="GQ14" s="28">
        <f>IF(OR(AB14="",AB14=" ",AB14="　"),0,IF(D14&gt;=840701,0,IF(GB14=1,1,IF(MATCH(AB14,Sheet2!$D$3:$D$12,1)&lt;=10,1,0))))</f>
        <v>0</v>
      </c>
      <c r="GR14" s="28">
        <f>IF(OR(AF14="",AF14=" ",AF14="　"),0,IF(D14&gt;=840701,0,IF(GC14=1,1,IF(MATCH(AF14,Sheet2!$D$3:$D$12,1)&lt;=10,1,0))))</f>
        <v>0</v>
      </c>
      <c r="GS14" s="29">
        <f t="shared" si="113"/>
        <v>0</v>
      </c>
      <c r="GT14" s="29">
        <f t="shared" si="114"/>
        <v>0</v>
      </c>
      <c r="GU14" s="30">
        <f t="shared" si="115"/>
        <v>0</v>
      </c>
      <c r="GV14" s="30">
        <f t="shared" si="116"/>
        <v>0</v>
      </c>
      <c r="GW14" s="30">
        <f t="shared" si="117"/>
        <v>0</v>
      </c>
      <c r="GX14" s="30">
        <f t="shared" si="117"/>
        <v>0</v>
      </c>
      <c r="GY14" s="131"/>
      <c r="GZ14" s="39" t="str">
        <f t="shared" si="118"/>
        <v>1911/00/00</v>
      </c>
      <c r="HA14" s="131" t="e">
        <f t="shared" si="119"/>
        <v>#VALUE!</v>
      </c>
      <c r="HB14" s="131" t="str">
        <f t="shared" si="120"/>
        <v>1911/00/00</v>
      </c>
      <c r="HC14" s="131" t="e">
        <f t="shared" si="121"/>
        <v>#VALUE!</v>
      </c>
      <c r="HD14" s="131" t="str">
        <f t="shared" si="122"/>
        <v>1911/00/00</v>
      </c>
      <c r="HE14" s="131" t="e">
        <f t="shared" si="123"/>
        <v>#VALUE!</v>
      </c>
      <c r="HF14" s="131" t="str">
        <f t="shared" si="124"/>
        <v>2016/01/01</v>
      </c>
      <c r="HH14" s="131">
        <f>IF(OR(C14="",C14=" ",C14="　"),0,IF(D14&gt;780630,0,ROUND(VLOOKUP(F14,Sheet2!$A$1:$B$20,2,FALSE)*E14,0)))</f>
        <v>0</v>
      </c>
      <c r="HI14" s="131">
        <f t="shared" si="125"/>
        <v>0</v>
      </c>
      <c r="HJ14" s="131">
        <f t="shared" si="126"/>
        <v>0</v>
      </c>
      <c r="HL14" s="131" t="str">
        <f t="shared" si="127"/>
        <v/>
      </c>
      <c r="HM14" s="131" t="str">
        <f t="shared" si="128"/>
        <v/>
      </c>
      <c r="HN14" s="131" t="str">
        <f t="shared" si="129"/>
        <v/>
      </c>
      <c r="HO14" s="131" t="str">
        <f t="shared" si="130"/>
        <v/>
      </c>
      <c r="HP14" s="131" t="str">
        <f t="shared" si="131"/>
        <v/>
      </c>
      <c r="HQ14" s="131" t="str">
        <f t="shared" si="131"/>
        <v/>
      </c>
      <c r="HR14" s="131" t="str">
        <f t="shared" si="132"/>
        <v/>
      </c>
    </row>
    <row r="15" spans="1:226" ht="60" customHeight="1">
      <c r="A15" s="125">
        <v>10</v>
      </c>
      <c r="B15" s="32"/>
      <c r="C15" s="33"/>
      <c r="D15" s="34"/>
      <c r="E15" s="55"/>
      <c r="F15" s="46"/>
      <c r="G15" s="48">
        <f>IF(OR(C15="",C15=" ",C15="　"),0,IF(D15&gt;780630,0,ROUND(VLOOKUP(F15,Sheet2!$A$1:$B$20,2,FALSE),0)))</f>
        <v>0</v>
      </c>
      <c r="H15" s="49">
        <f t="shared" si="0"/>
        <v>0</v>
      </c>
      <c r="I15" s="24">
        <f t="shared" si="1"/>
        <v>0</v>
      </c>
      <c r="J15" s="25">
        <f t="shared" si="2"/>
        <v>0</v>
      </c>
      <c r="K15" s="35"/>
      <c r="L15" s="133" t="str">
        <f t="shared" si="133"/>
        <v/>
      </c>
      <c r="M15" s="51" t="str">
        <f t="shared" si="4"/>
        <v/>
      </c>
      <c r="N15" s="56">
        <v>15.5</v>
      </c>
      <c r="O15" s="38"/>
      <c r="P15" s="133" t="str">
        <f t="shared" si="134"/>
        <v/>
      </c>
      <c r="Q15" s="51" t="str">
        <f t="shared" si="6"/>
        <v/>
      </c>
      <c r="R15" s="56">
        <v>15.5</v>
      </c>
      <c r="S15" s="38"/>
      <c r="T15" s="34"/>
      <c r="U15" s="51" t="str">
        <f t="shared" si="7"/>
        <v/>
      </c>
      <c r="V15" s="56">
        <v>15.5</v>
      </c>
      <c r="W15" s="38"/>
      <c r="X15" s="34"/>
      <c r="Y15" s="51" t="str">
        <f t="shared" si="8"/>
        <v/>
      </c>
      <c r="Z15" s="56">
        <v>15.5</v>
      </c>
      <c r="AA15" s="35"/>
      <c r="AB15" s="34"/>
      <c r="AC15" s="51" t="str">
        <f t="shared" si="9"/>
        <v/>
      </c>
      <c r="AD15" s="56">
        <v>15.5</v>
      </c>
      <c r="AE15" s="38"/>
      <c r="AF15" s="34"/>
      <c r="AG15" s="51" t="str">
        <f t="shared" si="10"/>
        <v/>
      </c>
      <c r="AH15" s="56">
        <v>15.5</v>
      </c>
      <c r="AI15" s="37">
        <f t="shared" si="11"/>
        <v>0</v>
      </c>
      <c r="AJ15" s="47">
        <f t="shared" si="12"/>
        <v>0</v>
      </c>
      <c r="AK15" s="26">
        <f t="shared" si="13"/>
        <v>0</v>
      </c>
      <c r="AL15" s="53">
        <f t="shared" si="14"/>
        <v>0</v>
      </c>
      <c r="AM15" s="36"/>
      <c r="AN15" s="54"/>
      <c r="AO15" s="131" t="e">
        <f>VLOOKUP(LEFT(C15,1),Sheet2!$L$3:$M$28,2,FALSE)&amp;MID(C15,2,9)</f>
        <v>#N/A</v>
      </c>
      <c r="AP15" s="131" t="e">
        <f t="shared" si="15"/>
        <v>#N/A</v>
      </c>
      <c r="AQ15" s="131" t="e">
        <f t="shared" si="16"/>
        <v>#N/A</v>
      </c>
      <c r="AR15" s="27">
        <f t="shared" si="17"/>
        <v>0</v>
      </c>
      <c r="AS15" s="28">
        <f t="shared" si="18"/>
        <v>0</v>
      </c>
      <c r="AT15" s="27">
        <f t="shared" si="19"/>
        <v>0</v>
      </c>
      <c r="AU15" s="28">
        <f t="shared" si="20"/>
        <v>0</v>
      </c>
      <c r="AV15" s="28">
        <f t="shared" si="21"/>
        <v>0</v>
      </c>
      <c r="AW15" s="28">
        <f t="shared" si="22"/>
        <v>0</v>
      </c>
      <c r="AX15" s="28">
        <f t="shared" si="23"/>
        <v>0</v>
      </c>
      <c r="AY15" s="28">
        <f t="shared" si="24"/>
        <v>0</v>
      </c>
      <c r="AZ15" s="29" t="str">
        <f t="shared" si="25"/>
        <v/>
      </c>
      <c r="BA15" s="29"/>
      <c r="BB15" s="30">
        <f t="shared" si="26"/>
        <v>0</v>
      </c>
      <c r="BC15" s="30">
        <f t="shared" si="26"/>
        <v>0</v>
      </c>
      <c r="BD15" s="31">
        <f t="shared" si="27"/>
        <v>0</v>
      </c>
      <c r="BE15" s="131"/>
      <c r="BF15" s="27" t="e">
        <f t="shared" si="28"/>
        <v>#VALUE!</v>
      </c>
      <c r="BG15" s="28">
        <f t="shared" si="29"/>
        <v>0</v>
      </c>
      <c r="BH15" s="27" t="e">
        <f t="shared" si="30"/>
        <v>#VALUE!</v>
      </c>
      <c r="BI15" s="28">
        <f t="shared" si="31"/>
        <v>0</v>
      </c>
      <c r="BJ15" s="28">
        <f>IF(OR(T15="",T15=" ",T15="　"),0,IF(D15&gt;=800701,0,IF(MATCH(T15,Sheet2!$D$3:$D$12,1)&lt;=1,1,0)))</f>
        <v>0</v>
      </c>
      <c r="BK15" s="28">
        <f>IF(OR(X15="",X15=" ",X15="　"),0,IF(D15&gt;=800701,0,IF(MATCH(X15,Sheet2!$D$3:$D$12,1)&lt;=1,1,0)))</f>
        <v>0</v>
      </c>
      <c r="BL15" s="28">
        <f>IF(OR(AB15="",AB15=" ",AB15="　"),0,IF(D15&gt;=800701,0,IF(MATCH(AB15,Sheet2!$D$3:$D$12,1)&lt;=1,1,0)))</f>
        <v>0</v>
      </c>
      <c r="BM15" s="28">
        <f>IF(OR(AF15="",AF15=" ",AF15="　"),0,IF(D15&gt;=800701,0,IF(MATCH(AF15,Sheet2!$D$3:$D$12,1)&lt;=1,1,0)))</f>
        <v>0</v>
      </c>
      <c r="BN15" s="29">
        <f t="shared" si="32"/>
        <v>5</v>
      </c>
      <c r="BO15" s="29">
        <f t="shared" si="33"/>
        <v>3</v>
      </c>
      <c r="BP15" s="30">
        <f t="shared" si="34"/>
        <v>0</v>
      </c>
      <c r="BQ15" s="30">
        <f t="shared" si="35"/>
        <v>0</v>
      </c>
      <c r="BR15" s="30">
        <f t="shared" si="36"/>
        <v>0</v>
      </c>
      <c r="BS15" s="30">
        <f t="shared" si="36"/>
        <v>0</v>
      </c>
      <c r="BT15" s="30"/>
      <c r="BU15" s="27" t="e">
        <f t="shared" si="37"/>
        <v>#VALUE!</v>
      </c>
      <c r="BV15" s="28">
        <f t="shared" si="38"/>
        <v>0</v>
      </c>
      <c r="BW15" s="27" t="e">
        <f t="shared" si="39"/>
        <v>#VALUE!</v>
      </c>
      <c r="BX15" s="28">
        <f t="shared" si="40"/>
        <v>0</v>
      </c>
      <c r="BY15" s="28">
        <f>IF(OR(T15="",T15=" ",T15="　"),0,IF(D15&gt;=810101,0,IF(BJ15=1,1,IF(MATCH(T15,Sheet2!$D$3:$D$12,1)&lt;=2,1,0))))</f>
        <v>0</v>
      </c>
      <c r="BZ15" s="28">
        <f>IF(OR(X15="",X15=" ",X15="　"),0,IF(D15&gt;=810101,0,IF(BK15=1,1,IF(MATCH(X15,Sheet2!$D$3:$D$12,1)&lt;=2,1,0))))</f>
        <v>0</v>
      </c>
      <c r="CA15" s="28">
        <f>IF(OR(AB15="",AB15=" ",AB15="　"),0,IF(D15&gt;=810101,0,IF(BL15=1,1,IF(MATCH(AB15,Sheet2!$D$3:$D$12,1)&lt;=2,1,0))))</f>
        <v>0</v>
      </c>
      <c r="CB15" s="28">
        <f>IF(OR(AF15="",AF15=" ",AF15="　"),0,IF(D15&gt;=810101,0,IF(BM15=1,1,IF(MATCH(AF15,Sheet2!$D$3:$D$12,1)&lt;=2,1,0))))</f>
        <v>0</v>
      </c>
      <c r="CC15" s="29">
        <f t="shared" si="41"/>
        <v>4</v>
      </c>
      <c r="CD15" s="29">
        <f t="shared" si="42"/>
        <v>3</v>
      </c>
      <c r="CE15" s="30">
        <f t="shared" si="43"/>
        <v>0</v>
      </c>
      <c r="CF15" s="30">
        <f t="shared" si="44"/>
        <v>0</v>
      </c>
      <c r="CG15" s="30">
        <f t="shared" si="45"/>
        <v>0</v>
      </c>
      <c r="CH15" s="30">
        <f t="shared" si="45"/>
        <v>0</v>
      </c>
      <c r="CI15" s="30"/>
      <c r="CJ15" s="27" t="e">
        <f t="shared" si="46"/>
        <v>#VALUE!</v>
      </c>
      <c r="CK15" s="28">
        <f t="shared" si="47"/>
        <v>0</v>
      </c>
      <c r="CL15" s="27" t="e">
        <f t="shared" si="48"/>
        <v>#VALUE!</v>
      </c>
      <c r="CM15" s="28">
        <f t="shared" si="49"/>
        <v>0</v>
      </c>
      <c r="CN15" s="28">
        <f>IF(OR(T15="",T15=" ",T15="　"),0,IF(D15&gt;=810701,0,IF(BY15=1,1,IF(MATCH(T15,Sheet2!$D$3:$D$12,1)&lt;=3,1,0))))</f>
        <v>0</v>
      </c>
      <c r="CO15" s="28">
        <f>IF(OR(X15="",X15=" ",X15="　"),0,IF(D15&gt;=810701,0,IF(BZ15=1,1,IF(MATCH(X15,Sheet2!$D$3:$D$12,1)&lt;=3,1,0))))</f>
        <v>0</v>
      </c>
      <c r="CP15" s="28">
        <f>IF(OR(AB15="",AB15=" ",AB15="　"),0,IF(D15&gt;=810701,0,IF(CA15=1,1,IF(MATCH(AB15,Sheet2!$D$3:$D$12,1)&lt;=3,1,0))))</f>
        <v>0</v>
      </c>
      <c r="CQ15" s="28">
        <f>IF(OR(AF15="",AF15=" ",AF15="　"),0,IF(D15&gt;=810701,0,IF(CB15=1,1,IF(MATCH(AF15,Sheet2!$D$3:$D$12,1)&lt;=3,1,0))))</f>
        <v>0</v>
      </c>
      <c r="CR15" s="29">
        <f t="shared" si="50"/>
        <v>4</v>
      </c>
      <c r="CS15" s="29">
        <f t="shared" si="51"/>
        <v>3</v>
      </c>
      <c r="CT15" s="30">
        <f t="shared" si="52"/>
        <v>0</v>
      </c>
      <c r="CU15" s="30">
        <f t="shared" si="53"/>
        <v>0</v>
      </c>
      <c r="CV15" s="30">
        <f t="shared" si="54"/>
        <v>0</v>
      </c>
      <c r="CW15" s="30">
        <f t="shared" si="54"/>
        <v>0</v>
      </c>
      <c r="CX15" s="31"/>
      <c r="CY15" s="27" t="e">
        <f t="shared" si="55"/>
        <v>#VALUE!</v>
      </c>
      <c r="CZ15" s="28">
        <f t="shared" si="56"/>
        <v>0</v>
      </c>
      <c r="DA15" s="27" t="e">
        <f t="shared" si="57"/>
        <v>#VALUE!</v>
      </c>
      <c r="DB15" s="28">
        <f t="shared" si="58"/>
        <v>0</v>
      </c>
      <c r="DC15" s="28">
        <f>IF(OR(T15="",T15=" ",T15="　"),0,IF(D15&gt;=820101,0,IF(CN15=1,1,IF(MATCH(T15,Sheet2!$D$3:$D$12,1)&lt;=4,1,0))))</f>
        <v>0</v>
      </c>
      <c r="DD15" s="28">
        <f>IF(OR(X15="",X15=" ",X15="　"),0,IF(D15&gt;=820101,0,IF(CO15=1,1,IF(MATCH(X15,Sheet2!$D$3:$D$12,1)&lt;=4,1,0))))</f>
        <v>0</v>
      </c>
      <c r="DE15" s="28">
        <f>IF(OR(AB15="",AB15=" ",AB15="　"),0,IF(D15&gt;=820101,0,IF(CP15=1,1,IF(MATCH(AB15,Sheet2!$D$3:$D$12,1)&lt;=4,1,0))))</f>
        <v>0</v>
      </c>
      <c r="DF15" s="28">
        <f>IF(OR(AF15="",AF15=" ",AF15="　"),0,IF(D15&gt;=820101,0,IF(CQ15=1,1,IF(MATCH(AF15,Sheet2!$D$3:$D$12,1)&lt;=4,1,0))))</f>
        <v>0</v>
      </c>
      <c r="DG15" s="29">
        <f t="shared" si="59"/>
        <v>3</v>
      </c>
      <c r="DH15" s="29">
        <f t="shared" si="60"/>
        <v>3</v>
      </c>
      <c r="DI15" s="30">
        <f t="shared" si="61"/>
        <v>0</v>
      </c>
      <c r="DJ15" s="30">
        <f t="shared" si="62"/>
        <v>0</v>
      </c>
      <c r="DK15" s="30">
        <f t="shared" si="63"/>
        <v>0</v>
      </c>
      <c r="DL15" s="30">
        <f t="shared" si="63"/>
        <v>0</v>
      </c>
      <c r="DM15" s="31"/>
      <c r="DN15" s="27" t="e">
        <f t="shared" si="64"/>
        <v>#VALUE!</v>
      </c>
      <c r="DO15" s="28">
        <f t="shared" si="65"/>
        <v>0</v>
      </c>
      <c r="DP15" s="27" t="e">
        <f t="shared" si="66"/>
        <v>#VALUE!</v>
      </c>
      <c r="DQ15" s="28">
        <f t="shared" si="67"/>
        <v>0</v>
      </c>
      <c r="DR15" s="28">
        <f>IF(OR(T15="",T15=" ",T15="　"),0,IF(D15&gt;=820701,0,IF(DC15=1,1,IF(MATCH(T15,Sheet2!$D$3:$D$12,1)&lt;=5,1,0))))</f>
        <v>0</v>
      </c>
      <c r="DS15" s="28">
        <f>IF(OR(X15="",X15=" ",X15="　"),0,IF(D15&gt;=820701,0,IF(DD15=1,1,IF(MATCH(X15,Sheet2!$D$3:$D$12,1)&lt;=5,1,0))))</f>
        <v>0</v>
      </c>
      <c r="DT15" s="28">
        <f>IF(OR(AB15="",AB15=" ",AB15="　"),0,IF(D15&gt;=820701,0,IF(DE15=1,1,IF(MATCH(AB15,Sheet2!$D$3:$D$12,1)&lt;=5,1,0))))</f>
        <v>0</v>
      </c>
      <c r="DU15" s="28">
        <f>IF(OR(AF15="",AF15=" ",AF15="　"),0,IF(D15&gt;=820701,0,IF(DF15=1,1,IF(MATCH(AF15,Sheet2!$D$3:$D$12,1)&lt;=5,1,0))))</f>
        <v>0</v>
      </c>
      <c r="DV15" s="29">
        <f t="shared" si="68"/>
        <v>3</v>
      </c>
      <c r="DW15" s="29">
        <f t="shared" si="69"/>
        <v>3</v>
      </c>
      <c r="DX15" s="30">
        <f t="shared" si="70"/>
        <v>0</v>
      </c>
      <c r="DY15" s="30">
        <f t="shared" si="71"/>
        <v>0</v>
      </c>
      <c r="DZ15" s="30">
        <f t="shared" si="72"/>
        <v>0</v>
      </c>
      <c r="EA15" s="30">
        <f t="shared" si="72"/>
        <v>0</v>
      </c>
      <c r="EB15" s="31"/>
      <c r="EC15" s="27" t="e">
        <f t="shared" si="73"/>
        <v>#VALUE!</v>
      </c>
      <c r="ED15" s="28">
        <f t="shared" si="74"/>
        <v>0</v>
      </c>
      <c r="EE15" s="27" t="e">
        <f t="shared" si="75"/>
        <v>#VALUE!</v>
      </c>
      <c r="EF15" s="28">
        <f t="shared" si="76"/>
        <v>0</v>
      </c>
      <c r="EG15" s="28">
        <f>IF(OR(T15="",T15=" ",T15="　"),0,IF(D15&gt;=830101,0,IF(DR15=1,1,IF(MATCH(T15,Sheet2!$D$3:$D$12,1)&lt;=6,1,0))))</f>
        <v>0</v>
      </c>
      <c r="EH15" s="28">
        <f>IF(OR(X15="",X15=" ",X15="　"),0,IF(D15&gt;=830101,0,IF(DS15=1,1,IF(MATCH(X15,Sheet2!$D$3:$D$12,1)&lt;=6,1,0))))</f>
        <v>0</v>
      </c>
      <c r="EI15" s="28">
        <f>IF(OR(AB15="",AB15=" ",AB15="　"),0,IF(D15&gt;=830101,0,IF(DT15=1,1,IF(MATCH(AB15,Sheet2!$D$3:$D$12,1)&lt;=6,1,0))))</f>
        <v>0</v>
      </c>
      <c r="EJ15" s="28">
        <f>IF(OR(AF15="",AF15=" ",AF15="　"),0,IF(D15&gt;=830101,0,IF(DU15=1,1,IF(MATCH(AF15,Sheet2!$D$3:$D$12,1)&lt;=6,1,0))))</f>
        <v>0</v>
      </c>
      <c r="EK15" s="29">
        <f t="shared" si="77"/>
        <v>2</v>
      </c>
      <c r="EL15" s="29">
        <f t="shared" si="78"/>
        <v>2</v>
      </c>
      <c r="EM15" s="30">
        <f t="shared" si="79"/>
        <v>0</v>
      </c>
      <c r="EN15" s="30">
        <f t="shared" si="80"/>
        <v>0</v>
      </c>
      <c r="EO15" s="30">
        <f t="shared" si="81"/>
        <v>0</v>
      </c>
      <c r="EP15" s="30">
        <f t="shared" si="81"/>
        <v>0</v>
      </c>
      <c r="EQ15" s="31"/>
      <c r="ER15" s="27" t="e">
        <f t="shared" si="82"/>
        <v>#VALUE!</v>
      </c>
      <c r="ES15" s="28">
        <f t="shared" si="83"/>
        <v>0</v>
      </c>
      <c r="ET15" s="27" t="e">
        <f t="shared" si="84"/>
        <v>#VALUE!</v>
      </c>
      <c r="EU15" s="28">
        <f t="shared" si="85"/>
        <v>0</v>
      </c>
      <c r="EV15" s="28">
        <f>IF(OR(T15="",T15=" ",T15="　"),0,IF(D15&gt;=830701,0,IF(EG15=1,1,IF(MATCH(T15,Sheet2!$D$3:$D$12,1)&lt;=7,1,0))))</f>
        <v>0</v>
      </c>
      <c r="EW15" s="28">
        <f>IF(OR(X15="",X15=" ",X15="　"),0,IF(D15&gt;=830701,0,IF(EH15=1,1,IF(MATCH(X15,Sheet2!$D$3:$D$12,1)&lt;=7,1,0))))</f>
        <v>0</v>
      </c>
      <c r="EX15" s="28">
        <f>IF(OR(AB15="",AB15=" ",AB15="　"),0,IF(D15&gt;=830701,0,IF(EI15=1,1,IF(MATCH(AB15,Sheet2!$D$3:$D$12,1)&lt;=7,1,0))))</f>
        <v>0</v>
      </c>
      <c r="EY15" s="28">
        <f>IF(OR(AF15="",AF15=" ",AF15="　"),0,IF(D15&gt;=830701,0,IF(EJ15=1,1,IF(MATCH(AF15,Sheet2!$D$3:$D$12,1)&lt;=7,1,0))))</f>
        <v>0</v>
      </c>
      <c r="EZ15" s="29">
        <f t="shared" si="86"/>
        <v>2</v>
      </c>
      <c r="FA15" s="29">
        <f t="shared" si="87"/>
        <v>2</v>
      </c>
      <c r="FB15" s="30">
        <f t="shared" si="88"/>
        <v>0</v>
      </c>
      <c r="FC15" s="30">
        <f t="shared" si="89"/>
        <v>0</v>
      </c>
      <c r="FD15" s="30">
        <f t="shared" si="90"/>
        <v>0</v>
      </c>
      <c r="FE15" s="30">
        <f t="shared" si="90"/>
        <v>0</v>
      </c>
      <c r="FF15" s="31"/>
      <c r="FG15" s="27" t="e">
        <f t="shared" si="91"/>
        <v>#VALUE!</v>
      </c>
      <c r="FH15" s="28">
        <f t="shared" si="92"/>
        <v>0</v>
      </c>
      <c r="FI15" s="27" t="e">
        <f t="shared" si="93"/>
        <v>#VALUE!</v>
      </c>
      <c r="FJ15" s="28">
        <f t="shared" si="94"/>
        <v>0</v>
      </c>
      <c r="FK15" s="28">
        <f>IF(OR(T15="",T15=" ",T15="　"),0,IF(D15&gt;=840101,0,IF(EV15=1,1,IF(MATCH(T15,Sheet2!$D$3:$D$12,1)&lt;=8,1,0))))</f>
        <v>0</v>
      </c>
      <c r="FL15" s="28">
        <f>IF(OR(X15="",X15=" ",X15="　"),0,IF(D15&gt;=840101,0,IF(EW15=1,1,IF(MATCH(X15,Sheet2!$D$3:$D$12,1)&lt;=8,1,0))))</f>
        <v>0</v>
      </c>
      <c r="FM15" s="28">
        <f>IF(OR(AB15="",AB15=" ",AB15="　"),0,IF(D15&gt;=840101,0,IF(EX15=1,1,IF(MATCH(AB15,Sheet2!$D$3:$D$12,1)&lt;=8,1,0))))</f>
        <v>0</v>
      </c>
      <c r="FN15" s="28">
        <f>IF(OR(AF15="",AF15=" ",AF15="　"),0,IF(D15&gt;=840101,0,IF(EY15=1,1,IF(MATCH(AF15,Sheet2!$D$3:$D$12,1)&lt;=8,1,0))))</f>
        <v>0</v>
      </c>
      <c r="FO15" s="29">
        <f t="shared" si="95"/>
        <v>1</v>
      </c>
      <c r="FP15" s="29">
        <f t="shared" si="96"/>
        <v>1</v>
      </c>
      <c r="FQ15" s="30">
        <f t="shared" si="97"/>
        <v>0</v>
      </c>
      <c r="FR15" s="30">
        <f t="shared" si="98"/>
        <v>0</v>
      </c>
      <c r="FS15" s="30">
        <f t="shared" si="99"/>
        <v>0</v>
      </c>
      <c r="FT15" s="30">
        <f t="shared" si="99"/>
        <v>0</v>
      </c>
      <c r="FU15" s="31"/>
      <c r="FV15" s="27" t="e">
        <f t="shared" si="100"/>
        <v>#VALUE!</v>
      </c>
      <c r="FW15" s="28">
        <f t="shared" si="101"/>
        <v>0</v>
      </c>
      <c r="FX15" s="27" t="e">
        <f t="shared" si="102"/>
        <v>#VALUE!</v>
      </c>
      <c r="FY15" s="28">
        <f t="shared" si="103"/>
        <v>0</v>
      </c>
      <c r="FZ15" s="28">
        <f>IF(OR(T15="",T15=" ",T15="　"),0,IF(D15&gt;=840701,0,IF(FK15=1,1,IF(MATCH(T15,Sheet2!$D$3:$D$12,1)&lt;=9,1,0))))</f>
        <v>0</v>
      </c>
      <c r="GA15" s="28">
        <f>IF(OR(X15="",X15=" ",X15="　"),0,IF(D15&gt;=840701,0,IF(FL15=1,1,IF(MATCH(X15,Sheet2!$D$3:$D$12,1)&lt;=9,1,0))))</f>
        <v>0</v>
      </c>
      <c r="GB15" s="28">
        <f>IF(OR(AB15="",AB15=" ",AB15="　"),0,IF(D15&gt;=840701,0,IF(FM15=1,1,IF(MATCH(AB15,Sheet2!$D$3:$D$12,1)&lt;=9,1,0))))</f>
        <v>0</v>
      </c>
      <c r="GC15" s="28">
        <f>IF(OR(AF15="",AF15=" ",AF15="　"),0,IF(D15&gt;=840701,0,IF(FN15=1,1,IF(MATCH(AF15,Sheet2!$D$3:$D$12,1)&lt;=9,1,0))))</f>
        <v>0</v>
      </c>
      <c r="GD15" s="29">
        <f t="shared" si="104"/>
        <v>1</v>
      </c>
      <c r="GE15" s="29">
        <f t="shared" si="105"/>
        <v>1</v>
      </c>
      <c r="GF15" s="30">
        <f t="shared" si="106"/>
        <v>0</v>
      </c>
      <c r="GG15" s="30">
        <f t="shared" si="107"/>
        <v>0</v>
      </c>
      <c r="GH15" s="30">
        <f t="shared" si="108"/>
        <v>0</v>
      </c>
      <c r="GI15" s="30">
        <f t="shared" si="108"/>
        <v>0</v>
      </c>
      <c r="GJ15" s="31"/>
      <c r="GK15" s="27" t="e">
        <f t="shared" si="109"/>
        <v>#VALUE!</v>
      </c>
      <c r="GL15" s="28">
        <f t="shared" si="110"/>
        <v>0</v>
      </c>
      <c r="GM15" s="27" t="e">
        <f t="shared" si="111"/>
        <v>#VALUE!</v>
      </c>
      <c r="GN15" s="28">
        <f t="shared" si="112"/>
        <v>0</v>
      </c>
      <c r="GO15" s="28">
        <f>IF(OR(T15="",T15=" ",T15="　"),0,IF(D15&gt;=840701,0,IF(FZ15=1,1,IF(MATCH(T15,Sheet2!$D$3:$D$12,1)&lt;=10,1,0))))</f>
        <v>0</v>
      </c>
      <c r="GP15" s="28">
        <f>IF(OR(X15="",X15=" ",X15="　"),0,IF(D15&gt;=840701,0,IF(GA15=1,1,IF(MATCH(X15,Sheet2!$D$3:$D$12,1)&lt;=10,1,0))))</f>
        <v>0</v>
      </c>
      <c r="GQ15" s="28">
        <f>IF(OR(AB15="",AB15=" ",AB15="　"),0,IF(D15&gt;=840701,0,IF(GB15=1,1,IF(MATCH(AB15,Sheet2!$D$3:$D$12,1)&lt;=10,1,0))))</f>
        <v>0</v>
      </c>
      <c r="GR15" s="28">
        <f>IF(OR(AF15="",AF15=" ",AF15="　"),0,IF(D15&gt;=840701,0,IF(GC15=1,1,IF(MATCH(AF15,Sheet2!$D$3:$D$12,1)&lt;=10,1,0))))</f>
        <v>0</v>
      </c>
      <c r="GS15" s="29">
        <f t="shared" si="113"/>
        <v>0</v>
      </c>
      <c r="GT15" s="29">
        <f t="shared" si="114"/>
        <v>0</v>
      </c>
      <c r="GU15" s="30">
        <f t="shared" si="115"/>
        <v>0</v>
      </c>
      <c r="GV15" s="30">
        <f t="shared" si="116"/>
        <v>0</v>
      </c>
      <c r="GW15" s="30">
        <f t="shared" si="117"/>
        <v>0</v>
      </c>
      <c r="GX15" s="30">
        <f t="shared" si="117"/>
        <v>0</v>
      </c>
      <c r="GY15" s="131"/>
      <c r="GZ15" s="39" t="str">
        <f t="shared" si="118"/>
        <v>1911/00/00</v>
      </c>
      <c r="HA15" s="131" t="e">
        <f t="shared" si="119"/>
        <v>#VALUE!</v>
      </c>
      <c r="HB15" s="131" t="str">
        <f t="shared" si="120"/>
        <v>1911/00/00</v>
      </c>
      <c r="HC15" s="131" t="e">
        <f t="shared" si="121"/>
        <v>#VALUE!</v>
      </c>
      <c r="HD15" s="131" t="str">
        <f t="shared" si="122"/>
        <v>1911/00/00</v>
      </c>
      <c r="HE15" s="131" t="e">
        <f t="shared" si="123"/>
        <v>#VALUE!</v>
      </c>
      <c r="HF15" s="131" t="str">
        <f t="shared" si="124"/>
        <v>2016/01/01</v>
      </c>
      <c r="HH15" s="131">
        <f>IF(OR(C15="",C15=" ",C15="　"),0,IF(D15&gt;780630,0,ROUND(VLOOKUP(F15,Sheet2!$A$1:$B$20,2,FALSE)*E15,0)))</f>
        <v>0</v>
      </c>
      <c r="HI15" s="131">
        <f t="shared" si="125"/>
        <v>0</v>
      </c>
      <c r="HJ15" s="131">
        <f t="shared" si="126"/>
        <v>0</v>
      </c>
      <c r="HL15" s="131" t="str">
        <f t="shared" si="127"/>
        <v/>
      </c>
      <c r="HM15" s="131" t="str">
        <f t="shared" si="128"/>
        <v/>
      </c>
      <c r="HN15" s="131" t="str">
        <f t="shared" si="129"/>
        <v/>
      </c>
      <c r="HO15" s="131" t="str">
        <f t="shared" si="130"/>
        <v/>
      </c>
      <c r="HP15" s="131" t="str">
        <f t="shared" si="131"/>
        <v/>
      </c>
      <c r="HQ15" s="131" t="str">
        <f t="shared" si="131"/>
        <v/>
      </c>
      <c r="HR15" s="131" t="str">
        <f t="shared" si="132"/>
        <v/>
      </c>
    </row>
    <row r="16" spans="1:226" ht="60" customHeight="1">
      <c r="A16" s="125">
        <v>11</v>
      </c>
      <c r="B16" s="32"/>
      <c r="C16" s="33"/>
      <c r="D16" s="34"/>
      <c r="E16" s="55"/>
      <c r="F16" s="46"/>
      <c r="G16" s="48">
        <f>IF(OR(C16="",C16=" ",C16="　"),0,IF(D16&gt;780630,0,ROUND(VLOOKUP(F16,Sheet2!$A$1:$B$20,2,FALSE),0)))</f>
        <v>0</v>
      </c>
      <c r="H16" s="49">
        <f t="shared" si="0"/>
        <v>0</v>
      </c>
      <c r="I16" s="24">
        <f t="shared" si="1"/>
        <v>0</v>
      </c>
      <c r="J16" s="25">
        <f t="shared" si="2"/>
        <v>0</v>
      </c>
      <c r="K16" s="35"/>
      <c r="L16" s="133" t="str">
        <f t="shared" si="133"/>
        <v/>
      </c>
      <c r="M16" s="51" t="str">
        <f t="shared" si="4"/>
        <v/>
      </c>
      <c r="N16" s="56">
        <v>15.5</v>
      </c>
      <c r="O16" s="38"/>
      <c r="P16" s="133" t="str">
        <f t="shared" si="134"/>
        <v/>
      </c>
      <c r="Q16" s="51" t="str">
        <f t="shared" si="6"/>
        <v/>
      </c>
      <c r="R16" s="56">
        <v>15.5</v>
      </c>
      <c r="S16" s="38"/>
      <c r="T16" s="34"/>
      <c r="U16" s="51" t="str">
        <f t="shared" si="7"/>
        <v/>
      </c>
      <c r="V16" s="56">
        <v>15.5</v>
      </c>
      <c r="W16" s="38"/>
      <c r="X16" s="34"/>
      <c r="Y16" s="51" t="str">
        <f t="shared" si="8"/>
        <v/>
      </c>
      <c r="Z16" s="56">
        <v>15.5</v>
      </c>
      <c r="AA16" s="35"/>
      <c r="AB16" s="34"/>
      <c r="AC16" s="51" t="str">
        <f t="shared" si="9"/>
        <v/>
      </c>
      <c r="AD16" s="56">
        <v>15.5</v>
      </c>
      <c r="AE16" s="38"/>
      <c r="AF16" s="34"/>
      <c r="AG16" s="51" t="str">
        <f t="shared" si="10"/>
        <v/>
      </c>
      <c r="AH16" s="56">
        <v>15.5</v>
      </c>
      <c r="AI16" s="37">
        <f t="shared" si="11"/>
        <v>0</v>
      </c>
      <c r="AJ16" s="47">
        <f t="shared" si="12"/>
        <v>0</v>
      </c>
      <c r="AK16" s="26">
        <f t="shared" si="13"/>
        <v>0</v>
      </c>
      <c r="AL16" s="53">
        <f t="shared" si="14"/>
        <v>0</v>
      </c>
      <c r="AM16" s="36"/>
      <c r="AN16" s="54"/>
      <c r="AO16" s="131" t="e">
        <f>VLOOKUP(LEFT(C16,1),Sheet2!$L$3:$M$28,2,FALSE)&amp;MID(C16,2,9)</f>
        <v>#N/A</v>
      </c>
      <c r="AP16" s="131" t="e">
        <f t="shared" si="15"/>
        <v>#N/A</v>
      </c>
      <c r="AQ16" s="131" t="e">
        <f t="shared" si="16"/>
        <v>#N/A</v>
      </c>
      <c r="AR16" s="27">
        <f t="shared" si="17"/>
        <v>0</v>
      </c>
      <c r="AS16" s="28">
        <f t="shared" si="18"/>
        <v>0</v>
      </c>
      <c r="AT16" s="27">
        <f t="shared" si="19"/>
        <v>0</v>
      </c>
      <c r="AU16" s="28">
        <f t="shared" si="20"/>
        <v>0</v>
      </c>
      <c r="AV16" s="28">
        <f t="shared" si="21"/>
        <v>0</v>
      </c>
      <c r="AW16" s="28">
        <f t="shared" si="22"/>
        <v>0</v>
      </c>
      <c r="AX16" s="28">
        <f t="shared" si="23"/>
        <v>0</v>
      </c>
      <c r="AY16" s="28">
        <f t="shared" si="24"/>
        <v>0</v>
      </c>
      <c r="AZ16" s="29" t="str">
        <f t="shared" si="25"/>
        <v/>
      </c>
      <c r="BA16" s="29"/>
      <c r="BB16" s="30">
        <f t="shared" si="26"/>
        <v>0</v>
      </c>
      <c r="BC16" s="30">
        <f t="shared" si="26"/>
        <v>0</v>
      </c>
      <c r="BD16" s="31">
        <f t="shared" si="27"/>
        <v>0</v>
      </c>
      <c r="BE16" s="131"/>
      <c r="BF16" s="27" t="e">
        <f t="shared" si="28"/>
        <v>#VALUE!</v>
      </c>
      <c r="BG16" s="28">
        <f t="shared" si="29"/>
        <v>0</v>
      </c>
      <c r="BH16" s="27" t="e">
        <f t="shared" si="30"/>
        <v>#VALUE!</v>
      </c>
      <c r="BI16" s="28">
        <f t="shared" si="31"/>
        <v>0</v>
      </c>
      <c r="BJ16" s="28">
        <f>IF(OR(T16="",T16=" ",T16="　"),0,IF(D16&gt;=800701,0,IF(MATCH(T16,Sheet2!$D$3:$D$12,1)&lt;=1,1,0)))</f>
        <v>0</v>
      </c>
      <c r="BK16" s="28">
        <f>IF(OR(X16="",X16=" ",X16="　"),0,IF(D16&gt;=800701,0,IF(MATCH(X16,Sheet2!$D$3:$D$12,1)&lt;=1,1,0)))</f>
        <v>0</v>
      </c>
      <c r="BL16" s="28">
        <f>IF(OR(AB16="",AB16=" ",AB16="　"),0,IF(D16&gt;=800701,0,IF(MATCH(AB16,Sheet2!$D$3:$D$12,1)&lt;=1,1,0)))</f>
        <v>0</v>
      </c>
      <c r="BM16" s="28">
        <f>IF(OR(AF16="",AF16=" ",AF16="　"),0,IF(D16&gt;=800701,0,IF(MATCH(AF16,Sheet2!$D$3:$D$12,1)&lt;=1,1,0)))</f>
        <v>0</v>
      </c>
      <c r="BN16" s="29">
        <f t="shared" si="32"/>
        <v>5</v>
      </c>
      <c r="BO16" s="29">
        <f t="shared" si="33"/>
        <v>3</v>
      </c>
      <c r="BP16" s="30">
        <f t="shared" si="34"/>
        <v>0</v>
      </c>
      <c r="BQ16" s="30">
        <f t="shared" si="35"/>
        <v>0</v>
      </c>
      <c r="BR16" s="30">
        <f t="shared" si="36"/>
        <v>0</v>
      </c>
      <c r="BS16" s="30">
        <f t="shared" si="36"/>
        <v>0</v>
      </c>
      <c r="BT16" s="30"/>
      <c r="BU16" s="27" t="e">
        <f t="shared" si="37"/>
        <v>#VALUE!</v>
      </c>
      <c r="BV16" s="28">
        <f t="shared" si="38"/>
        <v>0</v>
      </c>
      <c r="BW16" s="27" t="e">
        <f t="shared" si="39"/>
        <v>#VALUE!</v>
      </c>
      <c r="BX16" s="28">
        <f t="shared" si="40"/>
        <v>0</v>
      </c>
      <c r="BY16" s="28">
        <f>IF(OR(T16="",T16=" ",T16="　"),0,IF(D16&gt;=810101,0,IF(BJ16=1,1,IF(MATCH(T16,Sheet2!$D$3:$D$12,1)&lt;=2,1,0))))</f>
        <v>0</v>
      </c>
      <c r="BZ16" s="28">
        <f>IF(OR(X16="",X16=" ",X16="　"),0,IF(D16&gt;=810101,0,IF(BK16=1,1,IF(MATCH(X16,Sheet2!$D$3:$D$12,1)&lt;=2,1,0))))</f>
        <v>0</v>
      </c>
      <c r="CA16" s="28">
        <f>IF(OR(AB16="",AB16=" ",AB16="　"),0,IF(D16&gt;=810101,0,IF(BL16=1,1,IF(MATCH(AB16,Sheet2!$D$3:$D$12,1)&lt;=2,1,0))))</f>
        <v>0</v>
      </c>
      <c r="CB16" s="28">
        <f>IF(OR(AF16="",AF16=" ",AF16="　"),0,IF(D16&gt;=810101,0,IF(BM16=1,1,IF(MATCH(AF16,Sheet2!$D$3:$D$12,1)&lt;=2,1,0))))</f>
        <v>0</v>
      </c>
      <c r="CC16" s="29">
        <f t="shared" si="41"/>
        <v>4</v>
      </c>
      <c r="CD16" s="29">
        <f t="shared" si="42"/>
        <v>3</v>
      </c>
      <c r="CE16" s="30">
        <f t="shared" si="43"/>
        <v>0</v>
      </c>
      <c r="CF16" s="30">
        <f t="shared" si="44"/>
        <v>0</v>
      </c>
      <c r="CG16" s="30">
        <f t="shared" si="45"/>
        <v>0</v>
      </c>
      <c r="CH16" s="30">
        <f t="shared" si="45"/>
        <v>0</v>
      </c>
      <c r="CI16" s="30"/>
      <c r="CJ16" s="27" t="e">
        <f t="shared" si="46"/>
        <v>#VALUE!</v>
      </c>
      <c r="CK16" s="28">
        <f t="shared" si="47"/>
        <v>0</v>
      </c>
      <c r="CL16" s="27" t="e">
        <f t="shared" si="48"/>
        <v>#VALUE!</v>
      </c>
      <c r="CM16" s="28">
        <f t="shared" si="49"/>
        <v>0</v>
      </c>
      <c r="CN16" s="28">
        <f>IF(OR(T16="",T16=" ",T16="　"),0,IF(D16&gt;=810701,0,IF(BY16=1,1,IF(MATCH(T16,Sheet2!$D$3:$D$12,1)&lt;=3,1,0))))</f>
        <v>0</v>
      </c>
      <c r="CO16" s="28">
        <f>IF(OR(X16="",X16=" ",X16="　"),0,IF(D16&gt;=810701,0,IF(BZ16=1,1,IF(MATCH(X16,Sheet2!$D$3:$D$12,1)&lt;=3,1,0))))</f>
        <v>0</v>
      </c>
      <c r="CP16" s="28">
        <f>IF(OR(AB16="",AB16=" ",AB16="　"),0,IF(D16&gt;=810701,0,IF(CA16=1,1,IF(MATCH(AB16,Sheet2!$D$3:$D$12,1)&lt;=3,1,0))))</f>
        <v>0</v>
      </c>
      <c r="CQ16" s="28">
        <f>IF(OR(AF16="",AF16=" ",AF16="　"),0,IF(D16&gt;=810701,0,IF(CB16=1,1,IF(MATCH(AF16,Sheet2!$D$3:$D$12,1)&lt;=3,1,0))))</f>
        <v>0</v>
      </c>
      <c r="CR16" s="29">
        <f t="shared" si="50"/>
        <v>4</v>
      </c>
      <c r="CS16" s="29">
        <f t="shared" si="51"/>
        <v>3</v>
      </c>
      <c r="CT16" s="30">
        <f t="shared" si="52"/>
        <v>0</v>
      </c>
      <c r="CU16" s="30">
        <f t="shared" si="53"/>
        <v>0</v>
      </c>
      <c r="CV16" s="30">
        <f t="shared" si="54"/>
        <v>0</v>
      </c>
      <c r="CW16" s="30">
        <f t="shared" si="54"/>
        <v>0</v>
      </c>
      <c r="CX16" s="31"/>
      <c r="CY16" s="27" t="e">
        <f t="shared" si="55"/>
        <v>#VALUE!</v>
      </c>
      <c r="CZ16" s="28">
        <f t="shared" si="56"/>
        <v>0</v>
      </c>
      <c r="DA16" s="27" t="e">
        <f t="shared" si="57"/>
        <v>#VALUE!</v>
      </c>
      <c r="DB16" s="28">
        <f t="shared" si="58"/>
        <v>0</v>
      </c>
      <c r="DC16" s="28">
        <f>IF(OR(T16="",T16=" ",T16="　"),0,IF(D16&gt;=820101,0,IF(CN16=1,1,IF(MATCH(T16,Sheet2!$D$3:$D$12,1)&lt;=4,1,0))))</f>
        <v>0</v>
      </c>
      <c r="DD16" s="28">
        <f>IF(OR(X16="",X16=" ",X16="　"),0,IF(D16&gt;=820101,0,IF(CO16=1,1,IF(MATCH(X16,Sheet2!$D$3:$D$12,1)&lt;=4,1,0))))</f>
        <v>0</v>
      </c>
      <c r="DE16" s="28">
        <f>IF(OR(AB16="",AB16=" ",AB16="　"),0,IF(D16&gt;=820101,0,IF(CP16=1,1,IF(MATCH(AB16,Sheet2!$D$3:$D$12,1)&lt;=4,1,0))))</f>
        <v>0</v>
      </c>
      <c r="DF16" s="28">
        <f>IF(OR(AF16="",AF16=" ",AF16="　"),0,IF(D16&gt;=820101,0,IF(CQ16=1,1,IF(MATCH(AF16,Sheet2!$D$3:$D$12,1)&lt;=4,1,0))))</f>
        <v>0</v>
      </c>
      <c r="DG16" s="29">
        <f t="shared" si="59"/>
        <v>3</v>
      </c>
      <c r="DH16" s="29">
        <f t="shared" si="60"/>
        <v>3</v>
      </c>
      <c r="DI16" s="30">
        <f t="shared" si="61"/>
        <v>0</v>
      </c>
      <c r="DJ16" s="30">
        <f t="shared" si="62"/>
        <v>0</v>
      </c>
      <c r="DK16" s="30">
        <f t="shared" si="63"/>
        <v>0</v>
      </c>
      <c r="DL16" s="30">
        <f t="shared" si="63"/>
        <v>0</v>
      </c>
      <c r="DM16" s="31"/>
      <c r="DN16" s="27" t="e">
        <f t="shared" si="64"/>
        <v>#VALUE!</v>
      </c>
      <c r="DO16" s="28">
        <f t="shared" si="65"/>
        <v>0</v>
      </c>
      <c r="DP16" s="27" t="e">
        <f t="shared" si="66"/>
        <v>#VALUE!</v>
      </c>
      <c r="DQ16" s="28">
        <f t="shared" si="67"/>
        <v>0</v>
      </c>
      <c r="DR16" s="28">
        <f>IF(OR(T16="",T16=" ",T16="　"),0,IF(D16&gt;=820701,0,IF(DC16=1,1,IF(MATCH(T16,Sheet2!$D$3:$D$12,1)&lt;=5,1,0))))</f>
        <v>0</v>
      </c>
      <c r="DS16" s="28">
        <f>IF(OR(X16="",X16=" ",X16="　"),0,IF(D16&gt;=820701,0,IF(DD16=1,1,IF(MATCH(X16,Sheet2!$D$3:$D$12,1)&lt;=5,1,0))))</f>
        <v>0</v>
      </c>
      <c r="DT16" s="28">
        <f>IF(OR(AB16="",AB16=" ",AB16="　"),0,IF(D16&gt;=820701,0,IF(DE16=1,1,IF(MATCH(AB16,Sheet2!$D$3:$D$12,1)&lt;=5,1,0))))</f>
        <v>0</v>
      </c>
      <c r="DU16" s="28">
        <f>IF(OR(AF16="",AF16=" ",AF16="　"),0,IF(D16&gt;=820701,0,IF(DF16=1,1,IF(MATCH(AF16,Sheet2!$D$3:$D$12,1)&lt;=5,1,0))))</f>
        <v>0</v>
      </c>
      <c r="DV16" s="29">
        <f t="shared" si="68"/>
        <v>3</v>
      </c>
      <c r="DW16" s="29">
        <f t="shared" si="69"/>
        <v>3</v>
      </c>
      <c r="DX16" s="30">
        <f t="shared" si="70"/>
        <v>0</v>
      </c>
      <c r="DY16" s="30">
        <f t="shared" si="71"/>
        <v>0</v>
      </c>
      <c r="DZ16" s="30">
        <f t="shared" si="72"/>
        <v>0</v>
      </c>
      <c r="EA16" s="30">
        <f t="shared" si="72"/>
        <v>0</v>
      </c>
      <c r="EB16" s="31"/>
      <c r="EC16" s="27" t="e">
        <f t="shared" si="73"/>
        <v>#VALUE!</v>
      </c>
      <c r="ED16" s="28">
        <f t="shared" si="74"/>
        <v>0</v>
      </c>
      <c r="EE16" s="27" t="e">
        <f t="shared" si="75"/>
        <v>#VALUE!</v>
      </c>
      <c r="EF16" s="28">
        <f t="shared" si="76"/>
        <v>0</v>
      </c>
      <c r="EG16" s="28">
        <f>IF(OR(T16="",T16=" ",T16="　"),0,IF(D16&gt;=830101,0,IF(DR16=1,1,IF(MATCH(T16,Sheet2!$D$3:$D$12,1)&lt;=6,1,0))))</f>
        <v>0</v>
      </c>
      <c r="EH16" s="28">
        <f>IF(OR(X16="",X16=" ",X16="　"),0,IF(D16&gt;=830101,0,IF(DS16=1,1,IF(MATCH(X16,Sheet2!$D$3:$D$12,1)&lt;=6,1,0))))</f>
        <v>0</v>
      </c>
      <c r="EI16" s="28">
        <f>IF(OR(AB16="",AB16=" ",AB16="　"),0,IF(D16&gt;=830101,0,IF(DT16=1,1,IF(MATCH(AB16,Sheet2!$D$3:$D$12,1)&lt;=6,1,0))))</f>
        <v>0</v>
      </c>
      <c r="EJ16" s="28">
        <f>IF(OR(AF16="",AF16=" ",AF16="　"),0,IF(D16&gt;=830101,0,IF(DU16=1,1,IF(MATCH(AF16,Sheet2!$D$3:$D$12,1)&lt;=6,1,0))))</f>
        <v>0</v>
      </c>
      <c r="EK16" s="29">
        <f t="shared" si="77"/>
        <v>2</v>
      </c>
      <c r="EL16" s="29">
        <f t="shared" si="78"/>
        <v>2</v>
      </c>
      <c r="EM16" s="30">
        <f t="shared" si="79"/>
        <v>0</v>
      </c>
      <c r="EN16" s="30">
        <f t="shared" si="80"/>
        <v>0</v>
      </c>
      <c r="EO16" s="30">
        <f t="shared" si="81"/>
        <v>0</v>
      </c>
      <c r="EP16" s="30">
        <f t="shared" si="81"/>
        <v>0</v>
      </c>
      <c r="EQ16" s="31"/>
      <c r="ER16" s="27" t="e">
        <f t="shared" si="82"/>
        <v>#VALUE!</v>
      </c>
      <c r="ES16" s="28">
        <f t="shared" si="83"/>
        <v>0</v>
      </c>
      <c r="ET16" s="27" t="e">
        <f t="shared" si="84"/>
        <v>#VALUE!</v>
      </c>
      <c r="EU16" s="28">
        <f t="shared" si="85"/>
        <v>0</v>
      </c>
      <c r="EV16" s="28">
        <f>IF(OR(T16="",T16=" ",T16="　"),0,IF(D16&gt;=830701,0,IF(EG16=1,1,IF(MATCH(T16,Sheet2!$D$3:$D$12,1)&lt;=7,1,0))))</f>
        <v>0</v>
      </c>
      <c r="EW16" s="28">
        <f>IF(OR(X16="",X16=" ",X16="　"),0,IF(D16&gt;=830701,0,IF(EH16=1,1,IF(MATCH(X16,Sheet2!$D$3:$D$12,1)&lt;=7,1,0))))</f>
        <v>0</v>
      </c>
      <c r="EX16" s="28">
        <f>IF(OR(AB16="",AB16=" ",AB16="　"),0,IF(D16&gt;=830701,0,IF(EI16=1,1,IF(MATCH(AB16,Sheet2!$D$3:$D$12,1)&lt;=7,1,0))))</f>
        <v>0</v>
      </c>
      <c r="EY16" s="28">
        <f>IF(OR(AF16="",AF16=" ",AF16="　"),0,IF(D16&gt;=830701,0,IF(EJ16=1,1,IF(MATCH(AF16,Sheet2!$D$3:$D$12,1)&lt;=7,1,0))))</f>
        <v>0</v>
      </c>
      <c r="EZ16" s="29">
        <f t="shared" si="86"/>
        <v>2</v>
      </c>
      <c r="FA16" s="29">
        <f t="shared" si="87"/>
        <v>2</v>
      </c>
      <c r="FB16" s="30">
        <f t="shared" si="88"/>
        <v>0</v>
      </c>
      <c r="FC16" s="30">
        <f t="shared" si="89"/>
        <v>0</v>
      </c>
      <c r="FD16" s="30">
        <f t="shared" si="90"/>
        <v>0</v>
      </c>
      <c r="FE16" s="30">
        <f t="shared" si="90"/>
        <v>0</v>
      </c>
      <c r="FF16" s="31"/>
      <c r="FG16" s="27" t="e">
        <f t="shared" si="91"/>
        <v>#VALUE!</v>
      </c>
      <c r="FH16" s="28">
        <f t="shared" si="92"/>
        <v>0</v>
      </c>
      <c r="FI16" s="27" t="e">
        <f t="shared" si="93"/>
        <v>#VALUE!</v>
      </c>
      <c r="FJ16" s="28">
        <f t="shared" si="94"/>
        <v>0</v>
      </c>
      <c r="FK16" s="28">
        <f>IF(OR(T16="",T16=" ",T16="　"),0,IF(D16&gt;=840101,0,IF(EV16=1,1,IF(MATCH(T16,Sheet2!$D$3:$D$12,1)&lt;=8,1,0))))</f>
        <v>0</v>
      </c>
      <c r="FL16" s="28">
        <f>IF(OR(X16="",X16=" ",X16="　"),0,IF(D16&gt;=840101,0,IF(EW16=1,1,IF(MATCH(X16,Sheet2!$D$3:$D$12,1)&lt;=8,1,0))))</f>
        <v>0</v>
      </c>
      <c r="FM16" s="28">
        <f>IF(OR(AB16="",AB16=" ",AB16="　"),0,IF(D16&gt;=840101,0,IF(EX16=1,1,IF(MATCH(AB16,Sheet2!$D$3:$D$12,1)&lt;=8,1,0))))</f>
        <v>0</v>
      </c>
      <c r="FN16" s="28">
        <f>IF(OR(AF16="",AF16=" ",AF16="　"),0,IF(D16&gt;=840101,0,IF(EY16=1,1,IF(MATCH(AF16,Sheet2!$D$3:$D$12,1)&lt;=8,1,0))))</f>
        <v>0</v>
      </c>
      <c r="FO16" s="29">
        <f t="shared" si="95"/>
        <v>1</v>
      </c>
      <c r="FP16" s="29">
        <f t="shared" si="96"/>
        <v>1</v>
      </c>
      <c r="FQ16" s="30">
        <f t="shared" si="97"/>
        <v>0</v>
      </c>
      <c r="FR16" s="30">
        <f t="shared" si="98"/>
        <v>0</v>
      </c>
      <c r="FS16" s="30">
        <f t="shared" si="99"/>
        <v>0</v>
      </c>
      <c r="FT16" s="30">
        <f t="shared" si="99"/>
        <v>0</v>
      </c>
      <c r="FU16" s="31"/>
      <c r="FV16" s="27" t="e">
        <f t="shared" si="100"/>
        <v>#VALUE!</v>
      </c>
      <c r="FW16" s="28">
        <f t="shared" si="101"/>
        <v>0</v>
      </c>
      <c r="FX16" s="27" t="e">
        <f t="shared" si="102"/>
        <v>#VALUE!</v>
      </c>
      <c r="FY16" s="28">
        <f t="shared" si="103"/>
        <v>0</v>
      </c>
      <c r="FZ16" s="28">
        <f>IF(OR(T16="",T16=" ",T16="　"),0,IF(D16&gt;=840701,0,IF(FK16=1,1,IF(MATCH(T16,Sheet2!$D$3:$D$12,1)&lt;=9,1,0))))</f>
        <v>0</v>
      </c>
      <c r="GA16" s="28">
        <f>IF(OR(X16="",X16=" ",X16="　"),0,IF(D16&gt;=840701,0,IF(FL16=1,1,IF(MATCH(X16,Sheet2!$D$3:$D$12,1)&lt;=9,1,0))))</f>
        <v>0</v>
      </c>
      <c r="GB16" s="28">
        <f>IF(OR(AB16="",AB16=" ",AB16="　"),0,IF(D16&gt;=840701,0,IF(FM16=1,1,IF(MATCH(AB16,Sheet2!$D$3:$D$12,1)&lt;=9,1,0))))</f>
        <v>0</v>
      </c>
      <c r="GC16" s="28">
        <f>IF(OR(AF16="",AF16=" ",AF16="　"),0,IF(D16&gt;=840701,0,IF(FN16=1,1,IF(MATCH(AF16,Sheet2!$D$3:$D$12,1)&lt;=9,1,0))))</f>
        <v>0</v>
      </c>
      <c r="GD16" s="29">
        <f t="shared" si="104"/>
        <v>1</v>
      </c>
      <c r="GE16" s="29">
        <f t="shared" si="105"/>
        <v>1</v>
      </c>
      <c r="GF16" s="30">
        <f t="shared" si="106"/>
        <v>0</v>
      </c>
      <c r="GG16" s="30">
        <f t="shared" si="107"/>
        <v>0</v>
      </c>
      <c r="GH16" s="30">
        <f t="shared" si="108"/>
        <v>0</v>
      </c>
      <c r="GI16" s="30">
        <f t="shared" si="108"/>
        <v>0</v>
      </c>
      <c r="GJ16" s="31"/>
      <c r="GK16" s="27" t="e">
        <f t="shared" si="109"/>
        <v>#VALUE!</v>
      </c>
      <c r="GL16" s="28">
        <f t="shared" si="110"/>
        <v>0</v>
      </c>
      <c r="GM16" s="27" t="e">
        <f t="shared" si="111"/>
        <v>#VALUE!</v>
      </c>
      <c r="GN16" s="28">
        <f t="shared" si="112"/>
        <v>0</v>
      </c>
      <c r="GO16" s="28">
        <f>IF(OR(T16="",T16=" ",T16="　"),0,IF(D16&gt;=840701,0,IF(FZ16=1,1,IF(MATCH(T16,Sheet2!$D$3:$D$12,1)&lt;=10,1,0))))</f>
        <v>0</v>
      </c>
      <c r="GP16" s="28">
        <f>IF(OR(X16="",X16=" ",X16="　"),0,IF(D16&gt;=840701,0,IF(GA16=1,1,IF(MATCH(X16,Sheet2!$D$3:$D$12,1)&lt;=10,1,0))))</f>
        <v>0</v>
      </c>
      <c r="GQ16" s="28">
        <f>IF(OR(AB16="",AB16=" ",AB16="　"),0,IF(D16&gt;=840701,0,IF(GB16=1,1,IF(MATCH(AB16,Sheet2!$D$3:$D$12,1)&lt;=10,1,0))))</f>
        <v>0</v>
      </c>
      <c r="GR16" s="28">
        <f>IF(OR(AF16="",AF16=" ",AF16="　"),0,IF(D16&gt;=840701,0,IF(GC16=1,1,IF(MATCH(AF16,Sheet2!$D$3:$D$12,1)&lt;=10,1,0))))</f>
        <v>0</v>
      </c>
      <c r="GS16" s="29">
        <f t="shared" si="113"/>
        <v>0</v>
      </c>
      <c r="GT16" s="29">
        <f t="shared" si="114"/>
        <v>0</v>
      </c>
      <c r="GU16" s="30">
        <f t="shared" si="115"/>
        <v>0</v>
      </c>
      <c r="GV16" s="30">
        <f t="shared" si="116"/>
        <v>0</v>
      </c>
      <c r="GW16" s="30">
        <f t="shared" si="117"/>
        <v>0</v>
      </c>
      <c r="GX16" s="30">
        <f t="shared" si="117"/>
        <v>0</v>
      </c>
      <c r="GY16" s="131"/>
      <c r="GZ16" s="39" t="str">
        <f t="shared" si="118"/>
        <v>1911/00/00</v>
      </c>
      <c r="HA16" s="131" t="e">
        <f t="shared" si="119"/>
        <v>#VALUE!</v>
      </c>
      <c r="HB16" s="131" t="str">
        <f t="shared" si="120"/>
        <v>1911/00/00</v>
      </c>
      <c r="HC16" s="131" t="e">
        <f t="shared" si="121"/>
        <v>#VALUE!</v>
      </c>
      <c r="HD16" s="131" t="str">
        <f t="shared" si="122"/>
        <v>1911/00/00</v>
      </c>
      <c r="HE16" s="131" t="e">
        <f t="shared" si="123"/>
        <v>#VALUE!</v>
      </c>
      <c r="HF16" s="131" t="str">
        <f t="shared" si="124"/>
        <v>2016/01/01</v>
      </c>
      <c r="HH16" s="131">
        <f>IF(OR(C16="",C16=" ",C16="　"),0,IF(D16&gt;780630,0,ROUND(VLOOKUP(F16,Sheet2!$A$1:$B$20,2,FALSE)*E16,0)))</f>
        <v>0</v>
      </c>
      <c r="HI16" s="131">
        <f t="shared" si="125"/>
        <v>0</v>
      </c>
      <c r="HJ16" s="131">
        <f t="shared" si="126"/>
        <v>0</v>
      </c>
      <c r="HL16" s="131" t="str">
        <f t="shared" si="127"/>
        <v/>
      </c>
      <c r="HM16" s="131" t="str">
        <f t="shared" si="128"/>
        <v/>
      </c>
      <c r="HN16" s="131" t="str">
        <f t="shared" si="129"/>
        <v/>
      </c>
      <c r="HO16" s="131" t="str">
        <f t="shared" si="130"/>
        <v/>
      </c>
      <c r="HP16" s="131" t="str">
        <f t="shared" si="131"/>
        <v/>
      </c>
      <c r="HQ16" s="131" t="str">
        <f t="shared" si="131"/>
        <v/>
      </c>
      <c r="HR16" s="131" t="str">
        <f t="shared" si="132"/>
        <v/>
      </c>
    </row>
    <row r="17" spans="1:226" ht="60" customHeight="1">
      <c r="A17" s="125">
        <v>12</v>
      </c>
      <c r="B17" s="32"/>
      <c r="C17" s="33"/>
      <c r="D17" s="34"/>
      <c r="E17" s="55"/>
      <c r="F17" s="46"/>
      <c r="G17" s="48">
        <f>IF(OR(C17="",C17=" ",C17="　"),0,IF(D17&gt;780630,0,ROUND(VLOOKUP(F17,Sheet2!$A$1:$B$20,2,FALSE),0)))</f>
        <v>0</v>
      </c>
      <c r="H17" s="49">
        <f t="shared" si="0"/>
        <v>0</v>
      </c>
      <c r="I17" s="24">
        <f t="shared" si="1"/>
        <v>0</v>
      </c>
      <c r="J17" s="25">
        <f t="shared" si="2"/>
        <v>0</v>
      </c>
      <c r="K17" s="35"/>
      <c r="L17" s="133" t="str">
        <f t="shared" si="133"/>
        <v/>
      </c>
      <c r="M17" s="51" t="str">
        <f t="shared" si="4"/>
        <v/>
      </c>
      <c r="N17" s="56">
        <v>15.5</v>
      </c>
      <c r="O17" s="38"/>
      <c r="P17" s="133" t="str">
        <f t="shared" si="134"/>
        <v/>
      </c>
      <c r="Q17" s="51" t="str">
        <f t="shared" si="6"/>
        <v/>
      </c>
      <c r="R17" s="56">
        <v>15.5</v>
      </c>
      <c r="S17" s="38"/>
      <c r="T17" s="34"/>
      <c r="U17" s="51" t="str">
        <f t="shared" si="7"/>
        <v/>
      </c>
      <c r="V17" s="56">
        <v>15.5</v>
      </c>
      <c r="W17" s="38"/>
      <c r="X17" s="34"/>
      <c r="Y17" s="51" t="str">
        <f t="shared" si="8"/>
        <v/>
      </c>
      <c r="Z17" s="56">
        <v>15.5</v>
      </c>
      <c r="AA17" s="35"/>
      <c r="AB17" s="34"/>
      <c r="AC17" s="51" t="str">
        <f t="shared" si="9"/>
        <v/>
      </c>
      <c r="AD17" s="56">
        <v>15.5</v>
      </c>
      <c r="AE17" s="38"/>
      <c r="AF17" s="34"/>
      <c r="AG17" s="51" t="str">
        <f t="shared" si="10"/>
        <v/>
      </c>
      <c r="AH17" s="56">
        <v>15.5</v>
      </c>
      <c r="AI17" s="37">
        <f t="shared" si="11"/>
        <v>0</v>
      </c>
      <c r="AJ17" s="47">
        <f t="shared" si="12"/>
        <v>0</v>
      </c>
      <c r="AK17" s="26">
        <f t="shared" si="13"/>
        <v>0</v>
      </c>
      <c r="AL17" s="53">
        <f t="shared" si="14"/>
        <v>0</v>
      </c>
      <c r="AM17" s="36"/>
      <c r="AN17" s="54"/>
      <c r="AO17" s="131" t="e">
        <f>VLOOKUP(LEFT(C17,1),Sheet2!$L$3:$M$28,2,FALSE)&amp;MID(C17,2,9)</f>
        <v>#N/A</v>
      </c>
      <c r="AP17" s="131" t="e">
        <f t="shared" si="15"/>
        <v>#N/A</v>
      </c>
      <c r="AQ17" s="131" t="e">
        <f t="shared" si="16"/>
        <v>#N/A</v>
      </c>
      <c r="AR17" s="27">
        <f t="shared" si="17"/>
        <v>0</v>
      </c>
      <c r="AS17" s="28">
        <f t="shared" si="18"/>
        <v>0</v>
      </c>
      <c r="AT17" s="27">
        <f t="shared" si="19"/>
        <v>0</v>
      </c>
      <c r="AU17" s="28">
        <f t="shared" si="20"/>
        <v>0</v>
      </c>
      <c r="AV17" s="28">
        <f t="shared" si="21"/>
        <v>0</v>
      </c>
      <c r="AW17" s="28">
        <f t="shared" si="22"/>
        <v>0</v>
      </c>
      <c r="AX17" s="28">
        <f t="shared" si="23"/>
        <v>0</v>
      </c>
      <c r="AY17" s="28">
        <f t="shared" si="24"/>
        <v>0</v>
      </c>
      <c r="AZ17" s="29" t="str">
        <f t="shared" si="25"/>
        <v/>
      </c>
      <c r="BA17" s="29"/>
      <c r="BB17" s="30">
        <f t="shared" si="26"/>
        <v>0</v>
      </c>
      <c r="BC17" s="30">
        <f t="shared" si="26"/>
        <v>0</v>
      </c>
      <c r="BD17" s="31">
        <f t="shared" si="27"/>
        <v>0</v>
      </c>
      <c r="BE17" s="131"/>
      <c r="BF17" s="27" t="e">
        <f t="shared" si="28"/>
        <v>#VALUE!</v>
      </c>
      <c r="BG17" s="28">
        <f t="shared" si="29"/>
        <v>0</v>
      </c>
      <c r="BH17" s="27" t="e">
        <f t="shared" si="30"/>
        <v>#VALUE!</v>
      </c>
      <c r="BI17" s="28">
        <f t="shared" si="31"/>
        <v>0</v>
      </c>
      <c r="BJ17" s="28">
        <f>IF(OR(T17="",T17=" ",T17="　"),0,IF(D17&gt;=800701,0,IF(MATCH(T17,Sheet2!$D$3:$D$12,1)&lt;=1,1,0)))</f>
        <v>0</v>
      </c>
      <c r="BK17" s="28">
        <f>IF(OR(X17="",X17=" ",X17="　"),0,IF(D17&gt;=800701,0,IF(MATCH(X17,Sheet2!$D$3:$D$12,1)&lt;=1,1,0)))</f>
        <v>0</v>
      </c>
      <c r="BL17" s="28">
        <f>IF(OR(AB17="",AB17=" ",AB17="　"),0,IF(D17&gt;=800701,0,IF(MATCH(AB17,Sheet2!$D$3:$D$12,1)&lt;=1,1,0)))</f>
        <v>0</v>
      </c>
      <c r="BM17" s="28">
        <f>IF(OR(AF17="",AF17=" ",AF17="　"),0,IF(D17&gt;=800701,0,IF(MATCH(AF17,Sheet2!$D$3:$D$12,1)&lt;=1,1,0)))</f>
        <v>0</v>
      </c>
      <c r="BN17" s="29">
        <f t="shared" si="32"/>
        <v>5</v>
      </c>
      <c r="BO17" s="29">
        <f t="shared" si="33"/>
        <v>3</v>
      </c>
      <c r="BP17" s="30">
        <f t="shared" si="34"/>
        <v>0</v>
      </c>
      <c r="BQ17" s="30">
        <f t="shared" si="35"/>
        <v>0</v>
      </c>
      <c r="BR17" s="30">
        <f t="shared" si="36"/>
        <v>0</v>
      </c>
      <c r="BS17" s="30">
        <f t="shared" si="36"/>
        <v>0</v>
      </c>
      <c r="BT17" s="30"/>
      <c r="BU17" s="27" t="e">
        <f t="shared" si="37"/>
        <v>#VALUE!</v>
      </c>
      <c r="BV17" s="28">
        <f t="shared" si="38"/>
        <v>0</v>
      </c>
      <c r="BW17" s="27" t="e">
        <f t="shared" si="39"/>
        <v>#VALUE!</v>
      </c>
      <c r="BX17" s="28">
        <f t="shared" si="40"/>
        <v>0</v>
      </c>
      <c r="BY17" s="28">
        <f>IF(OR(T17="",T17=" ",T17="　"),0,IF(D17&gt;=810101,0,IF(BJ17=1,1,IF(MATCH(T17,Sheet2!$D$3:$D$12,1)&lt;=2,1,0))))</f>
        <v>0</v>
      </c>
      <c r="BZ17" s="28">
        <f>IF(OR(X17="",X17=" ",X17="　"),0,IF(D17&gt;=810101,0,IF(BK17=1,1,IF(MATCH(X17,Sheet2!$D$3:$D$12,1)&lt;=2,1,0))))</f>
        <v>0</v>
      </c>
      <c r="CA17" s="28">
        <f>IF(OR(AB17="",AB17=" ",AB17="　"),0,IF(D17&gt;=810101,0,IF(BL17=1,1,IF(MATCH(AB17,Sheet2!$D$3:$D$12,1)&lt;=2,1,0))))</f>
        <v>0</v>
      </c>
      <c r="CB17" s="28">
        <f>IF(OR(AF17="",AF17=" ",AF17="　"),0,IF(D17&gt;=810101,0,IF(BM17=1,1,IF(MATCH(AF17,Sheet2!$D$3:$D$12,1)&lt;=2,1,0))))</f>
        <v>0</v>
      </c>
      <c r="CC17" s="29">
        <f t="shared" si="41"/>
        <v>4</v>
      </c>
      <c r="CD17" s="29">
        <f t="shared" si="42"/>
        <v>3</v>
      </c>
      <c r="CE17" s="30">
        <f t="shared" si="43"/>
        <v>0</v>
      </c>
      <c r="CF17" s="30">
        <f t="shared" si="44"/>
        <v>0</v>
      </c>
      <c r="CG17" s="30">
        <f t="shared" si="45"/>
        <v>0</v>
      </c>
      <c r="CH17" s="30">
        <f t="shared" si="45"/>
        <v>0</v>
      </c>
      <c r="CI17" s="30"/>
      <c r="CJ17" s="27" t="e">
        <f t="shared" si="46"/>
        <v>#VALUE!</v>
      </c>
      <c r="CK17" s="28">
        <f t="shared" si="47"/>
        <v>0</v>
      </c>
      <c r="CL17" s="27" t="e">
        <f t="shared" si="48"/>
        <v>#VALUE!</v>
      </c>
      <c r="CM17" s="28">
        <f t="shared" si="49"/>
        <v>0</v>
      </c>
      <c r="CN17" s="28">
        <f>IF(OR(T17="",T17=" ",T17="　"),0,IF(D17&gt;=810701,0,IF(BY17=1,1,IF(MATCH(T17,Sheet2!$D$3:$D$12,1)&lt;=3,1,0))))</f>
        <v>0</v>
      </c>
      <c r="CO17" s="28">
        <f>IF(OR(X17="",X17=" ",X17="　"),0,IF(D17&gt;=810701,0,IF(BZ17=1,1,IF(MATCH(X17,Sheet2!$D$3:$D$12,1)&lt;=3,1,0))))</f>
        <v>0</v>
      </c>
      <c r="CP17" s="28">
        <f>IF(OR(AB17="",AB17=" ",AB17="　"),0,IF(D17&gt;=810701,0,IF(CA17=1,1,IF(MATCH(AB17,Sheet2!$D$3:$D$12,1)&lt;=3,1,0))))</f>
        <v>0</v>
      </c>
      <c r="CQ17" s="28">
        <f>IF(OR(AF17="",AF17=" ",AF17="　"),0,IF(D17&gt;=810701,0,IF(CB17=1,1,IF(MATCH(AF17,Sheet2!$D$3:$D$12,1)&lt;=3,1,0))))</f>
        <v>0</v>
      </c>
      <c r="CR17" s="29">
        <f t="shared" si="50"/>
        <v>4</v>
      </c>
      <c r="CS17" s="29">
        <f t="shared" si="51"/>
        <v>3</v>
      </c>
      <c r="CT17" s="30">
        <f t="shared" si="52"/>
        <v>0</v>
      </c>
      <c r="CU17" s="30">
        <f t="shared" si="53"/>
        <v>0</v>
      </c>
      <c r="CV17" s="30">
        <f t="shared" si="54"/>
        <v>0</v>
      </c>
      <c r="CW17" s="30">
        <f t="shared" si="54"/>
        <v>0</v>
      </c>
      <c r="CX17" s="31"/>
      <c r="CY17" s="27" t="e">
        <f t="shared" si="55"/>
        <v>#VALUE!</v>
      </c>
      <c r="CZ17" s="28">
        <f t="shared" si="56"/>
        <v>0</v>
      </c>
      <c r="DA17" s="27" t="e">
        <f t="shared" si="57"/>
        <v>#VALUE!</v>
      </c>
      <c r="DB17" s="28">
        <f t="shared" si="58"/>
        <v>0</v>
      </c>
      <c r="DC17" s="28">
        <f>IF(OR(T17="",T17=" ",T17="　"),0,IF(D17&gt;=820101,0,IF(CN17=1,1,IF(MATCH(T17,Sheet2!$D$3:$D$12,1)&lt;=4,1,0))))</f>
        <v>0</v>
      </c>
      <c r="DD17" s="28">
        <f>IF(OR(X17="",X17=" ",X17="　"),0,IF(D17&gt;=820101,0,IF(CO17=1,1,IF(MATCH(X17,Sheet2!$D$3:$D$12,1)&lt;=4,1,0))))</f>
        <v>0</v>
      </c>
      <c r="DE17" s="28">
        <f>IF(OR(AB17="",AB17=" ",AB17="　"),0,IF(D17&gt;=820101,0,IF(CP17=1,1,IF(MATCH(AB17,Sheet2!$D$3:$D$12,1)&lt;=4,1,0))))</f>
        <v>0</v>
      </c>
      <c r="DF17" s="28">
        <f>IF(OR(AF17="",AF17=" ",AF17="　"),0,IF(D17&gt;=820101,0,IF(CQ17=1,1,IF(MATCH(AF17,Sheet2!$D$3:$D$12,1)&lt;=4,1,0))))</f>
        <v>0</v>
      </c>
      <c r="DG17" s="29">
        <f t="shared" si="59"/>
        <v>3</v>
      </c>
      <c r="DH17" s="29">
        <f t="shared" si="60"/>
        <v>3</v>
      </c>
      <c r="DI17" s="30">
        <f t="shared" si="61"/>
        <v>0</v>
      </c>
      <c r="DJ17" s="30">
        <f t="shared" si="62"/>
        <v>0</v>
      </c>
      <c r="DK17" s="30">
        <f t="shared" si="63"/>
        <v>0</v>
      </c>
      <c r="DL17" s="30">
        <f t="shared" si="63"/>
        <v>0</v>
      </c>
      <c r="DM17" s="31"/>
      <c r="DN17" s="27" t="e">
        <f t="shared" si="64"/>
        <v>#VALUE!</v>
      </c>
      <c r="DO17" s="28">
        <f t="shared" si="65"/>
        <v>0</v>
      </c>
      <c r="DP17" s="27" t="e">
        <f t="shared" si="66"/>
        <v>#VALUE!</v>
      </c>
      <c r="DQ17" s="28">
        <f t="shared" si="67"/>
        <v>0</v>
      </c>
      <c r="DR17" s="28">
        <f>IF(OR(T17="",T17=" ",T17="　"),0,IF(D17&gt;=820701,0,IF(DC17=1,1,IF(MATCH(T17,Sheet2!$D$3:$D$12,1)&lt;=5,1,0))))</f>
        <v>0</v>
      </c>
      <c r="DS17" s="28">
        <f>IF(OR(X17="",X17=" ",X17="　"),0,IF(D17&gt;=820701,0,IF(DD17=1,1,IF(MATCH(X17,Sheet2!$D$3:$D$12,1)&lt;=5,1,0))))</f>
        <v>0</v>
      </c>
      <c r="DT17" s="28">
        <f>IF(OR(AB17="",AB17=" ",AB17="　"),0,IF(D17&gt;=820701,0,IF(DE17=1,1,IF(MATCH(AB17,Sheet2!$D$3:$D$12,1)&lt;=5,1,0))))</f>
        <v>0</v>
      </c>
      <c r="DU17" s="28">
        <f>IF(OR(AF17="",AF17=" ",AF17="　"),0,IF(D17&gt;=820701,0,IF(DF17=1,1,IF(MATCH(AF17,Sheet2!$D$3:$D$12,1)&lt;=5,1,0))))</f>
        <v>0</v>
      </c>
      <c r="DV17" s="29">
        <f t="shared" si="68"/>
        <v>3</v>
      </c>
      <c r="DW17" s="29">
        <f t="shared" si="69"/>
        <v>3</v>
      </c>
      <c r="DX17" s="30">
        <f t="shared" si="70"/>
        <v>0</v>
      </c>
      <c r="DY17" s="30">
        <f t="shared" si="71"/>
        <v>0</v>
      </c>
      <c r="DZ17" s="30">
        <f t="shared" si="72"/>
        <v>0</v>
      </c>
      <c r="EA17" s="30">
        <f t="shared" si="72"/>
        <v>0</v>
      </c>
      <c r="EB17" s="31"/>
      <c r="EC17" s="27" t="e">
        <f t="shared" si="73"/>
        <v>#VALUE!</v>
      </c>
      <c r="ED17" s="28">
        <f t="shared" si="74"/>
        <v>0</v>
      </c>
      <c r="EE17" s="27" t="e">
        <f t="shared" si="75"/>
        <v>#VALUE!</v>
      </c>
      <c r="EF17" s="28">
        <f t="shared" si="76"/>
        <v>0</v>
      </c>
      <c r="EG17" s="28">
        <f>IF(OR(T17="",T17=" ",T17="　"),0,IF(D17&gt;=830101,0,IF(DR17=1,1,IF(MATCH(T17,Sheet2!$D$3:$D$12,1)&lt;=6,1,0))))</f>
        <v>0</v>
      </c>
      <c r="EH17" s="28">
        <f>IF(OR(X17="",X17=" ",X17="　"),0,IF(D17&gt;=830101,0,IF(DS17=1,1,IF(MATCH(X17,Sheet2!$D$3:$D$12,1)&lt;=6,1,0))))</f>
        <v>0</v>
      </c>
      <c r="EI17" s="28">
        <f>IF(OR(AB17="",AB17=" ",AB17="　"),0,IF(D17&gt;=830101,0,IF(DT17=1,1,IF(MATCH(AB17,Sheet2!$D$3:$D$12,1)&lt;=6,1,0))))</f>
        <v>0</v>
      </c>
      <c r="EJ17" s="28">
        <f>IF(OR(AF17="",AF17=" ",AF17="　"),0,IF(D17&gt;=830101,0,IF(DU17=1,1,IF(MATCH(AF17,Sheet2!$D$3:$D$12,1)&lt;=6,1,0))))</f>
        <v>0</v>
      </c>
      <c r="EK17" s="29">
        <f t="shared" si="77"/>
        <v>2</v>
      </c>
      <c r="EL17" s="29">
        <f t="shared" si="78"/>
        <v>2</v>
      </c>
      <c r="EM17" s="30">
        <f t="shared" si="79"/>
        <v>0</v>
      </c>
      <c r="EN17" s="30">
        <f t="shared" si="80"/>
        <v>0</v>
      </c>
      <c r="EO17" s="30">
        <f t="shared" si="81"/>
        <v>0</v>
      </c>
      <c r="EP17" s="30">
        <f t="shared" si="81"/>
        <v>0</v>
      </c>
      <c r="EQ17" s="31"/>
      <c r="ER17" s="27" t="e">
        <f t="shared" si="82"/>
        <v>#VALUE!</v>
      </c>
      <c r="ES17" s="28">
        <f t="shared" si="83"/>
        <v>0</v>
      </c>
      <c r="ET17" s="27" t="e">
        <f t="shared" si="84"/>
        <v>#VALUE!</v>
      </c>
      <c r="EU17" s="28">
        <f t="shared" si="85"/>
        <v>0</v>
      </c>
      <c r="EV17" s="28">
        <f>IF(OR(T17="",T17=" ",T17="　"),0,IF(D17&gt;=830701,0,IF(EG17=1,1,IF(MATCH(T17,Sheet2!$D$3:$D$12,1)&lt;=7,1,0))))</f>
        <v>0</v>
      </c>
      <c r="EW17" s="28">
        <f>IF(OR(X17="",X17=" ",X17="　"),0,IF(D17&gt;=830701,0,IF(EH17=1,1,IF(MATCH(X17,Sheet2!$D$3:$D$12,1)&lt;=7,1,0))))</f>
        <v>0</v>
      </c>
      <c r="EX17" s="28">
        <f>IF(OR(AB17="",AB17=" ",AB17="　"),0,IF(D17&gt;=830701,0,IF(EI17=1,1,IF(MATCH(AB17,Sheet2!$D$3:$D$12,1)&lt;=7,1,0))))</f>
        <v>0</v>
      </c>
      <c r="EY17" s="28">
        <f>IF(OR(AF17="",AF17=" ",AF17="　"),0,IF(D17&gt;=830701,0,IF(EJ17=1,1,IF(MATCH(AF17,Sheet2!$D$3:$D$12,1)&lt;=7,1,0))))</f>
        <v>0</v>
      </c>
      <c r="EZ17" s="29">
        <f t="shared" si="86"/>
        <v>2</v>
      </c>
      <c r="FA17" s="29">
        <f t="shared" si="87"/>
        <v>2</v>
      </c>
      <c r="FB17" s="30">
        <f t="shared" si="88"/>
        <v>0</v>
      </c>
      <c r="FC17" s="30">
        <f t="shared" si="89"/>
        <v>0</v>
      </c>
      <c r="FD17" s="30">
        <f t="shared" si="90"/>
        <v>0</v>
      </c>
      <c r="FE17" s="30">
        <f t="shared" si="90"/>
        <v>0</v>
      </c>
      <c r="FF17" s="31"/>
      <c r="FG17" s="27" t="e">
        <f t="shared" si="91"/>
        <v>#VALUE!</v>
      </c>
      <c r="FH17" s="28">
        <f t="shared" si="92"/>
        <v>0</v>
      </c>
      <c r="FI17" s="27" t="e">
        <f t="shared" si="93"/>
        <v>#VALUE!</v>
      </c>
      <c r="FJ17" s="28">
        <f t="shared" si="94"/>
        <v>0</v>
      </c>
      <c r="FK17" s="28">
        <f>IF(OR(T17="",T17=" ",T17="　"),0,IF(D17&gt;=840101,0,IF(EV17=1,1,IF(MATCH(T17,Sheet2!$D$3:$D$12,1)&lt;=8,1,0))))</f>
        <v>0</v>
      </c>
      <c r="FL17" s="28">
        <f>IF(OR(X17="",X17=" ",X17="　"),0,IF(D17&gt;=840101,0,IF(EW17=1,1,IF(MATCH(X17,Sheet2!$D$3:$D$12,1)&lt;=8,1,0))))</f>
        <v>0</v>
      </c>
      <c r="FM17" s="28">
        <f>IF(OR(AB17="",AB17=" ",AB17="　"),0,IF(D17&gt;=840101,0,IF(EX17=1,1,IF(MATCH(AB17,Sheet2!$D$3:$D$12,1)&lt;=8,1,0))))</f>
        <v>0</v>
      </c>
      <c r="FN17" s="28">
        <f>IF(OR(AF17="",AF17=" ",AF17="　"),0,IF(D17&gt;=840101,0,IF(EY17=1,1,IF(MATCH(AF17,Sheet2!$D$3:$D$12,1)&lt;=8,1,0))))</f>
        <v>0</v>
      </c>
      <c r="FO17" s="29">
        <f t="shared" si="95"/>
        <v>1</v>
      </c>
      <c r="FP17" s="29">
        <f t="shared" si="96"/>
        <v>1</v>
      </c>
      <c r="FQ17" s="30">
        <f t="shared" si="97"/>
        <v>0</v>
      </c>
      <c r="FR17" s="30">
        <f t="shared" si="98"/>
        <v>0</v>
      </c>
      <c r="FS17" s="30">
        <f t="shared" si="99"/>
        <v>0</v>
      </c>
      <c r="FT17" s="30">
        <f t="shared" si="99"/>
        <v>0</v>
      </c>
      <c r="FU17" s="31"/>
      <c r="FV17" s="27" t="e">
        <f t="shared" si="100"/>
        <v>#VALUE!</v>
      </c>
      <c r="FW17" s="28">
        <f t="shared" si="101"/>
        <v>0</v>
      </c>
      <c r="FX17" s="27" t="e">
        <f t="shared" si="102"/>
        <v>#VALUE!</v>
      </c>
      <c r="FY17" s="28">
        <f t="shared" si="103"/>
        <v>0</v>
      </c>
      <c r="FZ17" s="28">
        <f>IF(OR(T17="",T17=" ",T17="　"),0,IF(D17&gt;=840701,0,IF(FK17=1,1,IF(MATCH(T17,Sheet2!$D$3:$D$12,1)&lt;=9,1,0))))</f>
        <v>0</v>
      </c>
      <c r="GA17" s="28">
        <f>IF(OR(X17="",X17=" ",X17="　"),0,IF(D17&gt;=840701,0,IF(FL17=1,1,IF(MATCH(X17,Sheet2!$D$3:$D$12,1)&lt;=9,1,0))))</f>
        <v>0</v>
      </c>
      <c r="GB17" s="28">
        <f>IF(OR(AB17="",AB17=" ",AB17="　"),0,IF(D17&gt;=840701,0,IF(FM17=1,1,IF(MATCH(AB17,Sheet2!$D$3:$D$12,1)&lt;=9,1,0))))</f>
        <v>0</v>
      </c>
      <c r="GC17" s="28">
        <f>IF(OR(AF17="",AF17=" ",AF17="　"),0,IF(D17&gt;=840701,0,IF(FN17=1,1,IF(MATCH(AF17,Sheet2!$D$3:$D$12,1)&lt;=9,1,0))))</f>
        <v>0</v>
      </c>
      <c r="GD17" s="29">
        <f t="shared" si="104"/>
        <v>1</v>
      </c>
      <c r="GE17" s="29">
        <f t="shared" si="105"/>
        <v>1</v>
      </c>
      <c r="GF17" s="30">
        <f t="shared" si="106"/>
        <v>0</v>
      </c>
      <c r="GG17" s="30">
        <f t="shared" si="107"/>
        <v>0</v>
      </c>
      <c r="GH17" s="30">
        <f t="shared" si="108"/>
        <v>0</v>
      </c>
      <c r="GI17" s="30">
        <f t="shared" si="108"/>
        <v>0</v>
      </c>
      <c r="GJ17" s="31"/>
      <c r="GK17" s="27" t="e">
        <f t="shared" si="109"/>
        <v>#VALUE!</v>
      </c>
      <c r="GL17" s="28">
        <f t="shared" si="110"/>
        <v>0</v>
      </c>
      <c r="GM17" s="27" t="e">
        <f t="shared" si="111"/>
        <v>#VALUE!</v>
      </c>
      <c r="GN17" s="28">
        <f t="shared" si="112"/>
        <v>0</v>
      </c>
      <c r="GO17" s="28">
        <f>IF(OR(T17="",T17=" ",T17="　"),0,IF(D17&gt;=840701,0,IF(FZ17=1,1,IF(MATCH(T17,Sheet2!$D$3:$D$12,1)&lt;=10,1,0))))</f>
        <v>0</v>
      </c>
      <c r="GP17" s="28">
        <f>IF(OR(X17="",X17=" ",X17="　"),0,IF(D17&gt;=840701,0,IF(GA17=1,1,IF(MATCH(X17,Sheet2!$D$3:$D$12,1)&lt;=10,1,0))))</f>
        <v>0</v>
      </c>
      <c r="GQ17" s="28">
        <f>IF(OR(AB17="",AB17=" ",AB17="　"),0,IF(D17&gt;=840701,0,IF(GB17=1,1,IF(MATCH(AB17,Sheet2!$D$3:$D$12,1)&lt;=10,1,0))))</f>
        <v>0</v>
      </c>
      <c r="GR17" s="28">
        <f>IF(OR(AF17="",AF17=" ",AF17="　"),0,IF(D17&gt;=840701,0,IF(GC17=1,1,IF(MATCH(AF17,Sheet2!$D$3:$D$12,1)&lt;=10,1,0))))</f>
        <v>0</v>
      </c>
      <c r="GS17" s="29">
        <f t="shared" si="113"/>
        <v>0</v>
      </c>
      <c r="GT17" s="29">
        <f t="shared" si="114"/>
        <v>0</v>
      </c>
      <c r="GU17" s="30">
        <f t="shared" si="115"/>
        <v>0</v>
      </c>
      <c r="GV17" s="30">
        <f t="shared" si="116"/>
        <v>0</v>
      </c>
      <c r="GW17" s="30">
        <f t="shared" si="117"/>
        <v>0</v>
      </c>
      <c r="GX17" s="30">
        <f t="shared" si="117"/>
        <v>0</v>
      </c>
      <c r="GY17" s="131"/>
      <c r="GZ17" s="39" t="str">
        <f t="shared" si="118"/>
        <v>1911/00/00</v>
      </c>
      <c r="HA17" s="131" t="e">
        <f t="shared" si="119"/>
        <v>#VALUE!</v>
      </c>
      <c r="HB17" s="131" t="str">
        <f t="shared" si="120"/>
        <v>1911/00/00</v>
      </c>
      <c r="HC17" s="131" t="e">
        <f t="shared" si="121"/>
        <v>#VALUE!</v>
      </c>
      <c r="HD17" s="131" t="str">
        <f t="shared" si="122"/>
        <v>1911/00/00</v>
      </c>
      <c r="HE17" s="131" t="e">
        <f t="shared" si="123"/>
        <v>#VALUE!</v>
      </c>
      <c r="HF17" s="131" t="str">
        <f t="shared" si="124"/>
        <v>2016/01/01</v>
      </c>
      <c r="HH17" s="131">
        <f>IF(OR(C17="",C17=" ",C17="　"),0,IF(D17&gt;780630,0,ROUND(VLOOKUP(F17,Sheet2!$A$1:$B$20,2,FALSE)*E17,0)))</f>
        <v>0</v>
      </c>
      <c r="HI17" s="131">
        <f t="shared" si="125"/>
        <v>0</v>
      </c>
      <c r="HJ17" s="131">
        <f t="shared" si="126"/>
        <v>0</v>
      </c>
      <c r="HL17" s="131" t="str">
        <f t="shared" si="127"/>
        <v/>
      </c>
      <c r="HM17" s="131" t="str">
        <f t="shared" si="128"/>
        <v/>
      </c>
      <c r="HN17" s="131" t="str">
        <f t="shared" si="129"/>
        <v/>
      </c>
      <c r="HO17" s="131" t="str">
        <f t="shared" si="130"/>
        <v/>
      </c>
      <c r="HP17" s="131" t="str">
        <f t="shared" si="131"/>
        <v/>
      </c>
      <c r="HQ17" s="131" t="str">
        <f t="shared" si="131"/>
        <v/>
      </c>
      <c r="HR17" s="131" t="str">
        <f t="shared" si="132"/>
        <v/>
      </c>
    </row>
    <row r="18" spans="1:226" ht="60" customHeight="1">
      <c r="A18" s="125">
        <v>13</v>
      </c>
      <c r="B18" s="32"/>
      <c r="C18" s="33"/>
      <c r="D18" s="34"/>
      <c r="E18" s="55"/>
      <c r="F18" s="46"/>
      <c r="G18" s="48">
        <f>IF(OR(C18="",C18=" ",C18="　"),0,IF(D18&gt;780630,0,ROUND(VLOOKUP(F18,Sheet2!$A$1:$B$20,2,FALSE),0)))</f>
        <v>0</v>
      </c>
      <c r="H18" s="49">
        <f t="shared" si="0"/>
        <v>0</v>
      </c>
      <c r="I18" s="24">
        <f t="shared" si="1"/>
        <v>0</v>
      </c>
      <c r="J18" s="25">
        <f t="shared" si="2"/>
        <v>0</v>
      </c>
      <c r="K18" s="35"/>
      <c r="L18" s="133" t="str">
        <f t="shared" si="133"/>
        <v/>
      </c>
      <c r="M18" s="51" t="str">
        <f t="shared" si="4"/>
        <v/>
      </c>
      <c r="N18" s="56">
        <v>15.5</v>
      </c>
      <c r="O18" s="38"/>
      <c r="P18" s="133" t="str">
        <f t="shared" si="134"/>
        <v/>
      </c>
      <c r="Q18" s="51" t="str">
        <f t="shared" si="6"/>
        <v/>
      </c>
      <c r="R18" s="56">
        <v>15.5</v>
      </c>
      <c r="S18" s="38"/>
      <c r="T18" s="34"/>
      <c r="U18" s="51" t="str">
        <f t="shared" si="7"/>
        <v/>
      </c>
      <c r="V18" s="56">
        <v>15.5</v>
      </c>
      <c r="W18" s="38"/>
      <c r="X18" s="34"/>
      <c r="Y18" s="51" t="str">
        <f t="shared" si="8"/>
        <v/>
      </c>
      <c r="Z18" s="56">
        <v>15.5</v>
      </c>
      <c r="AA18" s="35"/>
      <c r="AB18" s="34"/>
      <c r="AC18" s="51" t="str">
        <f t="shared" si="9"/>
        <v/>
      </c>
      <c r="AD18" s="56">
        <v>15.5</v>
      </c>
      <c r="AE18" s="38"/>
      <c r="AF18" s="34"/>
      <c r="AG18" s="51" t="str">
        <f t="shared" si="10"/>
        <v/>
      </c>
      <c r="AH18" s="56">
        <v>15.5</v>
      </c>
      <c r="AI18" s="37">
        <f t="shared" si="11"/>
        <v>0</v>
      </c>
      <c r="AJ18" s="47">
        <f t="shared" si="12"/>
        <v>0</v>
      </c>
      <c r="AK18" s="26">
        <f t="shared" si="13"/>
        <v>0</v>
      </c>
      <c r="AL18" s="53">
        <f t="shared" si="14"/>
        <v>0</v>
      </c>
      <c r="AM18" s="36"/>
      <c r="AN18" s="54"/>
      <c r="AO18" s="131" t="e">
        <f>VLOOKUP(LEFT(C18,1),Sheet2!$L$3:$M$28,2,FALSE)&amp;MID(C18,2,9)</f>
        <v>#N/A</v>
      </c>
      <c r="AP18" s="131" t="e">
        <f t="shared" si="15"/>
        <v>#N/A</v>
      </c>
      <c r="AQ18" s="131" t="e">
        <f t="shared" si="16"/>
        <v>#N/A</v>
      </c>
      <c r="AR18" s="27">
        <f t="shared" si="17"/>
        <v>0</v>
      </c>
      <c r="AS18" s="28">
        <f t="shared" si="18"/>
        <v>0</v>
      </c>
      <c r="AT18" s="27">
        <f t="shared" si="19"/>
        <v>0</v>
      </c>
      <c r="AU18" s="28">
        <f t="shared" si="20"/>
        <v>0</v>
      </c>
      <c r="AV18" s="28">
        <f t="shared" si="21"/>
        <v>0</v>
      </c>
      <c r="AW18" s="28">
        <f t="shared" si="22"/>
        <v>0</v>
      </c>
      <c r="AX18" s="28">
        <f t="shared" si="23"/>
        <v>0</v>
      </c>
      <c r="AY18" s="28">
        <f t="shared" si="24"/>
        <v>0</v>
      </c>
      <c r="AZ18" s="29" t="str">
        <f t="shared" si="25"/>
        <v/>
      </c>
      <c r="BA18" s="29"/>
      <c r="BB18" s="30">
        <f t="shared" si="26"/>
        <v>0</v>
      </c>
      <c r="BC18" s="30">
        <f t="shared" si="26"/>
        <v>0</v>
      </c>
      <c r="BD18" s="31">
        <f t="shared" si="27"/>
        <v>0</v>
      </c>
      <c r="BE18" s="131"/>
      <c r="BF18" s="27" t="e">
        <f t="shared" si="28"/>
        <v>#VALUE!</v>
      </c>
      <c r="BG18" s="28">
        <f t="shared" si="29"/>
        <v>0</v>
      </c>
      <c r="BH18" s="27" t="e">
        <f t="shared" si="30"/>
        <v>#VALUE!</v>
      </c>
      <c r="BI18" s="28">
        <f t="shared" si="31"/>
        <v>0</v>
      </c>
      <c r="BJ18" s="28">
        <f>IF(OR(T18="",T18=" ",T18="　"),0,IF(D18&gt;=800701,0,IF(MATCH(T18,Sheet2!$D$3:$D$12,1)&lt;=1,1,0)))</f>
        <v>0</v>
      </c>
      <c r="BK18" s="28">
        <f>IF(OR(X18="",X18=" ",X18="　"),0,IF(D18&gt;=800701,0,IF(MATCH(X18,Sheet2!$D$3:$D$12,1)&lt;=1,1,0)))</f>
        <v>0</v>
      </c>
      <c r="BL18" s="28">
        <f>IF(OR(AB18="",AB18=" ",AB18="　"),0,IF(D18&gt;=800701,0,IF(MATCH(AB18,Sheet2!$D$3:$D$12,1)&lt;=1,1,0)))</f>
        <v>0</v>
      </c>
      <c r="BM18" s="28">
        <f>IF(OR(AF18="",AF18=" ",AF18="　"),0,IF(D18&gt;=800701,0,IF(MATCH(AF18,Sheet2!$D$3:$D$12,1)&lt;=1,1,0)))</f>
        <v>0</v>
      </c>
      <c r="BN18" s="29">
        <f t="shared" si="32"/>
        <v>5</v>
      </c>
      <c r="BO18" s="29">
        <f t="shared" si="33"/>
        <v>3</v>
      </c>
      <c r="BP18" s="30">
        <f t="shared" si="34"/>
        <v>0</v>
      </c>
      <c r="BQ18" s="30">
        <f t="shared" si="35"/>
        <v>0</v>
      </c>
      <c r="BR18" s="30">
        <f t="shared" si="36"/>
        <v>0</v>
      </c>
      <c r="BS18" s="30">
        <f t="shared" si="36"/>
        <v>0</v>
      </c>
      <c r="BT18" s="30"/>
      <c r="BU18" s="27" t="e">
        <f t="shared" si="37"/>
        <v>#VALUE!</v>
      </c>
      <c r="BV18" s="28">
        <f t="shared" si="38"/>
        <v>0</v>
      </c>
      <c r="BW18" s="27" t="e">
        <f t="shared" si="39"/>
        <v>#VALUE!</v>
      </c>
      <c r="BX18" s="28">
        <f t="shared" si="40"/>
        <v>0</v>
      </c>
      <c r="BY18" s="28">
        <f>IF(OR(T18="",T18=" ",T18="　"),0,IF(D18&gt;=810101,0,IF(BJ18=1,1,IF(MATCH(T18,Sheet2!$D$3:$D$12,1)&lt;=2,1,0))))</f>
        <v>0</v>
      </c>
      <c r="BZ18" s="28">
        <f>IF(OR(X18="",X18=" ",X18="　"),0,IF(D18&gt;=810101,0,IF(BK18=1,1,IF(MATCH(X18,Sheet2!$D$3:$D$12,1)&lt;=2,1,0))))</f>
        <v>0</v>
      </c>
      <c r="CA18" s="28">
        <f>IF(OR(AB18="",AB18=" ",AB18="　"),0,IF(D18&gt;=810101,0,IF(BL18=1,1,IF(MATCH(AB18,Sheet2!$D$3:$D$12,1)&lt;=2,1,0))))</f>
        <v>0</v>
      </c>
      <c r="CB18" s="28">
        <f>IF(OR(AF18="",AF18=" ",AF18="　"),0,IF(D18&gt;=810101,0,IF(BM18=1,1,IF(MATCH(AF18,Sheet2!$D$3:$D$12,1)&lt;=2,1,0))))</f>
        <v>0</v>
      </c>
      <c r="CC18" s="29">
        <f t="shared" si="41"/>
        <v>4</v>
      </c>
      <c r="CD18" s="29">
        <f t="shared" si="42"/>
        <v>3</v>
      </c>
      <c r="CE18" s="30">
        <f t="shared" si="43"/>
        <v>0</v>
      </c>
      <c r="CF18" s="30">
        <f t="shared" si="44"/>
        <v>0</v>
      </c>
      <c r="CG18" s="30">
        <f t="shared" si="45"/>
        <v>0</v>
      </c>
      <c r="CH18" s="30">
        <f t="shared" si="45"/>
        <v>0</v>
      </c>
      <c r="CI18" s="30"/>
      <c r="CJ18" s="27" t="e">
        <f t="shared" si="46"/>
        <v>#VALUE!</v>
      </c>
      <c r="CK18" s="28">
        <f t="shared" si="47"/>
        <v>0</v>
      </c>
      <c r="CL18" s="27" t="e">
        <f t="shared" si="48"/>
        <v>#VALUE!</v>
      </c>
      <c r="CM18" s="28">
        <f t="shared" si="49"/>
        <v>0</v>
      </c>
      <c r="CN18" s="28">
        <f>IF(OR(T18="",T18=" ",T18="　"),0,IF(D18&gt;=810701,0,IF(BY18=1,1,IF(MATCH(T18,Sheet2!$D$3:$D$12,1)&lt;=3,1,0))))</f>
        <v>0</v>
      </c>
      <c r="CO18" s="28">
        <f>IF(OR(X18="",X18=" ",X18="　"),0,IF(D18&gt;=810701,0,IF(BZ18=1,1,IF(MATCH(X18,Sheet2!$D$3:$D$12,1)&lt;=3,1,0))))</f>
        <v>0</v>
      </c>
      <c r="CP18" s="28">
        <f>IF(OR(AB18="",AB18=" ",AB18="　"),0,IF(D18&gt;=810701,0,IF(CA18=1,1,IF(MATCH(AB18,Sheet2!$D$3:$D$12,1)&lt;=3,1,0))))</f>
        <v>0</v>
      </c>
      <c r="CQ18" s="28">
        <f>IF(OR(AF18="",AF18=" ",AF18="　"),0,IF(D18&gt;=810701,0,IF(CB18=1,1,IF(MATCH(AF18,Sheet2!$D$3:$D$12,1)&lt;=3,1,0))))</f>
        <v>0</v>
      </c>
      <c r="CR18" s="29">
        <f t="shared" si="50"/>
        <v>4</v>
      </c>
      <c r="CS18" s="29">
        <f t="shared" si="51"/>
        <v>3</v>
      </c>
      <c r="CT18" s="30">
        <f t="shared" si="52"/>
        <v>0</v>
      </c>
      <c r="CU18" s="30">
        <f t="shared" si="53"/>
        <v>0</v>
      </c>
      <c r="CV18" s="30">
        <f t="shared" si="54"/>
        <v>0</v>
      </c>
      <c r="CW18" s="30">
        <f t="shared" si="54"/>
        <v>0</v>
      </c>
      <c r="CX18" s="31"/>
      <c r="CY18" s="27" t="e">
        <f t="shared" si="55"/>
        <v>#VALUE!</v>
      </c>
      <c r="CZ18" s="28">
        <f t="shared" si="56"/>
        <v>0</v>
      </c>
      <c r="DA18" s="27" t="e">
        <f t="shared" si="57"/>
        <v>#VALUE!</v>
      </c>
      <c r="DB18" s="28">
        <f t="shared" si="58"/>
        <v>0</v>
      </c>
      <c r="DC18" s="28">
        <f>IF(OR(T18="",T18=" ",T18="　"),0,IF(D18&gt;=820101,0,IF(CN18=1,1,IF(MATCH(T18,Sheet2!$D$3:$D$12,1)&lt;=4,1,0))))</f>
        <v>0</v>
      </c>
      <c r="DD18" s="28">
        <f>IF(OR(X18="",X18=" ",X18="　"),0,IF(D18&gt;=820101,0,IF(CO18=1,1,IF(MATCH(X18,Sheet2!$D$3:$D$12,1)&lt;=4,1,0))))</f>
        <v>0</v>
      </c>
      <c r="DE18" s="28">
        <f>IF(OR(AB18="",AB18=" ",AB18="　"),0,IF(D18&gt;=820101,0,IF(CP18=1,1,IF(MATCH(AB18,Sheet2!$D$3:$D$12,1)&lt;=4,1,0))))</f>
        <v>0</v>
      </c>
      <c r="DF18" s="28">
        <f>IF(OR(AF18="",AF18=" ",AF18="　"),0,IF(D18&gt;=820101,0,IF(CQ18=1,1,IF(MATCH(AF18,Sheet2!$D$3:$D$12,1)&lt;=4,1,0))))</f>
        <v>0</v>
      </c>
      <c r="DG18" s="29">
        <f t="shared" si="59"/>
        <v>3</v>
      </c>
      <c r="DH18" s="29">
        <f t="shared" si="60"/>
        <v>3</v>
      </c>
      <c r="DI18" s="30">
        <f t="shared" si="61"/>
        <v>0</v>
      </c>
      <c r="DJ18" s="30">
        <f t="shared" si="62"/>
        <v>0</v>
      </c>
      <c r="DK18" s="30">
        <f t="shared" si="63"/>
        <v>0</v>
      </c>
      <c r="DL18" s="30">
        <f t="shared" si="63"/>
        <v>0</v>
      </c>
      <c r="DM18" s="31"/>
      <c r="DN18" s="27" t="e">
        <f t="shared" si="64"/>
        <v>#VALUE!</v>
      </c>
      <c r="DO18" s="28">
        <f t="shared" si="65"/>
        <v>0</v>
      </c>
      <c r="DP18" s="27" t="e">
        <f t="shared" si="66"/>
        <v>#VALUE!</v>
      </c>
      <c r="DQ18" s="28">
        <f t="shared" si="67"/>
        <v>0</v>
      </c>
      <c r="DR18" s="28">
        <f>IF(OR(T18="",T18=" ",T18="　"),0,IF(D18&gt;=820701,0,IF(DC18=1,1,IF(MATCH(T18,Sheet2!$D$3:$D$12,1)&lt;=5,1,0))))</f>
        <v>0</v>
      </c>
      <c r="DS18" s="28">
        <f>IF(OR(X18="",X18=" ",X18="　"),0,IF(D18&gt;=820701,0,IF(DD18=1,1,IF(MATCH(X18,Sheet2!$D$3:$D$12,1)&lt;=5,1,0))))</f>
        <v>0</v>
      </c>
      <c r="DT18" s="28">
        <f>IF(OR(AB18="",AB18=" ",AB18="　"),0,IF(D18&gt;=820701,0,IF(DE18=1,1,IF(MATCH(AB18,Sheet2!$D$3:$D$12,1)&lt;=5,1,0))))</f>
        <v>0</v>
      </c>
      <c r="DU18" s="28">
        <f>IF(OR(AF18="",AF18=" ",AF18="　"),0,IF(D18&gt;=820701,0,IF(DF18=1,1,IF(MATCH(AF18,Sheet2!$D$3:$D$12,1)&lt;=5,1,0))))</f>
        <v>0</v>
      </c>
      <c r="DV18" s="29">
        <f t="shared" si="68"/>
        <v>3</v>
      </c>
      <c r="DW18" s="29">
        <f t="shared" si="69"/>
        <v>3</v>
      </c>
      <c r="DX18" s="30">
        <f t="shared" si="70"/>
        <v>0</v>
      </c>
      <c r="DY18" s="30">
        <f t="shared" si="71"/>
        <v>0</v>
      </c>
      <c r="DZ18" s="30">
        <f t="shared" si="72"/>
        <v>0</v>
      </c>
      <c r="EA18" s="30">
        <f t="shared" si="72"/>
        <v>0</v>
      </c>
      <c r="EB18" s="31"/>
      <c r="EC18" s="27" t="e">
        <f t="shared" si="73"/>
        <v>#VALUE!</v>
      </c>
      <c r="ED18" s="28">
        <f t="shared" si="74"/>
        <v>0</v>
      </c>
      <c r="EE18" s="27" t="e">
        <f t="shared" si="75"/>
        <v>#VALUE!</v>
      </c>
      <c r="EF18" s="28">
        <f t="shared" si="76"/>
        <v>0</v>
      </c>
      <c r="EG18" s="28">
        <f>IF(OR(T18="",T18=" ",T18="　"),0,IF(D18&gt;=830101,0,IF(DR18=1,1,IF(MATCH(T18,Sheet2!$D$3:$D$12,1)&lt;=6,1,0))))</f>
        <v>0</v>
      </c>
      <c r="EH18" s="28">
        <f>IF(OR(X18="",X18=" ",X18="　"),0,IF(D18&gt;=830101,0,IF(DS18=1,1,IF(MATCH(X18,Sheet2!$D$3:$D$12,1)&lt;=6,1,0))))</f>
        <v>0</v>
      </c>
      <c r="EI18" s="28">
        <f>IF(OR(AB18="",AB18=" ",AB18="　"),0,IF(D18&gt;=830101,0,IF(DT18=1,1,IF(MATCH(AB18,Sheet2!$D$3:$D$12,1)&lt;=6,1,0))))</f>
        <v>0</v>
      </c>
      <c r="EJ18" s="28">
        <f>IF(OR(AF18="",AF18=" ",AF18="　"),0,IF(D18&gt;=830101,0,IF(DU18=1,1,IF(MATCH(AF18,Sheet2!$D$3:$D$12,1)&lt;=6,1,0))))</f>
        <v>0</v>
      </c>
      <c r="EK18" s="29">
        <f t="shared" si="77"/>
        <v>2</v>
      </c>
      <c r="EL18" s="29">
        <f t="shared" si="78"/>
        <v>2</v>
      </c>
      <c r="EM18" s="30">
        <f t="shared" si="79"/>
        <v>0</v>
      </c>
      <c r="EN18" s="30">
        <f t="shared" si="80"/>
        <v>0</v>
      </c>
      <c r="EO18" s="30">
        <f t="shared" si="81"/>
        <v>0</v>
      </c>
      <c r="EP18" s="30">
        <f t="shared" si="81"/>
        <v>0</v>
      </c>
      <c r="EQ18" s="31"/>
      <c r="ER18" s="27" t="e">
        <f t="shared" si="82"/>
        <v>#VALUE!</v>
      </c>
      <c r="ES18" s="28">
        <f t="shared" si="83"/>
        <v>0</v>
      </c>
      <c r="ET18" s="27" t="e">
        <f t="shared" si="84"/>
        <v>#VALUE!</v>
      </c>
      <c r="EU18" s="28">
        <f t="shared" si="85"/>
        <v>0</v>
      </c>
      <c r="EV18" s="28">
        <f>IF(OR(T18="",T18=" ",T18="　"),0,IF(D18&gt;=830701,0,IF(EG18=1,1,IF(MATCH(T18,Sheet2!$D$3:$D$12,1)&lt;=7,1,0))))</f>
        <v>0</v>
      </c>
      <c r="EW18" s="28">
        <f>IF(OR(X18="",X18=" ",X18="　"),0,IF(D18&gt;=830701,0,IF(EH18=1,1,IF(MATCH(X18,Sheet2!$D$3:$D$12,1)&lt;=7,1,0))))</f>
        <v>0</v>
      </c>
      <c r="EX18" s="28">
        <f>IF(OR(AB18="",AB18=" ",AB18="　"),0,IF(D18&gt;=830701,0,IF(EI18=1,1,IF(MATCH(AB18,Sheet2!$D$3:$D$12,1)&lt;=7,1,0))))</f>
        <v>0</v>
      </c>
      <c r="EY18" s="28">
        <f>IF(OR(AF18="",AF18=" ",AF18="　"),0,IF(D18&gt;=830701,0,IF(EJ18=1,1,IF(MATCH(AF18,Sheet2!$D$3:$D$12,1)&lt;=7,1,0))))</f>
        <v>0</v>
      </c>
      <c r="EZ18" s="29">
        <f t="shared" si="86"/>
        <v>2</v>
      </c>
      <c r="FA18" s="29">
        <f t="shared" si="87"/>
        <v>2</v>
      </c>
      <c r="FB18" s="30">
        <f t="shared" si="88"/>
        <v>0</v>
      </c>
      <c r="FC18" s="30">
        <f t="shared" si="89"/>
        <v>0</v>
      </c>
      <c r="FD18" s="30">
        <f t="shared" si="90"/>
        <v>0</v>
      </c>
      <c r="FE18" s="30">
        <f t="shared" si="90"/>
        <v>0</v>
      </c>
      <c r="FF18" s="31"/>
      <c r="FG18" s="27" t="e">
        <f t="shared" si="91"/>
        <v>#VALUE!</v>
      </c>
      <c r="FH18" s="28">
        <f t="shared" si="92"/>
        <v>0</v>
      </c>
      <c r="FI18" s="27" t="e">
        <f t="shared" si="93"/>
        <v>#VALUE!</v>
      </c>
      <c r="FJ18" s="28">
        <f t="shared" si="94"/>
        <v>0</v>
      </c>
      <c r="FK18" s="28">
        <f>IF(OR(T18="",T18=" ",T18="　"),0,IF(D18&gt;=840101,0,IF(EV18=1,1,IF(MATCH(T18,Sheet2!$D$3:$D$12,1)&lt;=8,1,0))))</f>
        <v>0</v>
      </c>
      <c r="FL18" s="28">
        <f>IF(OR(X18="",X18=" ",X18="　"),0,IF(D18&gt;=840101,0,IF(EW18=1,1,IF(MATCH(X18,Sheet2!$D$3:$D$12,1)&lt;=8,1,0))))</f>
        <v>0</v>
      </c>
      <c r="FM18" s="28">
        <f>IF(OR(AB18="",AB18=" ",AB18="　"),0,IF(D18&gt;=840101,0,IF(EX18=1,1,IF(MATCH(AB18,Sheet2!$D$3:$D$12,1)&lt;=8,1,0))))</f>
        <v>0</v>
      </c>
      <c r="FN18" s="28">
        <f>IF(OR(AF18="",AF18=" ",AF18="　"),0,IF(D18&gt;=840101,0,IF(EY18=1,1,IF(MATCH(AF18,Sheet2!$D$3:$D$12,1)&lt;=8,1,0))))</f>
        <v>0</v>
      </c>
      <c r="FO18" s="29">
        <f t="shared" si="95"/>
        <v>1</v>
      </c>
      <c r="FP18" s="29">
        <f t="shared" si="96"/>
        <v>1</v>
      </c>
      <c r="FQ18" s="30">
        <f t="shared" si="97"/>
        <v>0</v>
      </c>
      <c r="FR18" s="30">
        <f t="shared" si="98"/>
        <v>0</v>
      </c>
      <c r="FS18" s="30">
        <f t="shared" si="99"/>
        <v>0</v>
      </c>
      <c r="FT18" s="30">
        <f t="shared" si="99"/>
        <v>0</v>
      </c>
      <c r="FU18" s="31"/>
      <c r="FV18" s="27" t="e">
        <f t="shared" si="100"/>
        <v>#VALUE!</v>
      </c>
      <c r="FW18" s="28">
        <f t="shared" si="101"/>
        <v>0</v>
      </c>
      <c r="FX18" s="27" t="e">
        <f t="shared" si="102"/>
        <v>#VALUE!</v>
      </c>
      <c r="FY18" s="28">
        <f t="shared" si="103"/>
        <v>0</v>
      </c>
      <c r="FZ18" s="28">
        <f>IF(OR(T18="",T18=" ",T18="　"),0,IF(D18&gt;=840701,0,IF(FK18=1,1,IF(MATCH(T18,Sheet2!$D$3:$D$12,1)&lt;=9,1,0))))</f>
        <v>0</v>
      </c>
      <c r="GA18" s="28">
        <f>IF(OR(X18="",X18=" ",X18="　"),0,IF(D18&gt;=840701,0,IF(FL18=1,1,IF(MATCH(X18,Sheet2!$D$3:$D$12,1)&lt;=9,1,0))))</f>
        <v>0</v>
      </c>
      <c r="GB18" s="28">
        <f>IF(OR(AB18="",AB18=" ",AB18="　"),0,IF(D18&gt;=840701,0,IF(FM18=1,1,IF(MATCH(AB18,Sheet2!$D$3:$D$12,1)&lt;=9,1,0))))</f>
        <v>0</v>
      </c>
      <c r="GC18" s="28">
        <f>IF(OR(AF18="",AF18=" ",AF18="　"),0,IF(D18&gt;=840701,0,IF(FN18=1,1,IF(MATCH(AF18,Sheet2!$D$3:$D$12,1)&lt;=9,1,0))))</f>
        <v>0</v>
      </c>
      <c r="GD18" s="29">
        <f t="shared" si="104"/>
        <v>1</v>
      </c>
      <c r="GE18" s="29">
        <f t="shared" si="105"/>
        <v>1</v>
      </c>
      <c r="GF18" s="30">
        <f t="shared" si="106"/>
        <v>0</v>
      </c>
      <c r="GG18" s="30">
        <f t="shared" si="107"/>
        <v>0</v>
      </c>
      <c r="GH18" s="30">
        <f t="shared" si="108"/>
        <v>0</v>
      </c>
      <c r="GI18" s="30">
        <f t="shared" si="108"/>
        <v>0</v>
      </c>
      <c r="GJ18" s="31"/>
      <c r="GK18" s="27" t="e">
        <f t="shared" si="109"/>
        <v>#VALUE!</v>
      </c>
      <c r="GL18" s="28">
        <f t="shared" si="110"/>
        <v>0</v>
      </c>
      <c r="GM18" s="27" t="e">
        <f t="shared" si="111"/>
        <v>#VALUE!</v>
      </c>
      <c r="GN18" s="28">
        <f t="shared" si="112"/>
        <v>0</v>
      </c>
      <c r="GO18" s="28">
        <f>IF(OR(T18="",T18=" ",T18="　"),0,IF(D18&gt;=840701,0,IF(FZ18=1,1,IF(MATCH(T18,Sheet2!$D$3:$D$12,1)&lt;=10,1,0))))</f>
        <v>0</v>
      </c>
      <c r="GP18" s="28">
        <f>IF(OR(X18="",X18=" ",X18="　"),0,IF(D18&gt;=840701,0,IF(GA18=1,1,IF(MATCH(X18,Sheet2!$D$3:$D$12,1)&lt;=10,1,0))))</f>
        <v>0</v>
      </c>
      <c r="GQ18" s="28">
        <f>IF(OR(AB18="",AB18=" ",AB18="　"),0,IF(D18&gt;=840701,0,IF(GB18=1,1,IF(MATCH(AB18,Sheet2!$D$3:$D$12,1)&lt;=10,1,0))))</f>
        <v>0</v>
      </c>
      <c r="GR18" s="28">
        <f>IF(OR(AF18="",AF18=" ",AF18="　"),0,IF(D18&gt;=840701,0,IF(GC18=1,1,IF(MATCH(AF18,Sheet2!$D$3:$D$12,1)&lt;=10,1,0))))</f>
        <v>0</v>
      </c>
      <c r="GS18" s="29">
        <f t="shared" si="113"/>
        <v>0</v>
      </c>
      <c r="GT18" s="29">
        <f t="shared" si="114"/>
        <v>0</v>
      </c>
      <c r="GU18" s="30">
        <f t="shared" si="115"/>
        <v>0</v>
      </c>
      <c r="GV18" s="30">
        <f t="shared" si="116"/>
        <v>0</v>
      </c>
      <c r="GW18" s="30">
        <f t="shared" si="117"/>
        <v>0</v>
      </c>
      <c r="GX18" s="30">
        <f t="shared" si="117"/>
        <v>0</v>
      </c>
      <c r="GY18" s="131"/>
      <c r="GZ18" s="39" t="str">
        <f t="shared" si="118"/>
        <v>1911/00/00</v>
      </c>
      <c r="HA18" s="131" t="e">
        <f t="shared" si="119"/>
        <v>#VALUE!</v>
      </c>
      <c r="HB18" s="131" t="str">
        <f t="shared" si="120"/>
        <v>1911/00/00</v>
      </c>
      <c r="HC18" s="131" t="e">
        <f t="shared" si="121"/>
        <v>#VALUE!</v>
      </c>
      <c r="HD18" s="131" t="str">
        <f t="shared" si="122"/>
        <v>1911/00/00</v>
      </c>
      <c r="HE18" s="131" t="e">
        <f t="shared" si="123"/>
        <v>#VALUE!</v>
      </c>
      <c r="HF18" s="131" t="str">
        <f t="shared" si="124"/>
        <v>2016/01/01</v>
      </c>
      <c r="HH18" s="131">
        <f>IF(OR(C18="",C18=" ",C18="　"),0,IF(D18&gt;780630,0,ROUND(VLOOKUP(F18,Sheet2!$A$1:$B$20,2,FALSE)*E18,0)))</f>
        <v>0</v>
      </c>
      <c r="HI18" s="131">
        <f t="shared" si="125"/>
        <v>0</v>
      </c>
      <c r="HJ18" s="131">
        <f t="shared" si="126"/>
        <v>0</v>
      </c>
      <c r="HL18" s="131" t="str">
        <f t="shared" si="127"/>
        <v/>
      </c>
      <c r="HM18" s="131" t="str">
        <f t="shared" si="128"/>
        <v/>
      </c>
      <c r="HN18" s="131" t="str">
        <f t="shared" si="129"/>
        <v/>
      </c>
      <c r="HO18" s="131" t="str">
        <f t="shared" si="130"/>
        <v/>
      </c>
      <c r="HP18" s="131" t="str">
        <f t="shared" si="131"/>
        <v/>
      </c>
      <c r="HQ18" s="131" t="str">
        <f t="shared" si="131"/>
        <v/>
      </c>
      <c r="HR18" s="131" t="str">
        <f t="shared" si="132"/>
        <v/>
      </c>
    </row>
    <row r="19" spans="1:226" ht="60" customHeight="1">
      <c r="A19" s="125">
        <v>14</v>
      </c>
      <c r="B19" s="32"/>
      <c r="C19" s="33"/>
      <c r="D19" s="34"/>
      <c r="E19" s="55"/>
      <c r="F19" s="46"/>
      <c r="G19" s="48">
        <f>IF(OR(C19="",C19=" ",C19="　"),0,IF(D19&gt;780630,0,ROUND(VLOOKUP(F19,Sheet2!$A$1:$B$20,2,FALSE),0)))</f>
        <v>0</v>
      </c>
      <c r="H19" s="49">
        <f t="shared" si="0"/>
        <v>0</v>
      </c>
      <c r="I19" s="24">
        <f t="shared" si="1"/>
        <v>0</v>
      </c>
      <c r="J19" s="25">
        <f t="shared" si="2"/>
        <v>0</v>
      </c>
      <c r="K19" s="35"/>
      <c r="L19" s="133" t="str">
        <f t="shared" si="133"/>
        <v/>
      </c>
      <c r="M19" s="51" t="str">
        <f t="shared" si="4"/>
        <v/>
      </c>
      <c r="N19" s="56">
        <v>15.5</v>
      </c>
      <c r="O19" s="38"/>
      <c r="P19" s="133" t="str">
        <f t="shared" si="134"/>
        <v/>
      </c>
      <c r="Q19" s="51" t="str">
        <f t="shared" si="6"/>
        <v/>
      </c>
      <c r="R19" s="56">
        <v>15.5</v>
      </c>
      <c r="S19" s="38"/>
      <c r="T19" s="34"/>
      <c r="U19" s="51" t="str">
        <f t="shared" si="7"/>
        <v/>
      </c>
      <c r="V19" s="56">
        <v>15.5</v>
      </c>
      <c r="W19" s="38"/>
      <c r="X19" s="34"/>
      <c r="Y19" s="51" t="str">
        <f t="shared" si="8"/>
        <v/>
      </c>
      <c r="Z19" s="56">
        <v>15.5</v>
      </c>
      <c r="AA19" s="35"/>
      <c r="AB19" s="34"/>
      <c r="AC19" s="51" t="str">
        <f t="shared" si="9"/>
        <v/>
      </c>
      <c r="AD19" s="56">
        <v>15.5</v>
      </c>
      <c r="AE19" s="38"/>
      <c r="AF19" s="34"/>
      <c r="AG19" s="51" t="str">
        <f t="shared" si="10"/>
        <v/>
      </c>
      <c r="AH19" s="56">
        <v>15.5</v>
      </c>
      <c r="AI19" s="37">
        <f t="shared" si="11"/>
        <v>0</v>
      </c>
      <c r="AJ19" s="47">
        <f t="shared" si="12"/>
        <v>0</v>
      </c>
      <c r="AK19" s="26">
        <f t="shared" si="13"/>
        <v>0</v>
      </c>
      <c r="AL19" s="53">
        <f t="shared" si="14"/>
        <v>0</v>
      </c>
      <c r="AM19" s="36"/>
      <c r="AN19" s="54"/>
      <c r="AO19" s="131" t="e">
        <f>VLOOKUP(LEFT(C19,1),Sheet2!$L$3:$M$28,2,FALSE)&amp;MID(C19,2,9)</f>
        <v>#N/A</v>
      </c>
      <c r="AP19" s="131" t="e">
        <f t="shared" si="15"/>
        <v>#N/A</v>
      </c>
      <c r="AQ19" s="131" t="e">
        <f t="shared" si="16"/>
        <v>#N/A</v>
      </c>
      <c r="AR19" s="27">
        <f t="shared" si="17"/>
        <v>0</v>
      </c>
      <c r="AS19" s="28">
        <f t="shared" si="18"/>
        <v>0</v>
      </c>
      <c r="AT19" s="27">
        <f t="shared" si="19"/>
        <v>0</v>
      </c>
      <c r="AU19" s="28">
        <f t="shared" si="20"/>
        <v>0</v>
      </c>
      <c r="AV19" s="28">
        <f t="shared" si="21"/>
        <v>0</v>
      </c>
      <c r="AW19" s="28">
        <f t="shared" si="22"/>
        <v>0</v>
      </c>
      <c r="AX19" s="28">
        <f t="shared" si="23"/>
        <v>0</v>
      </c>
      <c r="AY19" s="28">
        <f t="shared" si="24"/>
        <v>0</v>
      </c>
      <c r="AZ19" s="29" t="str">
        <f t="shared" si="25"/>
        <v/>
      </c>
      <c r="BA19" s="29"/>
      <c r="BB19" s="30">
        <f t="shared" si="26"/>
        <v>0</v>
      </c>
      <c r="BC19" s="30">
        <f t="shared" si="26"/>
        <v>0</v>
      </c>
      <c r="BD19" s="31">
        <f t="shared" si="27"/>
        <v>0</v>
      </c>
      <c r="BE19" s="131"/>
      <c r="BF19" s="27" t="e">
        <f t="shared" si="28"/>
        <v>#VALUE!</v>
      </c>
      <c r="BG19" s="28">
        <f t="shared" si="29"/>
        <v>0</v>
      </c>
      <c r="BH19" s="27" t="e">
        <f t="shared" si="30"/>
        <v>#VALUE!</v>
      </c>
      <c r="BI19" s="28">
        <f t="shared" si="31"/>
        <v>0</v>
      </c>
      <c r="BJ19" s="28">
        <f>IF(OR(T19="",T19=" ",T19="　"),0,IF(D19&gt;=800701,0,IF(MATCH(T19,Sheet2!$D$3:$D$12,1)&lt;=1,1,0)))</f>
        <v>0</v>
      </c>
      <c r="BK19" s="28">
        <f>IF(OR(X19="",X19=" ",X19="　"),0,IF(D19&gt;=800701,0,IF(MATCH(X19,Sheet2!$D$3:$D$12,1)&lt;=1,1,0)))</f>
        <v>0</v>
      </c>
      <c r="BL19" s="28">
        <f>IF(OR(AB19="",AB19=" ",AB19="　"),0,IF(D19&gt;=800701,0,IF(MATCH(AB19,Sheet2!$D$3:$D$12,1)&lt;=1,1,0)))</f>
        <v>0</v>
      </c>
      <c r="BM19" s="28">
        <f>IF(OR(AF19="",AF19=" ",AF19="　"),0,IF(D19&gt;=800701,0,IF(MATCH(AF19,Sheet2!$D$3:$D$12,1)&lt;=1,1,0)))</f>
        <v>0</v>
      </c>
      <c r="BN19" s="29">
        <f t="shared" si="32"/>
        <v>5</v>
      </c>
      <c r="BO19" s="29">
        <f t="shared" si="33"/>
        <v>3</v>
      </c>
      <c r="BP19" s="30">
        <f t="shared" si="34"/>
        <v>0</v>
      </c>
      <c r="BQ19" s="30">
        <f t="shared" si="35"/>
        <v>0</v>
      </c>
      <c r="BR19" s="30">
        <f t="shared" si="36"/>
        <v>0</v>
      </c>
      <c r="BS19" s="30">
        <f t="shared" si="36"/>
        <v>0</v>
      </c>
      <c r="BT19" s="30"/>
      <c r="BU19" s="27" t="e">
        <f t="shared" si="37"/>
        <v>#VALUE!</v>
      </c>
      <c r="BV19" s="28">
        <f t="shared" si="38"/>
        <v>0</v>
      </c>
      <c r="BW19" s="27" t="e">
        <f t="shared" si="39"/>
        <v>#VALUE!</v>
      </c>
      <c r="BX19" s="28">
        <f t="shared" si="40"/>
        <v>0</v>
      </c>
      <c r="BY19" s="28">
        <f>IF(OR(T19="",T19=" ",T19="　"),0,IF(D19&gt;=810101,0,IF(BJ19=1,1,IF(MATCH(T19,Sheet2!$D$3:$D$12,1)&lt;=2,1,0))))</f>
        <v>0</v>
      </c>
      <c r="BZ19" s="28">
        <f>IF(OR(X19="",X19=" ",X19="　"),0,IF(D19&gt;=810101,0,IF(BK19=1,1,IF(MATCH(X19,Sheet2!$D$3:$D$12,1)&lt;=2,1,0))))</f>
        <v>0</v>
      </c>
      <c r="CA19" s="28">
        <f>IF(OR(AB19="",AB19=" ",AB19="　"),0,IF(D19&gt;=810101,0,IF(BL19=1,1,IF(MATCH(AB19,Sheet2!$D$3:$D$12,1)&lt;=2,1,0))))</f>
        <v>0</v>
      </c>
      <c r="CB19" s="28">
        <f>IF(OR(AF19="",AF19=" ",AF19="　"),0,IF(D19&gt;=810101,0,IF(BM19=1,1,IF(MATCH(AF19,Sheet2!$D$3:$D$12,1)&lt;=2,1,0))))</f>
        <v>0</v>
      </c>
      <c r="CC19" s="29">
        <f t="shared" si="41"/>
        <v>4</v>
      </c>
      <c r="CD19" s="29">
        <f t="shared" si="42"/>
        <v>3</v>
      </c>
      <c r="CE19" s="30">
        <f t="shared" si="43"/>
        <v>0</v>
      </c>
      <c r="CF19" s="30">
        <f t="shared" si="44"/>
        <v>0</v>
      </c>
      <c r="CG19" s="30">
        <f t="shared" si="45"/>
        <v>0</v>
      </c>
      <c r="CH19" s="30">
        <f t="shared" si="45"/>
        <v>0</v>
      </c>
      <c r="CI19" s="30"/>
      <c r="CJ19" s="27" t="e">
        <f t="shared" si="46"/>
        <v>#VALUE!</v>
      </c>
      <c r="CK19" s="28">
        <f t="shared" si="47"/>
        <v>0</v>
      </c>
      <c r="CL19" s="27" t="e">
        <f t="shared" si="48"/>
        <v>#VALUE!</v>
      </c>
      <c r="CM19" s="28">
        <f t="shared" si="49"/>
        <v>0</v>
      </c>
      <c r="CN19" s="28">
        <f>IF(OR(T19="",T19=" ",T19="　"),0,IF(D19&gt;=810701,0,IF(BY19=1,1,IF(MATCH(T19,Sheet2!$D$3:$D$12,1)&lt;=3,1,0))))</f>
        <v>0</v>
      </c>
      <c r="CO19" s="28">
        <f>IF(OR(X19="",X19=" ",X19="　"),0,IF(D19&gt;=810701,0,IF(BZ19=1,1,IF(MATCH(X19,Sheet2!$D$3:$D$12,1)&lt;=3,1,0))))</f>
        <v>0</v>
      </c>
      <c r="CP19" s="28">
        <f>IF(OR(AB19="",AB19=" ",AB19="　"),0,IF(D19&gt;=810701,0,IF(CA19=1,1,IF(MATCH(AB19,Sheet2!$D$3:$D$12,1)&lt;=3,1,0))))</f>
        <v>0</v>
      </c>
      <c r="CQ19" s="28">
        <f>IF(OR(AF19="",AF19=" ",AF19="　"),0,IF(D19&gt;=810701,0,IF(CB19=1,1,IF(MATCH(AF19,Sheet2!$D$3:$D$12,1)&lt;=3,1,0))))</f>
        <v>0</v>
      </c>
      <c r="CR19" s="29">
        <f t="shared" si="50"/>
        <v>4</v>
      </c>
      <c r="CS19" s="29">
        <f t="shared" si="51"/>
        <v>3</v>
      </c>
      <c r="CT19" s="30">
        <f t="shared" si="52"/>
        <v>0</v>
      </c>
      <c r="CU19" s="30">
        <f t="shared" si="53"/>
        <v>0</v>
      </c>
      <c r="CV19" s="30">
        <f t="shared" si="54"/>
        <v>0</v>
      </c>
      <c r="CW19" s="30">
        <f t="shared" si="54"/>
        <v>0</v>
      </c>
      <c r="CX19" s="31"/>
      <c r="CY19" s="27" t="e">
        <f t="shared" si="55"/>
        <v>#VALUE!</v>
      </c>
      <c r="CZ19" s="28">
        <f t="shared" si="56"/>
        <v>0</v>
      </c>
      <c r="DA19" s="27" t="e">
        <f t="shared" si="57"/>
        <v>#VALUE!</v>
      </c>
      <c r="DB19" s="28">
        <f t="shared" si="58"/>
        <v>0</v>
      </c>
      <c r="DC19" s="28">
        <f>IF(OR(T19="",T19=" ",T19="　"),0,IF(D19&gt;=820101,0,IF(CN19=1,1,IF(MATCH(T19,Sheet2!$D$3:$D$12,1)&lt;=4,1,0))))</f>
        <v>0</v>
      </c>
      <c r="DD19" s="28">
        <f>IF(OR(X19="",X19=" ",X19="　"),0,IF(D19&gt;=820101,0,IF(CO19=1,1,IF(MATCH(X19,Sheet2!$D$3:$D$12,1)&lt;=4,1,0))))</f>
        <v>0</v>
      </c>
      <c r="DE19" s="28">
        <f>IF(OR(AB19="",AB19=" ",AB19="　"),0,IF(D19&gt;=820101,0,IF(CP19=1,1,IF(MATCH(AB19,Sheet2!$D$3:$D$12,1)&lt;=4,1,0))))</f>
        <v>0</v>
      </c>
      <c r="DF19" s="28">
        <f>IF(OR(AF19="",AF19=" ",AF19="　"),0,IF(D19&gt;=820101,0,IF(CQ19=1,1,IF(MATCH(AF19,Sheet2!$D$3:$D$12,1)&lt;=4,1,0))))</f>
        <v>0</v>
      </c>
      <c r="DG19" s="29">
        <f t="shared" si="59"/>
        <v>3</v>
      </c>
      <c r="DH19" s="29">
        <f t="shared" si="60"/>
        <v>3</v>
      </c>
      <c r="DI19" s="30">
        <f t="shared" si="61"/>
        <v>0</v>
      </c>
      <c r="DJ19" s="30">
        <f t="shared" si="62"/>
        <v>0</v>
      </c>
      <c r="DK19" s="30">
        <f t="shared" si="63"/>
        <v>0</v>
      </c>
      <c r="DL19" s="30">
        <f t="shared" si="63"/>
        <v>0</v>
      </c>
      <c r="DM19" s="31"/>
      <c r="DN19" s="27" t="e">
        <f t="shared" si="64"/>
        <v>#VALUE!</v>
      </c>
      <c r="DO19" s="28">
        <f t="shared" si="65"/>
        <v>0</v>
      </c>
      <c r="DP19" s="27" t="e">
        <f t="shared" si="66"/>
        <v>#VALUE!</v>
      </c>
      <c r="DQ19" s="28">
        <f t="shared" si="67"/>
        <v>0</v>
      </c>
      <c r="DR19" s="28">
        <f>IF(OR(T19="",T19=" ",T19="　"),0,IF(D19&gt;=820701,0,IF(DC19=1,1,IF(MATCH(T19,Sheet2!$D$3:$D$12,1)&lt;=5,1,0))))</f>
        <v>0</v>
      </c>
      <c r="DS19" s="28">
        <f>IF(OR(X19="",X19=" ",X19="　"),0,IF(D19&gt;=820701,0,IF(DD19=1,1,IF(MATCH(X19,Sheet2!$D$3:$D$12,1)&lt;=5,1,0))))</f>
        <v>0</v>
      </c>
      <c r="DT19" s="28">
        <f>IF(OR(AB19="",AB19=" ",AB19="　"),0,IF(D19&gt;=820701,0,IF(DE19=1,1,IF(MATCH(AB19,Sheet2!$D$3:$D$12,1)&lt;=5,1,0))))</f>
        <v>0</v>
      </c>
      <c r="DU19" s="28">
        <f>IF(OR(AF19="",AF19=" ",AF19="　"),0,IF(D19&gt;=820701,0,IF(DF19=1,1,IF(MATCH(AF19,Sheet2!$D$3:$D$12,1)&lt;=5,1,0))))</f>
        <v>0</v>
      </c>
      <c r="DV19" s="29">
        <f t="shared" si="68"/>
        <v>3</v>
      </c>
      <c r="DW19" s="29">
        <f t="shared" si="69"/>
        <v>3</v>
      </c>
      <c r="DX19" s="30">
        <f t="shared" si="70"/>
        <v>0</v>
      </c>
      <c r="DY19" s="30">
        <f t="shared" si="71"/>
        <v>0</v>
      </c>
      <c r="DZ19" s="30">
        <f t="shared" si="72"/>
        <v>0</v>
      </c>
      <c r="EA19" s="30">
        <f t="shared" si="72"/>
        <v>0</v>
      </c>
      <c r="EB19" s="31"/>
      <c r="EC19" s="27" t="e">
        <f t="shared" si="73"/>
        <v>#VALUE!</v>
      </c>
      <c r="ED19" s="28">
        <f t="shared" si="74"/>
        <v>0</v>
      </c>
      <c r="EE19" s="27" t="e">
        <f t="shared" si="75"/>
        <v>#VALUE!</v>
      </c>
      <c r="EF19" s="28">
        <f t="shared" si="76"/>
        <v>0</v>
      </c>
      <c r="EG19" s="28">
        <f>IF(OR(T19="",T19=" ",T19="　"),0,IF(D19&gt;=830101,0,IF(DR19=1,1,IF(MATCH(T19,Sheet2!$D$3:$D$12,1)&lt;=6,1,0))))</f>
        <v>0</v>
      </c>
      <c r="EH19" s="28">
        <f>IF(OR(X19="",X19=" ",X19="　"),0,IF(D19&gt;=830101,0,IF(DS19=1,1,IF(MATCH(X19,Sheet2!$D$3:$D$12,1)&lt;=6,1,0))))</f>
        <v>0</v>
      </c>
      <c r="EI19" s="28">
        <f>IF(OR(AB19="",AB19=" ",AB19="　"),0,IF(D19&gt;=830101,0,IF(DT19=1,1,IF(MATCH(AB19,Sheet2!$D$3:$D$12,1)&lt;=6,1,0))))</f>
        <v>0</v>
      </c>
      <c r="EJ19" s="28">
        <f>IF(OR(AF19="",AF19=" ",AF19="　"),0,IF(D19&gt;=830101,0,IF(DU19=1,1,IF(MATCH(AF19,Sheet2!$D$3:$D$12,1)&lt;=6,1,0))))</f>
        <v>0</v>
      </c>
      <c r="EK19" s="29">
        <f t="shared" si="77"/>
        <v>2</v>
      </c>
      <c r="EL19" s="29">
        <f t="shared" si="78"/>
        <v>2</v>
      </c>
      <c r="EM19" s="30">
        <f t="shared" si="79"/>
        <v>0</v>
      </c>
      <c r="EN19" s="30">
        <f t="shared" si="80"/>
        <v>0</v>
      </c>
      <c r="EO19" s="30">
        <f t="shared" si="81"/>
        <v>0</v>
      </c>
      <c r="EP19" s="30">
        <f t="shared" si="81"/>
        <v>0</v>
      </c>
      <c r="EQ19" s="31"/>
      <c r="ER19" s="27" t="e">
        <f t="shared" si="82"/>
        <v>#VALUE!</v>
      </c>
      <c r="ES19" s="28">
        <f t="shared" si="83"/>
        <v>0</v>
      </c>
      <c r="ET19" s="27" t="e">
        <f t="shared" si="84"/>
        <v>#VALUE!</v>
      </c>
      <c r="EU19" s="28">
        <f t="shared" si="85"/>
        <v>0</v>
      </c>
      <c r="EV19" s="28">
        <f>IF(OR(T19="",T19=" ",T19="　"),0,IF(D19&gt;=830701,0,IF(EG19=1,1,IF(MATCH(T19,Sheet2!$D$3:$D$12,1)&lt;=7,1,0))))</f>
        <v>0</v>
      </c>
      <c r="EW19" s="28">
        <f>IF(OR(X19="",X19=" ",X19="　"),0,IF(D19&gt;=830701,0,IF(EH19=1,1,IF(MATCH(X19,Sheet2!$D$3:$D$12,1)&lt;=7,1,0))))</f>
        <v>0</v>
      </c>
      <c r="EX19" s="28">
        <f>IF(OR(AB19="",AB19=" ",AB19="　"),0,IF(D19&gt;=830701,0,IF(EI19=1,1,IF(MATCH(AB19,Sheet2!$D$3:$D$12,1)&lt;=7,1,0))))</f>
        <v>0</v>
      </c>
      <c r="EY19" s="28">
        <f>IF(OR(AF19="",AF19=" ",AF19="　"),0,IF(D19&gt;=830701,0,IF(EJ19=1,1,IF(MATCH(AF19,Sheet2!$D$3:$D$12,1)&lt;=7,1,0))))</f>
        <v>0</v>
      </c>
      <c r="EZ19" s="29">
        <f t="shared" si="86"/>
        <v>2</v>
      </c>
      <c r="FA19" s="29">
        <f t="shared" si="87"/>
        <v>2</v>
      </c>
      <c r="FB19" s="30">
        <f t="shared" si="88"/>
        <v>0</v>
      </c>
      <c r="FC19" s="30">
        <f t="shared" si="89"/>
        <v>0</v>
      </c>
      <c r="FD19" s="30">
        <f t="shared" si="90"/>
        <v>0</v>
      </c>
      <c r="FE19" s="30">
        <f t="shared" si="90"/>
        <v>0</v>
      </c>
      <c r="FF19" s="31"/>
      <c r="FG19" s="27" t="e">
        <f t="shared" si="91"/>
        <v>#VALUE!</v>
      </c>
      <c r="FH19" s="28">
        <f t="shared" si="92"/>
        <v>0</v>
      </c>
      <c r="FI19" s="27" t="e">
        <f t="shared" si="93"/>
        <v>#VALUE!</v>
      </c>
      <c r="FJ19" s="28">
        <f t="shared" si="94"/>
        <v>0</v>
      </c>
      <c r="FK19" s="28">
        <f>IF(OR(T19="",T19=" ",T19="　"),0,IF(D19&gt;=840101,0,IF(EV19=1,1,IF(MATCH(T19,Sheet2!$D$3:$D$12,1)&lt;=8,1,0))))</f>
        <v>0</v>
      </c>
      <c r="FL19" s="28">
        <f>IF(OR(X19="",X19=" ",X19="　"),0,IF(D19&gt;=840101,0,IF(EW19=1,1,IF(MATCH(X19,Sheet2!$D$3:$D$12,1)&lt;=8,1,0))))</f>
        <v>0</v>
      </c>
      <c r="FM19" s="28">
        <f>IF(OR(AB19="",AB19=" ",AB19="　"),0,IF(D19&gt;=840101,0,IF(EX19=1,1,IF(MATCH(AB19,Sheet2!$D$3:$D$12,1)&lt;=8,1,0))))</f>
        <v>0</v>
      </c>
      <c r="FN19" s="28">
        <f>IF(OR(AF19="",AF19=" ",AF19="　"),0,IF(D19&gt;=840101,0,IF(EY19=1,1,IF(MATCH(AF19,Sheet2!$D$3:$D$12,1)&lt;=8,1,0))))</f>
        <v>0</v>
      </c>
      <c r="FO19" s="29">
        <f t="shared" si="95"/>
        <v>1</v>
      </c>
      <c r="FP19" s="29">
        <f t="shared" si="96"/>
        <v>1</v>
      </c>
      <c r="FQ19" s="30">
        <f t="shared" si="97"/>
        <v>0</v>
      </c>
      <c r="FR19" s="30">
        <f t="shared" si="98"/>
        <v>0</v>
      </c>
      <c r="FS19" s="30">
        <f t="shared" si="99"/>
        <v>0</v>
      </c>
      <c r="FT19" s="30">
        <f t="shared" si="99"/>
        <v>0</v>
      </c>
      <c r="FU19" s="31"/>
      <c r="FV19" s="27" t="e">
        <f t="shared" si="100"/>
        <v>#VALUE!</v>
      </c>
      <c r="FW19" s="28">
        <f t="shared" si="101"/>
        <v>0</v>
      </c>
      <c r="FX19" s="27" t="e">
        <f t="shared" si="102"/>
        <v>#VALUE!</v>
      </c>
      <c r="FY19" s="28">
        <f t="shared" si="103"/>
        <v>0</v>
      </c>
      <c r="FZ19" s="28">
        <f>IF(OR(T19="",T19=" ",T19="　"),0,IF(D19&gt;=840701,0,IF(FK19=1,1,IF(MATCH(T19,Sheet2!$D$3:$D$12,1)&lt;=9,1,0))))</f>
        <v>0</v>
      </c>
      <c r="GA19" s="28">
        <f>IF(OR(X19="",X19=" ",X19="　"),0,IF(D19&gt;=840701,0,IF(FL19=1,1,IF(MATCH(X19,Sheet2!$D$3:$D$12,1)&lt;=9,1,0))))</f>
        <v>0</v>
      </c>
      <c r="GB19" s="28">
        <f>IF(OR(AB19="",AB19=" ",AB19="　"),0,IF(D19&gt;=840701,0,IF(FM19=1,1,IF(MATCH(AB19,Sheet2!$D$3:$D$12,1)&lt;=9,1,0))))</f>
        <v>0</v>
      </c>
      <c r="GC19" s="28">
        <f>IF(OR(AF19="",AF19=" ",AF19="　"),0,IF(D19&gt;=840701,0,IF(FN19=1,1,IF(MATCH(AF19,Sheet2!$D$3:$D$12,1)&lt;=9,1,0))))</f>
        <v>0</v>
      </c>
      <c r="GD19" s="29">
        <f t="shared" si="104"/>
        <v>1</v>
      </c>
      <c r="GE19" s="29">
        <f t="shared" si="105"/>
        <v>1</v>
      </c>
      <c r="GF19" s="30">
        <f t="shared" si="106"/>
        <v>0</v>
      </c>
      <c r="GG19" s="30">
        <f t="shared" si="107"/>
        <v>0</v>
      </c>
      <c r="GH19" s="30">
        <f t="shared" si="108"/>
        <v>0</v>
      </c>
      <c r="GI19" s="30">
        <f t="shared" si="108"/>
        <v>0</v>
      </c>
      <c r="GJ19" s="31"/>
      <c r="GK19" s="27" t="e">
        <f t="shared" si="109"/>
        <v>#VALUE!</v>
      </c>
      <c r="GL19" s="28">
        <f t="shared" si="110"/>
        <v>0</v>
      </c>
      <c r="GM19" s="27" t="e">
        <f t="shared" si="111"/>
        <v>#VALUE!</v>
      </c>
      <c r="GN19" s="28">
        <f t="shared" si="112"/>
        <v>0</v>
      </c>
      <c r="GO19" s="28">
        <f>IF(OR(T19="",T19=" ",T19="　"),0,IF(D19&gt;=840701,0,IF(FZ19=1,1,IF(MATCH(T19,Sheet2!$D$3:$D$12,1)&lt;=10,1,0))))</f>
        <v>0</v>
      </c>
      <c r="GP19" s="28">
        <f>IF(OR(X19="",X19=" ",X19="　"),0,IF(D19&gt;=840701,0,IF(GA19=1,1,IF(MATCH(X19,Sheet2!$D$3:$D$12,1)&lt;=10,1,0))))</f>
        <v>0</v>
      </c>
      <c r="GQ19" s="28">
        <f>IF(OR(AB19="",AB19=" ",AB19="　"),0,IF(D19&gt;=840701,0,IF(GB19=1,1,IF(MATCH(AB19,Sheet2!$D$3:$D$12,1)&lt;=10,1,0))))</f>
        <v>0</v>
      </c>
      <c r="GR19" s="28">
        <f>IF(OR(AF19="",AF19=" ",AF19="　"),0,IF(D19&gt;=840701,0,IF(GC19=1,1,IF(MATCH(AF19,Sheet2!$D$3:$D$12,1)&lt;=10,1,0))))</f>
        <v>0</v>
      </c>
      <c r="GS19" s="29">
        <f t="shared" si="113"/>
        <v>0</v>
      </c>
      <c r="GT19" s="29">
        <f t="shared" si="114"/>
        <v>0</v>
      </c>
      <c r="GU19" s="30">
        <f t="shared" si="115"/>
        <v>0</v>
      </c>
      <c r="GV19" s="30">
        <f t="shared" si="116"/>
        <v>0</v>
      </c>
      <c r="GW19" s="30">
        <f t="shared" si="117"/>
        <v>0</v>
      </c>
      <c r="GX19" s="30">
        <f t="shared" si="117"/>
        <v>0</v>
      </c>
      <c r="GY19" s="131"/>
      <c r="GZ19" s="39" t="str">
        <f t="shared" si="118"/>
        <v>1911/00/00</v>
      </c>
      <c r="HA19" s="131" t="e">
        <f t="shared" si="119"/>
        <v>#VALUE!</v>
      </c>
      <c r="HB19" s="131" t="str">
        <f t="shared" si="120"/>
        <v>1911/00/00</v>
      </c>
      <c r="HC19" s="131" t="e">
        <f t="shared" si="121"/>
        <v>#VALUE!</v>
      </c>
      <c r="HD19" s="131" t="str">
        <f t="shared" si="122"/>
        <v>1911/00/00</v>
      </c>
      <c r="HE19" s="131" t="e">
        <f t="shared" si="123"/>
        <v>#VALUE!</v>
      </c>
      <c r="HF19" s="131" t="str">
        <f t="shared" si="124"/>
        <v>2016/01/01</v>
      </c>
      <c r="HH19" s="131">
        <f>IF(OR(C19="",C19=" ",C19="　"),0,IF(D19&gt;780630,0,ROUND(VLOOKUP(F19,Sheet2!$A$1:$B$20,2,FALSE)*E19,0)))</f>
        <v>0</v>
      </c>
      <c r="HI19" s="131">
        <f t="shared" si="125"/>
        <v>0</v>
      </c>
      <c r="HJ19" s="131">
        <f t="shared" si="126"/>
        <v>0</v>
      </c>
      <c r="HL19" s="131" t="str">
        <f t="shared" si="127"/>
        <v/>
      </c>
      <c r="HM19" s="131" t="str">
        <f t="shared" si="128"/>
        <v/>
      </c>
      <c r="HN19" s="131" t="str">
        <f t="shared" si="129"/>
        <v/>
      </c>
      <c r="HO19" s="131" t="str">
        <f t="shared" si="130"/>
        <v/>
      </c>
      <c r="HP19" s="131" t="str">
        <f t="shared" si="131"/>
        <v/>
      </c>
      <c r="HQ19" s="131" t="str">
        <f t="shared" si="131"/>
        <v/>
      </c>
      <c r="HR19" s="131" t="str">
        <f t="shared" si="132"/>
        <v/>
      </c>
    </row>
    <row r="20" spans="1:226" ht="60" customHeight="1">
      <c r="A20" s="125">
        <v>15</v>
      </c>
      <c r="B20" s="32"/>
      <c r="C20" s="33"/>
      <c r="D20" s="34"/>
      <c r="E20" s="55"/>
      <c r="F20" s="46"/>
      <c r="G20" s="48">
        <f>IF(OR(C20="",C20=" ",C20="　"),0,IF(D20&gt;780630,0,ROUND(VLOOKUP(F20,Sheet2!$A$1:$B$20,2,FALSE),0)))</f>
        <v>0</v>
      </c>
      <c r="H20" s="49">
        <f t="shared" si="0"/>
        <v>0</v>
      </c>
      <c r="I20" s="24">
        <f t="shared" si="1"/>
        <v>0</v>
      </c>
      <c r="J20" s="25">
        <f t="shared" si="2"/>
        <v>0</v>
      </c>
      <c r="K20" s="35"/>
      <c r="L20" s="133" t="str">
        <f t="shared" si="133"/>
        <v/>
      </c>
      <c r="M20" s="51" t="str">
        <f t="shared" si="4"/>
        <v/>
      </c>
      <c r="N20" s="56">
        <v>15.5</v>
      </c>
      <c r="O20" s="38"/>
      <c r="P20" s="133" t="str">
        <f t="shared" si="134"/>
        <v/>
      </c>
      <c r="Q20" s="51" t="str">
        <f t="shared" si="6"/>
        <v/>
      </c>
      <c r="R20" s="56">
        <v>15.5</v>
      </c>
      <c r="S20" s="38"/>
      <c r="T20" s="34"/>
      <c r="U20" s="51" t="str">
        <f t="shared" si="7"/>
        <v/>
      </c>
      <c r="V20" s="56">
        <v>15.5</v>
      </c>
      <c r="W20" s="38"/>
      <c r="X20" s="34"/>
      <c r="Y20" s="51" t="str">
        <f t="shared" si="8"/>
        <v/>
      </c>
      <c r="Z20" s="56">
        <v>15.5</v>
      </c>
      <c r="AA20" s="35"/>
      <c r="AB20" s="34"/>
      <c r="AC20" s="51" t="str">
        <f t="shared" si="9"/>
        <v/>
      </c>
      <c r="AD20" s="56">
        <v>15.5</v>
      </c>
      <c r="AE20" s="38"/>
      <c r="AF20" s="34"/>
      <c r="AG20" s="51" t="str">
        <f t="shared" si="10"/>
        <v/>
      </c>
      <c r="AH20" s="56">
        <v>15.5</v>
      </c>
      <c r="AI20" s="37">
        <f t="shared" si="11"/>
        <v>0</v>
      </c>
      <c r="AJ20" s="47">
        <f t="shared" si="12"/>
        <v>0</v>
      </c>
      <c r="AK20" s="26">
        <f t="shared" si="13"/>
        <v>0</v>
      </c>
      <c r="AL20" s="53">
        <f t="shared" si="14"/>
        <v>0</v>
      </c>
      <c r="AM20" s="36"/>
      <c r="AN20" s="54"/>
      <c r="AO20" s="131" t="e">
        <f>VLOOKUP(LEFT(C20,1),Sheet2!$L$3:$M$28,2,FALSE)&amp;MID(C20,2,9)</f>
        <v>#N/A</v>
      </c>
      <c r="AP20" s="131" t="e">
        <f t="shared" si="15"/>
        <v>#N/A</v>
      </c>
      <c r="AQ20" s="131" t="e">
        <f t="shared" si="16"/>
        <v>#N/A</v>
      </c>
      <c r="AR20" s="27">
        <f t="shared" si="17"/>
        <v>0</v>
      </c>
      <c r="AS20" s="28">
        <f t="shared" si="18"/>
        <v>0</v>
      </c>
      <c r="AT20" s="27">
        <f t="shared" si="19"/>
        <v>0</v>
      </c>
      <c r="AU20" s="28">
        <f t="shared" si="20"/>
        <v>0</v>
      </c>
      <c r="AV20" s="28">
        <f t="shared" si="21"/>
        <v>0</v>
      </c>
      <c r="AW20" s="28">
        <f t="shared" si="22"/>
        <v>0</v>
      </c>
      <c r="AX20" s="28">
        <f t="shared" si="23"/>
        <v>0</v>
      </c>
      <c r="AY20" s="28">
        <f t="shared" si="24"/>
        <v>0</v>
      </c>
      <c r="AZ20" s="29" t="str">
        <f t="shared" si="25"/>
        <v/>
      </c>
      <c r="BA20" s="29"/>
      <c r="BB20" s="30">
        <f t="shared" si="26"/>
        <v>0</v>
      </c>
      <c r="BC20" s="30">
        <f t="shared" si="26"/>
        <v>0</v>
      </c>
      <c r="BD20" s="31">
        <f t="shared" si="27"/>
        <v>0</v>
      </c>
      <c r="BE20" s="131"/>
      <c r="BF20" s="27" t="e">
        <f t="shared" si="28"/>
        <v>#VALUE!</v>
      </c>
      <c r="BG20" s="28">
        <f t="shared" si="29"/>
        <v>0</v>
      </c>
      <c r="BH20" s="27" t="e">
        <f t="shared" si="30"/>
        <v>#VALUE!</v>
      </c>
      <c r="BI20" s="28">
        <f t="shared" si="31"/>
        <v>0</v>
      </c>
      <c r="BJ20" s="28">
        <f>IF(OR(T20="",T20=" ",T20="　"),0,IF(D20&gt;=800701,0,IF(MATCH(T20,Sheet2!$D$3:$D$12,1)&lt;=1,1,0)))</f>
        <v>0</v>
      </c>
      <c r="BK20" s="28">
        <f>IF(OR(X20="",X20=" ",X20="　"),0,IF(D20&gt;=800701,0,IF(MATCH(X20,Sheet2!$D$3:$D$12,1)&lt;=1,1,0)))</f>
        <v>0</v>
      </c>
      <c r="BL20" s="28">
        <f>IF(OR(AB20="",AB20=" ",AB20="　"),0,IF(D20&gt;=800701,0,IF(MATCH(AB20,Sheet2!$D$3:$D$12,1)&lt;=1,1,0)))</f>
        <v>0</v>
      </c>
      <c r="BM20" s="28">
        <f>IF(OR(AF20="",AF20=" ",AF20="　"),0,IF(D20&gt;=800701,0,IF(MATCH(AF20,Sheet2!$D$3:$D$12,1)&lt;=1,1,0)))</f>
        <v>0</v>
      </c>
      <c r="BN20" s="29">
        <f t="shared" si="32"/>
        <v>5</v>
      </c>
      <c r="BO20" s="29">
        <f t="shared" si="33"/>
        <v>3</v>
      </c>
      <c r="BP20" s="30">
        <f t="shared" si="34"/>
        <v>0</v>
      </c>
      <c r="BQ20" s="30">
        <f t="shared" si="35"/>
        <v>0</v>
      </c>
      <c r="BR20" s="30">
        <f t="shared" si="36"/>
        <v>0</v>
      </c>
      <c r="BS20" s="30">
        <f t="shared" si="36"/>
        <v>0</v>
      </c>
      <c r="BT20" s="30"/>
      <c r="BU20" s="27" t="e">
        <f t="shared" si="37"/>
        <v>#VALUE!</v>
      </c>
      <c r="BV20" s="28">
        <f t="shared" si="38"/>
        <v>0</v>
      </c>
      <c r="BW20" s="27" t="e">
        <f t="shared" si="39"/>
        <v>#VALUE!</v>
      </c>
      <c r="BX20" s="28">
        <f t="shared" si="40"/>
        <v>0</v>
      </c>
      <c r="BY20" s="28">
        <f>IF(OR(T20="",T20=" ",T20="　"),0,IF(D20&gt;=810101,0,IF(BJ20=1,1,IF(MATCH(T20,Sheet2!$D$3:$D$12,1)&lt;=2,1,0))))</f>
        <v>0</v>
      </c>
      <c r="BZ20" s="28">
        <f>IF(OR(X20="",X20=" ",X20="　"),0,IF(D20&gt;=810101,0,IF(BK20=1,1,IF(MATCH(X20,Sheet2!$D$3:$D$12,1)&lt;=2,1,0))))</f>
        <v>0</v>
      </c>
      <c r="CA20" s="28">
        <f>IF(OR(AB20="",AB20=" ",AB20="　"),0,IF(D20&gt;=810101,0,IF(BL20=1,1,IF(MATCH(AB20,Sheet2!$D$3:$D$12,1)&lt;=2,1,0))))</f>
        <v>0</v>
      </c>
      <c r="CB20" s="28">
        <f>IF(OR(AF20="",AF20=" ",AF20="　"),0,IF(D20&gt;=810101,0,IF(BM20=1,1,IF(MATCH(AF20,Sheet2!$D$3:$D$12,1)&lt;=2,1,0))))</f>
        <v>0</v>
      </c>
      <c r="CC20" s="29">
        <f t="shared" si="41"/>
        <v>4</v>
      </c>
      <c r="CD20" s="29">
        <f t="shared" si="42"/>
        <v>3</v>
      </c>
      <c r="CE20" s="30">
        <f t="shared" si="43"/>
        <v>0</v>
      </c>
      <c r="CF20" s="30">
        <f t="shared" si="44"/>
        <v>0</v>
      </c>
      <c r="CG20" s="30">
        <f t="shared" si="45"/>
        <v>0</v>
      </c>
      <c r="CH20" s="30">
        <f t="shared" si="45"/>
        <v>0</v>
      </c>
      <c r="CI20" s="30"/>
      <c r="CJ20" s="27" t="e">
        <f t="shared" si="46"/>
        <v>#VALUE!</v>
      </c>
      <c r="CK20" s="28">
        <f t="shared" si="47"/>
        <v>0</v>
      </c>
      <c r="CL20" s="27" t="e">
        <f t="shared" si="48"/>
        <v>#VALUE!</v>
      </c>
      <c r="CM20" s="28">
        <f t="shared" si="49"/>
        <v>0</v>
      </c>
      <c r="CN20" s="28">
        <f>IF(OR(T20="",T20=" ",T20="　"),0,IF(D20&gt;=810701,0,IF(BY20=1,1,IF(MATCH(T20,Sheet2!$D$3:$D$12,1)&lt;=3,1,0))))</f>
        <v>0</v>
      </c>
      <c r="CO20" s="28">
        <f>IF(OR(X20="",X20=" ",X20="　"),0,IF(D20&gt;=810701,0,IF(BZ20=1,1,IF(MATCH(X20,Sheet2!$D$3:$D$12,1)&lt;=3,1,0))))</f>
        <v>0</v>
      </c>
      <c r="CP20" s="28">
        <f>IF(OR(AB20="",AB20=" ",AB20="　"),0,IF(D20&gt;=810701,0,IF(CA20=1,1,IF(MATCH(AB20,Sheet2!$D$3:$D$12,1)&lt;=3,1,0))))</f>
        <v>0</v>
      </c>
      <c r="CQ20" s="28">
        <f>IF(OR(AF20="",AF20=" ",AF20="　"),0,IF(D20&gt;=810701,0,IF(CB20=1,1,IF(MATCH(AF20,Sheet2!$D$3:$D$12,1)&lt;=3,1,0))))</f>
        <v>0</v>
      </c>
      <c r="CR20" s="29">
        <f t="shared" si="50"/>
        <v>4</v>
      </c>
      <c r="CS20" s="29">
        <f t="shared" si="51"/>
        <v>3</v>
      </c>
      <c r="CT20" s="30">
        <f t="shared" si="52"/>
        <v>0</v>
      </c>
      <c r="CU20" s="30">
        <f t="shared" si="53"/>
        <v>0</v>
      </c>
      <c r="CV20" s="30">
        <f t="shared" si="54"/>
        <v>0</v>
      </c>
      <c r="CW20" s="30">
        <f t="shared" si="54"/>
        <v>0</v>
      </c>
      <c r="CX20" s="31"/>
      <c r="CY20" s="27" t="e">
        <f t="shared" si="55"/>
        <v>#VALUE!</v>
      </c>
      <c r="CZ20" s="28">
        <f t="shared" si="56"/>
        <v>0</v>
      </c>
      <c r="DA20" s="27" t="e">
        <f t="shared" si="57"/>
        <v>#VALUE!</v>
      </c>
      <c r="DB20" s="28">
        <f t="shared" si="58"/>
        <v>0</v>
      </c>
      <c r="DC20" s="28">
        <f>IF(OR(T20="",T20=" ",T20="　"),0,IF(D20&gt;=820101,0,IF(CN20=1,1,IF(MATCH(T20,Sheet2!$D$3:$D$12,1)&lt;=4,1,0))))</f>
        <v>0</v>
      </c>
      <c r="DD20" s="28">
        <f>IF(OR(X20="",X20=" ",X20="　"),0,IF(D20&gt;=820101,0,IF(CO20=1,1,IF(MATCH(X20,Sheet2!$D$3:$D$12,1)&lt;=4,1,0))))</f>
        <v>0</v>
      </c>
      <c r="DE20" s="28">
        <f>IF(OR(AB20="",AB20=" ",AB20="　"),0,IF(D20&gt;=820101,0,IF(CP20=1,1,IF(MATCH(AB20,Sheet2!$D$3:$D$12,1)&lt;=4,1,0))))</f>
        <v>0</v>
      </c>
      <c r="DF20" s="28">
        <f>IF(OR(AF20="",AF20=" ",AF20="　"),0,IF(D20&gt;=820101,0,IF(CQ20=1,1,IF(MATCH(AF20,Sheet2!$D$3:$D$12,1)&lt;=4,1,0))))</f>
        <v>0</v>
      </c>
      <c r="DG20" s="29">
        <f t="shared" si="59"/>
        <v>3</v>
      </c>
      <c r="DH20" s="29">
        <f t="shared" si="60"/>
        <v>3</v>
      </c>
      <c r="DI20" s="30">
        <f t="shared" si="61"/>
        <v>0</v>
      </c>
      <c r="DJ20" s="30">
        <f t="shared" si="62"/>
        <v>0</v>
      </c>
      <c r="DK20" s="30">
        <f t="shared" si="63"/>
        <v>0</v>
      </c>
      <c r="DL20" s="30">
        <f t="shared" si="63"/>
        <v>0</v>
      </c>
      <c r="DM20" s="31"/>
      <c r="DN20" s="27" t="e">
        <f t="shared" si="64"/>
        <v>#VALUE!</v>
      </c>
      <c r="DO20" s="28">
        <f t="shared" si="65"/>
        <v>0</v>
      </c>
      <c r="DP20" s="27" t="e">
        <f t="shared" si="66"/>
        <v>#VALUE!</v>
      </c>
      <c r="DQ20" s="28">
        <f t="shared" si="67"/>
        <v>0</v>
      </c>
      <c r="DR20" s="28">
        <f>IF(OR(T20="",T20=" ",T20="　"),0,IF(D20&gt;=820701,0,IF(DC20=1,1,IF(MATCH(T20,Sheet2!$D$3:$D$12,1)&lt;=5,1,0))))</f>
        <v>0</v>
      </c>
      <c r="DS20" s="28">
        <f>IF(OR(X20="",X20=" ",X20="　"),0,IF(D20&gt;=820701,0,IF(DD20=1,1,IF(MATCH(X20,Sheet2!$D$3:$D$12,1)&lt;=5,1,0))))</f>
        <v>0</v>
      </c>
      <c r="DT20" s="28">
        <f>IF(OR(AB20="",AB20=" ",AB20="　"),0,IF(D20&gt;=820701,0,IF(DE20=1,1,IF(MATCH(AB20,Sheet2!$D$3:$D$12,1)&lt;=5,1,0))))</f>
        <v>0</v>
      </c>
      <c r="DU20" s="28">
        <f>IF(OR(AF20="",AF20=" ",AF20="　"),0,IF(D20&gt;=820701,0,IF(DF20=1,1,IF(MATCH(AF20,Sheet2!$D$3:$D$12,1)&lt;=5,1,0))))</f>
        <v>0</v>
      </c>
      <c r="DV20" s="29">
        <f t="shared" si="68"/>
        <v>3</v>
      </c>
      <c r="DW20" s="29">
        <f t="shared" si="69"/>
        <v>3</v>
      </c>
      <c r="DX20" s="30">
        <f t="shared" si="70"/>
        <v>0</v>
      </c>
      <c r="DY20" s="30">
        <f t="shared" si="71"/>
        <v>0</v>
      </c>
      <c r="DZ20" s="30">
        <f t="shared" si="72"/>
        <v>0</v>
      </c>
      <c r="EA20" s="30">
        <f t="shared" si="72"/>
        <v>0</v>
      </c>
      <c r="EB20" s="31"/>
      <c r="EC20" s="27" t="e">
        <f t="shared" si="73"/>
        <v>#VALUE!</v>
      </c>
      <c r="ED20" s="28">
        <f t="shared" si="74"/>
        <v>0</v>
      </c>
      <c r="EE20" s="27" t="e">
        <f t="shared" si="75"/>
        <v>#VALUE!</v>
      </c>
      <c r="EF20" s="28">
        <f t="shared" si="76"/>
        <v>0</v>
      </c>
      <c r="EG20" s="28">
        <f>IF(OR(T20="",T20=" ",T20="　"),0,IF(D20&gt;=830101,0,IF(DR20=1,1,IF(MATCH(T20,Sheet2!$D$3:$D$12,1)&lt;=6,1,0))))</f>
        <v>0</v>
      </c>
      <c r="EH20" s="28">
        <f>IF(OR(X20="",X20=" ",X20="　"),0,IF(D20&gt;=830101,0,IF(DS20=1,1,IF(MATCH(X20,Sheet2!$D$3:$D$12,1)&lt;=6,1,0))))</f>
        <v>0</v>
      </c>
      <c r="EI20" s="28">
        <f>IF(OR(AB20="",AB20=" ",AB20="　"),0,IF(D20&gt;=830101,0,IF(DT20=1,1,IF(MATCH(AB20,Sheet2!$D$3:$D$12,1)&lt;=6,1,0))))</f>
        <v>0</v>
      </c>
      <c r="EJ20" s="28">
        <f>IF(OR(AF20="",AF20=" ",AF20="　"),0,IF(D20&gt;=830101,0,IF(DU20=1,1,IF(MATCH(AF20,Sheet2!$D$3:$D$12,1)&lt;=6,1,0))))</f>
        <v>0</v>
      </c>
      <c r="EK20" s="29">
        <f t="shared" si="77"/>
        <v>2</v>
      </c>
      <c r="EL20" s="29">
        <f t="shared" si="78"/>
        <v>2</v>
      </c>
      <c r="EM20" s="30">
        <f t="shared" si="79"/>
        <v>0</v>
      </c>
      <c r="EN20" s="30">
        <f t="shared" si="80"/>
        <v>0</v>
      </c>
      <c r="EO20" s="30">
        <f t="shared" si="81"/>
        <v>0</v>
      </c>
      <c r="EP20" s="30">
        <f t="shared" si="81"/>
        <v>0</v>
      </c>
      <c r="EQ20" s="31"/>
      <c r="ER20" s="27" t="e">
        <f t="shared" si="82"/>
        <v>#VALUE!</v>
      </c>
      <c r="ES20" s="28">
        <f t="shared" si="83"/>
        <v>0</v>
      </c>
      <c r="ET20" s="27" t="e">
        <f t="shared" si="84"/>
        <v>#VALUE!</v>
      </c>
      <c r="EU20" s="28">
        <f t="shared" si="85"/>
        <v>0</v>
      </c>
      <c r="EV20" s="28">
        <f>IF(OR(T20="",T20=" ",T20="　"),0,IF(D20&gt;=830701,0,IF(EG20=1,1,IF(MATCH(T20,Sheet2!$D$3:$D$12,1)&lt;=7,1,0))))</f>
        <v>0</v>
      </c>
      <c r="EW20" s="28">
        <f>IF(OR(X20="",X20=" ",X20="　"),0,IF(D20&gt;=830701,0,IF(EH20=1,1,IF(MATCH(X20,Sheet2!$D$3:$D$12,1)&lt;=7,1,0))))</f>
        <v>0</v>
      </c>
      <c r="EX20" s="28">
        <f>IF(OR(AB20="",AB20=" ",AB20="　"),0,IF(D20&gt;=830701,0,IF(EI20=1,1,IF(MATCH(AB20,Sheet2!$D$3:$D$12,1)&lt;=7,1,0))))</f>
        <v>0</v>
      </c>
      <c r="EY20" s="28">
        <f>IF(OR(AF20="",AF20=" ",AF20="　"),0,IF(D20&gt;=830701,0,IF(EJ20=1,1,IF(MATCH(AF20,Sheet2!$D$3:$D$12,1)&lt;=7,1,0))))</f>
        <v>0</v>
      </c>
      <c r="EZ20" s="29">
        <f t="shared" si="86"/>
        <v>2</v>
      </c>
      <c r="FA20" s="29">
        <f t="shared" si="87"/>
        <v>2</v>
      </c>
      <c r="FB20" s="30">
        <f t="shared" si="88"/>
        <v>0</v>
      </c>
      <c r="FC20" s="30">
        <f t="shared" si="89"/>
        <v>0</v>
      </c>
      <c r="FD20" s="30">
        <f t="shared" si="90"/>
        <v>0</v>
      </c>
      <c r="FE20" s="30">
        <f t="shared" si="90"/>
        <v>0</v>
      </c>
      <c r="FF20" s="31"/>
      <c r="FG20" s="27" t="e">
        <f t="shared" si="91"/>
        <v>#VALUE!</v>
      </c>
      <c r="FH20" s="28">
        <f t="shared" si="92"/>
        <v>0</v>
      </c>
      <c r="FI20" s="27" t="e">
        <f t="shared" si="93"/>
        <v>#VALUE!</v>
      </c>
      <c r="FJ20" s="28">
        <f t="shared" si="94"/>
        <v>0</v>
      </c>
      <c r="FK20" s="28">
        <f>IF(OR(T20="",T20=" ",T20="　"),0,IF(D20&gt;=840101,0,IF(EV20=1,1,IF(MATCH(T20,Sheet2!$D$3:$D$12,1)&lt;=8,1,0))))</f>
        <v>0</v>
      </c>
      <c r="FL20" s="28">
        <f>IF(OR(X20="",X20=" ",X20="　"),0,IF(D20&gt;=840101,0,IF(EW20=1,1,IF(MATCH(X20,Sheet2!$D$3:$D$12,1)&lt;=8,1,0))))</f>
        <v>0</v>
      </c>
      <c r="FM20" s="28">
        <f>IF(OR(AB20="",AB20=" ",AB20="　"),0,IF(D20&gt;=840101,0,IF(EX20=1,1,IF(MATCH(AB20,Sheet2!$D$3:$D$12,1)&lt;=8,1,0))))</f>
        <v>0</v>
      </c>
      <c r="FN20" s="28">
        <f>IF(OR(AF20="",AF20=" ",AF20="　"),0,IF(D20&gt;=840101,0,IF(EY20=1,1,IF(MATCH(AF20,Sheet2!$D$3:$D$12,1)&lt;=8,1,0))))</f>
        <v>0</v>
      </c>
      <c r="FO20" s="29">
        <f t="shared" si="95"/>
        <v>1</v>
      </c>
      <c r="FP20" s="29">
        <f t="shared" si="96"/>
        <v>1</v>
      </c>
      <c r="FQ20" s="30">
        <f t="shared" si="97"/>
        <v>0</v>
      </c>
      <c r="FR20" s="30">
        <f t="shared" si="98"/>
        <v>0</v>
      </c>
      <c r="FS20" s="30">
        <f t="shared" si="99"/>
        <v>0</v>
      </c>
      <c r="FT20" s="30">
        <f t="shared" si="99"/>
        <v>0</v>
      </c>
      <c r="FU20" s="31"/>
      <c r="FV20" s="27" t="e">
        <f t="shared" si="100"/>
        <v>#VALUE!</v>
      </c>
      <c r="FW20" s="28">
        <f t="shared" si="101"/>
        <v>0</v>
      </c>
      <c r="FX20" s="27" t="e">
        <f t="shared" si="102"/>
        <v>#VALUE!</v>
      </c>
      <c r="FY20" s="28">
        <f t="shared" si="103"/>
        <v>0</v>
      </c>
      <c r="FZ20" s="28">
        <f>IF(OR(T20="",T20=" ",T20="　"),0,IF(D20&gt;=840701,0,IF(FK20=1,1,IF(MATCH(T20,Sheet2!$D$3:$D$12,1)&lt;=9,1,0))))</f>
        <v>0</v>
      </c>
      <c r="GA20" s="28">
        <f>IF(OR(X20="",X20=" ",X20="　"),0,IF(D20&gt;=840701,0,IF(FL20=1,1,IF(MATCH(X20,Sheet2!$D$3:$D$12,1)&lt;=9,1,0))))</f>
        <v>0</v>
      </c>
      <c r="GB20" s="28">
        <f>IF(OR(AB20="",AB20=" ",AB20="　"),0,IF(D20&gt;=840701,0,IF(FM20=1,1,IF(MATCH(AB20,Sheet2!$D$3:$D$12,1)&lt;=9,1,0))))</f>
        <v>0</v>
      </c>
      <c r="GC20" s="28">
        <f>IF(OR(AF20="",AF20=" ",AF20="　"),0,IF(D20&gt;=840701,0,IF(FN20=1,1,IF(MATCH(AF20,Sheet2!$D$3:$D$12,1)&lt;=9,1,0))))</f>
        <v>0</v>
      </c>
      <c r="GD20" s="29">
        <f t="shared" si="104"/>
        <v>1</v>
      </c>
      <c r="GE20" s="29">
        <f t="shared" si="105"/>
        <v>1</v>
      </c>
      <c r="GF20" s="30">
        <f t="shared" si="106"/>
        <v>0</v>
      </c>
      <c r="GG20" s="30">
        <f t="shared" si="107"/>
        <v>0</v>
      </c>
      <c r="GH20" s="30">
        <f t="shared" si="108"/>
        <v>0</v>
      </c>
      <c r="GI20" s="30">
        <f t="shared" si="108"/>
        <v>0</v>
      </c>
      <c r="GJ20" s="31"/>
      <c r="GK20" s="27" t="e">
        <f t="shared" si="109"/>
        <v>#VALUE!</v>
      </c>
      <c r="GL20" s="28">
        <f t="shared" si="110"/>
        <v>0</v>
      </c>
      <c r="GM20" s="27" t="e">
        <f t="shared" si="111"/>
        <v>#VALUE!</v>
      </c>
      <c r="GN20" s="28">
        <f t="shared" si="112"/>
        <v>0</v>
      </c>
      <c r="GO20" s="28">
        <f>IF(OR(T20="",T20=" ",T20="　"),0,IF(D20&gt;=840701,0,IF(FZ20=1,1,IF(MATCH(T20,Sheet2!$D$3:$D$12,1)&lt;=10,1,0))))</f>
        <v>0</v>
      </c>
      <c r="GP20" s="28">
        <f>IF(OR(X20="",X20=" ",X20="　"),0,IF(D20&gt;=840701,0,IF(GA20=1,1,IF(MATCH(X20,Sheet2!$D$3:$D$12,1)&lt;=10,1,0))))</f>
        <v>0</v>
      </c>
      <c r="GQ20" s="28">
        <f>IF(OR(AB20="",AB20=" ",AB20="　"),0,IF(D20&gt;=840701,0,IF(GB20=1,1,IF(MATCH(AB20,Sheet2!$D$3:$D$12,1)&lt;=10,1,0))))</f>
        <v>0</v>
      </c>
      <c r="GR20" s="28">
        <f>IF(OR(AF20="",AF20=" ",AF20="　"),0,IF(D20&gt;=840701,0,IF(GC20=1,1,IF(MATCH(AF20,Sheet2!$D$3:$D$12,1)&lt;=10,1,0))))</f>
        <v>0</v>
      </c>
      <c r="GS20" s="29">
        <f t="shared" si="113"/>
        <v>0</v>
      </c>
      <c r="GT20" s="29">
        <f t="shared" si="114"/>
        <v>0</v>
      </c>
      <c r="GU20" s="30">
        <f t="shared" si="115"/>
        <v>0</v>
      </c>
      <c r="GV20" s="30">
        <f t="shared" si="116"/>
        <v>0</v>
      </c>
      <c r="GW20" s="30">
        <f t="shared" si="117"/>
        <v>0</v>
      </c>
      <c r="GX20" s="30">
        <f t="shared" si="117"/>
        <v>0</v>
      </c>
      <c r="GY20" s="131"/>
      <c r="GZ20" s="39" t="str">
        <f t="shared" si="118"/>
        <v>1911/00/00</v>
      </c>
      <c r="HA20" s="131" t="e">
        <f t="shared" si="119"/>
        <v>#VALUE!</v>
      </c>
      <c r="HB20" s="131" t="str">
        <f t="shared" si="120"/>
        <v>1911/00/00</v>
      </c>
      <c r="HC20" s="131" t="e">
        <f t="shared" si="121"/>
        <v>#VALUE!</v>
      </c>
      <c r="HD20" s="131" t="str">
        <f t="shared" si="122"/>
        <v>1911/00/00</v>
      </c>
      <c r="HE20" s="131" t="e">
        <f t="shared" si="123"/>
        <v>#VALUE!</v>
      </c>
      <c r="HF20" s="131" t="str">
        <f t="shared" si="124"/>
        <v>2016/01/01</v>
      </c>
      <c r="HH20" s="131">
        <f>IF(OR(C20="",C20=" ",C20="　"),0,IF(D20&gt;780630,0,ROUND(VLOOKUP(F20,Sheet2!$A$1:$B$20,2,FALSE)*E20,0)))</f>
        <v>0</v>
      </c>
      <c r="HI20" s="131">
        <f t="shared" si="125"/>
        <v>0</v>
      </c>
      <c r="HJ20" s="131">
        <f t="shared" si="126"/>
        <v>0</v>
      </c>
      <c r="HL20" s="131" t="str">
        <f t="shared" si="127"/>
        <v/>
      </c>
      <c r="HM20" s="131" t="str">
        <f t="shared" si="128"/>
        <v/>
      </c>
      <c r="HN20" s="131" t="str">
        <f t="shared" si="129"/>
        <v/>
      </c>
      <c r="HO20" s="131" t="str">
        <f t="shared" si="130"/>
        <v/>
      </c>
      <c r="HP20" s="131" t="str">
        <f t="shared" si="131"/>
        <v/>
      </c>
      <c r="HQ20" s="131" t="str">
        <f t="shared" si="131"/>
        <v/>
      </c>
      <c r="HR20" s="131" t="str">
        <f t="shared" si="132"/>
        <v/>
      </c>
    </row>
    <row r="21" spans="1:226" ht="60" customHeight="1">
      <c r="A21" s="125">
        <v>16</v>
      </c>
      <c r="B21" s="32"/>
      <c r="C21" s="33"/>
      <c r="D21" s="34"/>
      <c r="E21" s="55"/>
      <c r="F21" s="46"/>
      <c r="G21" s="48">
        <f>IF(OR(C21="",C21=" ",C21="　"),0,IF(D21&gt;780630,0,ROUND(VLOOKUP(F21,Sheet2!$A$1:$B$20,2,FALSE),0)))</f>
        <v>0</v>
      </c>
      <c r="H21" s="49">
        <f t="shared" si="0"/>
        <v>0</v>
      </c>
      <c r="I21" s="24">
        <f t="shared" si="1"/>
        <v>0</v>
      </c>
      <c r="J21" s="25">
        <f t="shared" si="2"/>
        <v>0</v>
      </c>
      <c r="K21" s="35"/>
      <c r="L21" s="133" t="str">
        <f t="shared" si="133"/>
        <v/>
      </c>
      <c r="M21" s="51" t="str">
        <f t="shared" si="4"/>
        <v/>
      </c>
      <c r="N21" s="56">
        <v>15.5</v>
      </c>
      <c r="O21" s="38"/>
      <c r="P21" s="133" t="str">
        <f t="shared" si="134"/>
        <v/>
      </c>
      <c r="Q21" s="51" t="str">
        <f t="shared" si="6"/>
        <v/>
      </c>
      <c r="R21" s="56">
        <v>15.5</v>
      </c>
      <c r="S21" s="38"/>
      <c r="T21" s="34"/>
      <c r="U21" s="51" t="str">
        <f t="shared" si="7"/>
        <v/>
      </c>
      <c r="V21" s="56">
        <v>15.5</v>
      </c>
      <c r="W21" s="38"/>
      <c r="X21" s="34"/>
      <c r="Y21" s="51" t="str">
        <f t="shared" si="8"/>
        <v/>
      </c>
      <c r="Z21" s="56">
        <v>15.5</v>
      </c>
      <c r="AA21" s="35"/>
      <c r="AB21" s="34"/>
      <c r="AC21" s="51" t="str">
        <f t="shared" si="9"/>
        <v/>
      </c>
      <c r="AD21" s="56">
        <v>15.5</v>
      </c>
      <c r="AE21" s="38"/>
      <c r="AF21" s="34"/>
      <c r="AG21" s="51" t="str">
        <f t="shared" si="10"/>
        <v/>
      </c>
      <c r="AH21" s="56">
        <v>15.5</v>
      </c>
      <c r="AI21" s="37">
        <f t="shared" si="11"/>
        <v>0</v>
      </c>
      <c r="AJ21" s="47">
        <f t="shared" si="12"/>
        <v>0</v>
      </c>
      <c r="AK21" s="26">
        <f t="shared" si="13"/>
        <v>0</v>
      </c>
      <c r="AL21" s="53">
        <f t="shared" si="14"/>
        <v>0</v>
      </c>
      <c r="AM21" s="36"/>
      <c r="AN21" s="54"/>
      <c r="AO21" s="131" t="e">
        <f>VLOOKUP(LEFT(C21,1),Sheet2!$L$3:$M$28,2,FALSE)&amp;MID(C21,2,9)</f>
        <v>#N/A</v>
      </c>
      <c r="AP21" s="131" t="e">
        <f t="shared" si="15"/>
        <v>#N/A</v>
      </c>
      <c r="AQ21" s="131" t="e">
        <f t="shared" si="16"/>
        <v>#N/A</v>
      </c>
      <c r="AR21" s="27">
        <f t="shared" si="17"/>
        <v>0</v>
      </c>
      <c r="AS21" s="28">
        <f t="shared" si="18"/>
        <v>0</v>
      </c>
      <c r="AT21" s="27">
        <f t="shared" si="19"/>
        <v>0</v>
      </c>
      <c r="AU21" s="28">
        <f t="shared" si="20"/>
        <v>0</v>
      </c>
      <c r="AV21" s="28">
        <f t="shared" si="21"/>
        <v>0</v>
      </c>
      <c r="AW21" s="28">
        <f t="shared" si="22"/>
        <v>0</v>
      </c>
      <c r="AX21" s="28">
        <f t="shared" si="23"/>
        <v>0</v>
      </c>
      <c r="AY21" s="28">
        <f t="shared" si="24"/>
        <v>0</v>
      </c>
      <c r="AZ21" s="29" t="str">
        <f t="shared" si="25"/>
        <v/>
      </c>
      <c r="BA21" s="29"/>
      <c r="BB21" s="30">
        <f t="shared" si="26"/>
        <v>0</v>
      </c>
      <c r="BC21" s="30">
        <f t="shared" si="26"/>
        <v>0</v>
      </c>
      <c r="BD21" s="31">
        <f t="shared" si="27"/>
        <v>0</v>
      </c>
      <c r="BE21" s="131"/>
      <c r="BF21" s="27" t="e">
        <f t="shared" si="28"/>
        <v>#VALUE!</v>
      </c>
      <c r="BG21" s="28">
        <f t="shared" si="29"/>
        <v>0</v>
      </c>
      <c r="BH21" s="27" t="e">
        <f t="shared" si="30"/>
        <v>#VALUE!</v>
      </c>
      <c r="BI21" s="28">
        <f t="shared" si="31"/>
        <v>0</v>
      </c>
      <c r="BJ21" s="28">
        <f>IF(OR(T21="",T21=" ",T21="　"),0,IF(D21&gt;=800701,0,IF(MATCH(T21,Sheet2!$D$3:$D$12,1)&lt;=1,1,0)))</f>
        <v>0</v>
      </c>
      <c r="BK21" s="28">
        <f>IF(OR(X21="",X21=" ",X21="　"),0,IF(D21&gt;=800701,0,IF(MATCH(X21,Sheet2!$D$3:$D$12,1)&lt;=1,1,0)))</f>
        <v>0</v>
      </c>
      <c r="BL21" s="28">
        <f>IF(OR(AB21="",AB21=" ",AB21="　"),0,IF(D21&gt;=800701,0,IF(MATCH(AB21,Sheet2!$D$3:$D$12,1)&lt;=1,1,0)))</f>
        <v>0</v>
      </c>
      <c r="BM21" s="28">
        <f>IF(OR(AF21="",AF21=" ",AF21="　"),0,IF(D21&gt;=800701,0,IF(MATCH(AF21,Sheet2!$D$3:$D$12,1)&lt;=1,1,0)))</f>
        <v>0</v>
      </c>
      <c r="BN21" s="29">
        <f t="shared" si="32"/>
        <v>5</v>
      </c>
      <c r="BO21" s="29">
        <f t="shared" si="33"/>
        <v>3</v>
      </c>
      <c r="BP21" s="30">
        <f t="shared" si="34"/>
        <v>0</v>
      </c>
      <c r="BQ21" s="30">
        <f t="shared" si="35"/>
        <v>0</v>
      </c>
      <c r="BR21" s="30">
        <f t="shared" si="36"/>
        <v>0</v>
      </c>
      <c r="BS21" s="30">
        <f t="shared" si="36"/>
        <v>0</v>
      </c>
      <c r="BT21" s="30"/>
      <c r="BU21" s="27" t="e">
        <f t="shared" si="37"/>
        <v>#VALUE!</v>
      </c>
      <c r="BV21" s="28">
        <f t="shared" si="38"/>
        <v>0</v>
      </c>
      <c r="BW21" s="27" t="e">
        <f t="shared" si="39"/>
        <v>#VALUE!</v>
      </c>
      <c r="BX21" s="28">
        <f t="shared" si="40"/>
        <v>0</v>
      </c>
      <c r="BY21" s="28">
        <f>IF(OR(T21="",T21=" ",T21="　"),0,IF(D21&gt;=810101,0,IF(BJ21=1,1,IF(MATCH(T21,Sheet2!$D$3:$D$12,1)&lt;=2,1,0))))</f>
        <v>0</v>
      </c>
      <c r="BZ21" s="28">
        <f>IF(OR(X21="",X21=" ",X21="　"),0,IF(D21&gt;=810101,0,IF(BK21=1,1,IF(MATCH(X21,Sheet2!$D$3:$D$12,1)&lt;=2,1,0))))</f>
        <v>0</v>
      </c>
      <c r="CA21" s="28">
        <f>IF(OR(AB21="",AB21=" ",AB21="　"),0,IF(D21&gt;=810101,0,IF(BL21=1,1,IF(MATCH(AB21,Sheet2!$D$3:$D$12,1)&lt;=2,1,0))))</f>
        <v>0</v>
      </c>
      <c r="CB21" s="28">
        <f>IF(OR(AF21="",AF21=" ",AF21="　"),0,IF(D21&gt;=810101,0,IF(BM21=1,1,IF(MATCH(AF21,Sheet2!$D$3:$D$12,1)&lt;=2,1,0))))</f>
        <v>0</v>
      </c>
      <c r="CC21" s="29">
        <f t="shared" si="41"/>
        <v>4</v>
      </c>
      <c r="CD21" s="29">
        <f t="shared" si="42"/>
        <v>3</v>
      </c>
      <c r="CE21" s="30">
        <f t="shared" si="43"/>
        <v>0</v>
      </c>
      <c r="CF21" s="30">
        <f t="shared" si="44"/>
        <v>0</v>
      </c>
      <c r="CG21" s="30">
        <f t="shared" si="45"/>
        <v>0</v>
      </c>
      <c r="CH21" s="30">
        <f t="shared" si="45"/>
        <v>0</v>
      </c>
      <c r="CI21" s="30"/>
      <c r="CJ21" s="27" t="e">
        <f t="shared" si="46"/>
        <v>#VALUE!</v>
      </c>
      <c r="CK21" s="28">
        <f t="shared" si="47"/>
        <v>0</v>
      </c>
      <c r="CL21" s="27" t="e">
        <f t="shared" si="48"/>
        <v>#VALUE!</v>
      </c>
      <c r="CM21" s="28">
        <f t="shared" si="49"/>
        <v>0</v>
      </c>
      <c r="CN21" s="28">
        <f>IF(OR(T21="",T21=" ",T21="　"),0,IF(D21&gt;=810701,0,IF(BY21=1,1,IF(MATCH(T21,Sheet2!$D$3:$D$12,1)&lt;=3,1,0))))</f>
        <v>0</v>
      </c>
      <c r="CO21" s="28">
        <f>IF(OR(X21="",X21=" ",X21="　"),0,IF(D21&gt;=810701,0,IF(BZ21=1,1,IF(MATCH(X21,Sheet2!$D$3:$D$12,1)&lt;=3,1,0))))</f>
        <v>0</v>
      </c>
      <c r="CP21" s="28">
        <f>IF(OR(AB21="",AB21=" ",AB21="　"),0,IF(D21&gt;=810701,0,IF(CA21=1,1,IF(MATCH(AB21,Sheet2!$D$3:$D$12,1)&lt;=3,1,0))))</f>
        <v>0</v>
      </c>
      <c r="CQ21" s="28">
        <f>IF(OR(AF21="",AF21=" ",AF21="　"),0,IF(D21&gt;=810701,0,IF(CB21=1,1,IF(MATCH(AF21,Sheet2!$D$3:$D$12,1)&lt;=3,1,0))))</f>
        <v>0</v>
      </c>
      <c r="CR21" s="29">
        <f t="shared" si="50"/>
        <v>4</v>
      </c>
      <c r="CS21" s="29">
        <f t="shared" si="51"/>
        <v>3</v>
      </c>
      <c r="CT21" s="30">
        <f t="shared" si="52"/>
        <v>0</v>
      </c>
      <c r="CU21" s="30">
        <f t="shared" si="53"/>
        <v>0</v>
      </c>
      <c r="CV21" s="30">
        <f t="shared" si="54"/>
        <v>0</v>
      </c>
      <c r="CW21" s="30">
        <f t="shared" si="54"/>
        <v>0</v>
      </c>
      <c r="CX21" s="31"/>
      <c r="CY21" s="27" t="e">
        <f t="shared" si="55"/>
        <v>#VALUE!</v>
      </c>
      <c r="CZ21" s="28">
        <f t="shared" si="56"/>
        <v>0</v>
      </c>
      <c r="DA21" s="27" t="e">
        <f t="shared" si="57"/>
        <v>#VALUE!</v>
      </c>
      <c r="DB21" s="28">
        <f t="shared" si="58"/>
        <v>0</v>
      </c>
      <c r="DC21" s="28">
        <f>IF(OR(T21="",T21=" ",T21="　"),0,IF(D21&gt;=820101,0,IF(CN21=1,1,IF(MATCH(T21,Sheet2!$D$3:$D$12,1)&lt;=4,1,0))))</f>
        <v>0</v>
      </c>
      <c r="DD21" s="28">
        <f>IF(OR(X21="",X21=" ",X21="　"),0,IF(D21&gt;=820101,0,IF(CO21=1,1,IF(MATCH(X21,Sheet2!$D$3:$D$12,1)&lt;=4,1,0))))</f>
        <v>0</v>
      </c>
      <c r="DE21" s="28">
        <f>IF(OR(AB21="",AB21=" ",AB21="　"),0,IF(D21&gt;=820101,0,IF(CP21=1,1,IF(MATCH(AB21,Sheet2!$D$3:$D$12,1)&lt;=4,1,0))))</f>
        <v>0</v>
      </c>
      <c r="DF21" s="28">
        <f>IF(OR(AF21="",AF21=" ",AF21="　"),0,IF(D21&gt;=820101,0,IF(CQ21=1,1,IF(MATCH(AF21,Sheet2!$D$3:$D$12,1)&lt;=4,1,0))))</f>
        <v>0</v>
      </c>
      <c r="DG21" s="29">
        <f t="shared" si="59"/>
        <v>3</v>
      </c>
      <c r="DH21" s="29">
        <f t="shared" si="60"/>
        <v>3</v>
      </c>
      <c r="DI21" s="30">
        <f t="shared" si="61"/>
        <v>0</v>
      </c>
      <c r="DJ21" s="30">
        <f t="shared" si="62"/>
        <v>0</v>
      </c>
      <c r="DK21" s="30">
        <f t="shared" si="63"/>
        <v>0</v>
      </c>
      <c r="DL21" s="30">
        <f t="shared" si="63"/>
        <v>0</v>
      </c>
      <c r="DM21" s="31"/>
      <c r="DN21" s="27" t="e">
        <f t="shared" si="64"/>
        <v>#VALUE!</v>
      </c>
      <c r="DO21" s="28">
        <f t="shared" si="65"/>
        <v>0</v>
      </c>
      <c r="DP21" s="27" t="e">
        <f t="shared" si="66"/>
        <v>#VALUE!</v>
      </c>
      <c r="DQ21" s="28">
        <f t="shared" si="67"/>
        <v>0</v>
      </c>
      <c r="DR21" s="28">
        <f>IF(OR(T21="",T21=" ",T21="　"),0,IF(D21&gt;=820701,0,IF(DC21=1,1,IF(MATCH(T21,Sheet2!$D$3:$D$12,1)&lt;=5,1,0))))</f>
        <v>0</v>
      </c>
      <c r="DS21" s="28">
        <f>IF(OR(X21="",X21=" ",X21="　"),0,IF(D21&gt;=820701,0,IF(DD21=1,1,IF(MATCH(X21,Sheet2!$D$3:$D$12,1)&lt;=5,1,0))))</f>
        <v>0</v>
      </c>
      <c r="DT21" s="28">
        <f>IF(OR(AB21="",AB21=" ",AB21="　"),0,IF(D21&gt;=820701,0,IF(DE21=1,1,IF(MATCH(AB21,Sheet2!$D$3:$D$12,1)&lt;=5,1,0))))</f>
        <v>0</v>
      </c>
      <c r="DU21" s="28">
        <f>IF(OR(AF21="",AF21=" ",AF21="　"),0,IF(D21&gt;=820701,0,IF(DF21=1,1,IF(MATCH(AF21,Sheet2!$D$3:$D$12,1)&lt;=5,1,0))))</f>
        <v>0</v>
      </c>
      <c r="DV21" s="29">
        <f t="shared" si="68"/>
        <v>3</v>
      </c>
      <c r="DW21" s="29">
        <f t="shared" si="69"/>
        <v>3</v>
      </c>
      <c r="DX21" s="30">
        <f t="shared" si="70"/>
        <v>0</v>
      </c>
      <c r="DY21" s="30">
        <f t="shared" si="71"/>
        <v>0</v>
      </c>
      <c r="DZ21" s="30">
        <f t="shared" si="72"/>
        <v>0</v>
      </c>
      <c r="EA21" s="30">
        <f t="shared" si="72"/>
        <v>0</v>
      </c>
      <c r="EB21" s="31"/>
      <c r="EC21" s="27" t="e">
        <f t="shared" si="73"/>
        <v>#VALUE!</v>
      </c>
      <c r="ED21" s="28">
        <f t="shared" si="74"/>
        <v>0</v>
      </c>
      <c r="EE21" s="27" t="e">
        <f t="shared" si="75"/>
        <v>#VALUE!</v>
      </c>
      <c r="EF21" s="28">
        <f t="shared" si="76"/>
        <v>0</v>
      </c>
      <c r="EG21" s="28">
        <f>IF(OR(T21="",T21=" ",T21="　"),0,IF(D21&gt;=830101,0,IF(DR21=1,1,IF(MATCH(T21,Sheet2!$D$3:$D$12,1)&lt;=6,1,0))))</f>
        <v>0</v>
      </c>
      <c r="EH21" s="28">
        <f>IF(OR(X21="",X21=" ",X21="　"),0,IF(D21&gt;=830101,0,IF(DS21=1,1,IF(MATCH(X21,Sheet2!$D$3:$D$12,1)&lt;=6,1,0))))</f>
        <v>0</v>
      </c>
      <c r="EI21" s="28">
        <f>IF(OR(AB21="",AB21=" ",AB21="　"),0,IF(D21&gt;=830101,0,IF(DT21=1,1,IF(MATCH(AB21,Sheet2!$D$3:$D$12,1)&lt;=6,1,0))))</f>
        <v>0</v>
      </c>
      <c r="EJ21" s="28">
        <f>IF(OR(AF21="",AF21=" ",AF21="　"),0,IF(D21&gt;=830101,0,IF(DU21=1,1,IF(MATCH(AF21,Sheet2!$D$3:$D$12,1)&lt;=6,1,0))))</f>
        <v>0</v>
      </c>
      <c r="EK21" s="29">
        <f t="shared" si="77"/>
        <v>2</v>
      </c>
      <c r="EL21" s="29">
        <f t="shared" si="78"/>
        <v>2</v>
      </c>
      <c r="EM21" s="30">
        <f t="shared" si="79"/>
        <v>0</v>
      </c>
      <c r="EN21" s="30">
        <f t="shared" si="80"/>
        <v>0</v>
      </c>
      <c r="EO21" s="30">
        <f t="shared" si="81"/>
        <v>0</v>
      </c>
      <c r="EP21" s="30">
        <f t="shared" si="81"/>
        <v>0</v>
      </c>
      <c r="EQ21" s="31"/>
      <c r="ER21" s="27" t="e">
        <f t="shared" si="82"/>
        <v>#VALUE!</v>
      </c>
      <c r="ES21" s="28">
        <f t="shared" si="83"/>
        <v>0</v>
      </c>
      <c r="ET21" s="27" t="e">
        <f t="shared" si="84"/>
        <v>#VALUE!</v>
      </c>
      <c r="EU21" s="28">
        <f t="shared" si="85"/>
        <v>0</v>
      </c>
      <c r="EV21" s="28">
        <f>IF(OR(T21="",T21=" ",T21="　"),0,IF(D21&gt;=830701,0,IF(EG21=1,1,IF(MATCH(T21,Sheet2!$D$3:$D$12,1)&lt;=7,1,0))))</f>
        <v>0</v>
      </c>
      <c r="EW21" s="28">
        <f>IF(OR(X21="",X21=" ",X21="　"),0,IF(D21&gt;=830701,0,IF(EH21=1,1,IF(MATCH(X21,Sheet2!$D$3:$D$12,1)&lt;=7,1,0))))</f>
        <v>0</v>
      </c>
      <c r="EX21" s="28">
        <f>IF(OR(AB21="",AB21=" ",AB21="　"),0,IF(D21&gt;=830701,0,IF(EI21=1,1,IF(MATCH(AB21,Sheet2!$D$3:$D$12,1)&lt;=7,1,0))))</f>
        <v>0</v>
      </c>
      <c r="EY21" s="28">
        <f>IF(OR(AF21="",AF21=" ",AF21="　"),0,IF(D21&gt;=830701,0,IF(EJ21=1,1,IF(MATCH(AF21,Sheet2!$D$3:$D$12,1)&lt;=7,1,0))))</f>
        <v>0</v>
      </c>
      <c r="EZ21" s="29">
        <f t="shared" si="86"/>
        <v>2</v>
      </c>
      <c r="FA21" s="29">
        <f t="shared" si="87"/>
        <v>2</v>
      </c>
      <c r="FB21" s="30">
        <f t="shared" si="88"/>
        <v>0</v>
      </c>
      <c r="FC21" s="30">
        <f t="shared" si="89"/>
        <v>0</v>
      </c>
      <c r="FD21" s="30">
        <f t="shared" si="90"/>
        <v>0</v>
      </c>
      <c r="FE21" s="30">
        <f t="shared" si="90"/>
        <v>0</v>
      </c>
      <c r="FF21" s="31"/>
      <c r="FG21" s="27" t="e">
        <f t="shared" si="91"/>
        <v>#VALUE!</v>
      </c>
      <c r="FH21" s="28">
        <f t="shared" si="92"/>
        <v>0</v>
      </c>
      <c r="FI21" s="27" t="e">
        <f t="shared" si="93"/>
        <v>#VALUE!</v>
      </c>
      <c r="FJ21" s="28">
        <f t="shared" si="94"/>
        <v>0</v>
      </c>
      <c r="FK21" s="28">
        <f>IF(OR(T21="",T21=" ",T21="　"),0,IF(D21&gt;=840101,0,IF(EV21=1,1,IF(MATCH(T21,Sheet2!$D$3:$D$12,1)&lt;=8,1,0))))</f>
        <v>0</v>
      </c>
      <c r="FL21" s="28">
        <f>IF(OR(X21="",X21=" ",X21="　"),0,IF(D21&gt;=840101,0,IF(EW21=1,1,IF(MATCH(X21,Sheet2!$D$3:$D$12,1)&lt;=8,1,0))))</f>
        <v>0</v>
      </c>
      <c r="FM21" s="28">
        <f>IF(OR(AB21="",AB21=" ",AB21="　"),0,IF(D21&gt;=840101,0,IF(EX21=1,1,IF(MATCH(AB21,Sheet2!$D$3:$D$12,1)&lt;=8,1,0))))</f>
        <v>0</v>
      </c>
      <c r="FN21" s="28">
        <f>IF(OR(AF21="",AF21=" ",AF21="　"),0,IF(D21&gt;=840101,0,IF(EY21=1,1,IF(MATCH(AF21,Sheet2!$D$3:$D$12,1)&lt;=8,1,0))))</f>
        <v>0</v>
      </c>
      <c r="FO21" s="29">
        <f t="shared" si="95"/>
        <v>1</v>
      </c>
      <c r="FP21" s="29">
        <f t="shared" si="96"/>
        <v>1</v>
      </c>
      <c r="FQ21" s="30">
        <f t="shared" si="97"/>
        <v>0</v>
      </c>
      <c r="FR21" s="30">
        <f t="shared" si="98"/>
        <v>0</v>
      </c>
      <c r="FS21" s="30">
        <f t="shared" si="99"/>
        <v>0</v>
      </c>
      <c r="FT21" s="30">
        <f t="shared" si="99"/>
        <v>0</v>
      </c>
      <c r="FU21" s="31"/>
      <c r="FV21" s="27" t="e">
        <f t="shared" si="100"/>
        <v>#VALUE!</v>
      </c>
      <c r="FW21" s="28">
        <f t="shared" si="101"/>
        <v>0</v>
      </c>
      <c r="FX21" s="27" t="e">
        <f t="shared" si="102"/>
        <v>#VALUE!</v>
      </c>
      <c r="FY21" s="28">
        <f t="shared" si="103"/>
        <v>0</v>
      </c>
      <c r="FZ21" s="28">
        <f>IF(OR(T21="",T21=" ",T21="　"),0,IF(D21&gt;=840701,0,IF(FK21=1,1,IF(MATCH(T21,Sheet2!$D$3:$D$12,1)&lt;=9,1,0))))</f>
        <v>0</v>
      </c>
      <c r="GA21" s="28">
        <f>IF(OR(X21="",X21=" ",X21="　"),0,IF(D21&gt;=840701,0,IF(FL21=1,1,IF(MATCH(X21,Sheet2!$D$3:$D$12,1)&lt;=9,1,0))))</f>
        <v>0</v>
      </c>
      <c r="GB21" s="28">
        <f>IF(OR(AB21="",AB21=" ",AB21="　"),0,IF(D21&gt;=840701,0,IF(FM21=1,1,IF(MATCH(AB21,Sheet2!$D$3:$D$12,1)&lt;=9,1,0))))</f>
        <v>0</v>
      </c>
      <c r="GC21" s="28">
        <f>IF(OR(AF21="",AF21=" ",AF21="　"),0,IF(D21&gt;=840701,0,IF(FN21=1,1,IF(MATCH(AF21,Sheet2!$D$3:$D$12,1)&lt;=9,1,0))))</f>
        <v>0</v>
      </c>
      <c r="GD21" s="29">
        <f t="shared" si="104"/>
        <v>1</v>
      </c>
      <c r="GE21" s="29">
        <f t="shared" si="105"/>
        <v>1</v>
      </c>
      <c r="GF21" s="30">
        <f t="shared" si="106"/>
        <v>0</v>
      </c>
      <c r="GG21" s="30">
        <f t="shared" si="107"/>
        <v>0</v>
      </c>
      <c r="GH21" s="30">
        <f t="shared" si="108"/>
        <v>0</v>
      </c>
      <c r="GI21" s="30">
        <f t="shared" si="108"/>
        <v>0</v>
      </c>
      <c r="GJ21" s="31"/>
      <c r="GK21" s="27" t="e">
        <f t="shared" si="109"/>
        <v>#VALUE!</v>
      </c>
      <c r="GL21" s="28">
        <f t="shared" si="110"/>
        <v>0</v>
      </c>
      <c r="GM21" s="27" t="e">
        <f t="shared" si="111"/>
        <v>#VALUE!</v>
      </c>
      <c r="GN21" s="28">
        <f t="shared" si="112"/>
        <v>0</v>
      </c>
      <c r="GO21" s="28">
        <f>IF(OR(T21="",T21=" ",T21="　"),0,IF(D21&gt;=840701,0,IF(FZ21=1,1,IF(MATCH(T21,Sheet2!$D$3:$D$12,1)&lt;=10,1,0))))</f>
        <v>0</v>
      </c>
      <c r="GP21" s="28">
        <f>IF(OR(X21="",X21=" ",X21="　"),0,IF(D21&gt;=840701,0,IF(GA21=1,1,IF(MATCH(X21,Sheet2!$D$3:$D$12,1)&lt;=10,1,0))))</f>
        <v>0</v>
      </c>
      <c r="GQ21" s="28">
        <f>IF(OR(AB21="",AB21=" ",AB21="　"),0,IF(D21&gt;=840701,0,IF(GB21=1,1,IF(MATCH(AB21,Sheet2!$D$3:$D$12,1)&lt;=10,1,0))))</f>
        <v>0</v>
      </c>
      <c r="GR21" s="28">
        <f>IF(OR(AF21="",AF21=" ",AF21="　"),0,IF(D21&gt;=840701,0,IF(GC21=1,1,IF(MATCH(AF21,Sheet2!$D$3:$D$12,1)&lt;=10,1,0))))</f>
        <v>0</v>
      </c>
      <c r="GS21" s="29">
        <f t="shared" si="113"/>
        <v>0</v>
      </c>
      <c r="GT21" s="29">
        <f t="shared" si="114"/>
        <v>0</v>
      </c>
      <c r="GU21" s="30">
        <f t="shared" si="115"/>
        <v>0</v>
      </c>
      <c r="GV21" s="30">
        <f t="shared" si="116"/>
        <v>0</v>
      </c>
      <c r="GW21" s="30">
        <f t="shared" si="117"/>
        <v>0</v>
      </c>
      <c r="GX21" s="30">
        <f t="shared" si="117"/>
        <v>0</v>
      </c>
      <c r="GY21" s="131"/>
      <c r="GZ21" s="39" t="str">
        <f t="shared" si="118"/>
        <v>1911/00/00</v>
      </c>
      <c r="HA21" s="131" t="e">
        <f t="shared" si="119"/>
        <v>#VALUE!</v>
      </c>
      <c r="HB21" s="131" t="str">
        <f t="shared" si="120"/>
        <v>1911/00/00</v>
      </c>
      <c r="HC21" s="131" t="e">
        <f t="shared" si="121"/>
        <v>#VALUE!</v>
      </c>
      <c r="HD21" s="131" t="str">
        <f t="shared" si="122"/>
        <v>1911/00/00</v>
      </c>
      <c r="HE21" s="131" t="e">
        <f t="shared" si="123"/>
        <v>#VALUE!</v>
      </c>
      <c r="HF21" s="131" t="str">
        <f t="shared" si="124"/>
        <v>2016/01/01</v>
      </c>
      <c r="HH21" s="131">
        <f>IF(OR(C21="",C21=" ",C21="　"),0,IF(D21&gt;780630,0,ROUND(VLOOKUP(F21,Sheet2!$A$1:$B$20,2,FALSE)*E21,0)))</f>
        <v>0</v>
      </c>
      <c r="HI21" s="131">
        <f t="shared" si="125"/>
        <v>0</v>
      </c>
      <c r="HJ21" s="131">
        <f t="shared" si="126"/>
        <v>0</v>
      </c>
      <c r="HL21" s="131" t="str">
        <f t="shared" si="127"/>
        <v/>
      </c>
      <c r="HM21" s="131" t="str">
        <f t="shared" si="128"/>
        <v/>
      </c>
      <c r="HN21" s="131" t="str">
        <f t="shared" si="129"/>
        <v/>
      </c>
      <c r="HO21" s="131" t="str">
        <f t="shared" si="130"/>
        <v/>
      </c>
      <c r="HP21" s="131" t="str">
        <f t="shared" si="131"/>
        <v/>
      </c>
      <c r="HQ21" s="131" t="str">
        <f t="shared" si="131"/>
        <v/>
      </c>
      <c r="HR21" s="131" t="str">
        <f t="shared" si="132"/>
        <v/>
      </c>
    </row>
    <row r="22" spans="1:226" ht="60" customHeight="1">
      <c r="A22" s="125">
        <v>17</v>
      </c>
      <c r="B22" s="32"/>
      <c r="C22" s="33"/>
      <c r="D22" s="34"/>
      <c r="E22" s="55"/>
      <c r="F22" s="46"/>
      <c r="G22" s="48">
        <f>IF(OR(C22="",C22=" ",C22="　"),0,IF(D22&gt;780630,0,ROUND(VLOOKUP(F22,Sheet2!$A$1:$B$20,2,FALSE),0)))</f>
        <v>0</v>
      </c>
      <c r="H22" s="49">
        <f t="shared" si="0"/>
        <v>0</v>
      </c>
      <c r="I22" s="24">
        <f t="shared" si="1"/>
        <v>0</v>
      </c>
      <c r="J22" s="25">
        <f t="shared" si="2"/>
        <v>0</v>
      </c>
      <c r="K22" s="35"/>
      <c r="L22" s="133" t="str">
        <f t="shared" si="133"/>
        <v/>
      </c>
      <c r="M22" s="51" t="str">
        <f t="shared" si="4"/>
        <v/>
      </c>
      <c r="N22" s="56">
        <v>15.5</v>
      </c>
      <c r="O22" s="38"/>
      <c r="P22" s="133" t="str">
        <f t="shared" si="134"/>
        <v/>
      </c>
      <c r="Q22" s="51" t="str">
        <f t="shared" si="6"/>
        <v/>
      </c>
      <c r="R22" s="56">
        <v>15.5</v>
      </c>
      <c r="S22" s="38"/>
      <c r="T22" s="34"/>
      <c r="U22" s="51" t="str">
        <f t="shared" si="7"/>
        <v/>
      </c>
      <c r="V22" s="56">
        <v>15.5</v>
      </c>
      <c r="W22" s="38"/>
      <c r="X22" s="34"/>
      <c r="Y22" s="51" t="str">
        <f t="shared" si="8"/>
        <v/>
      </c>
      <c r="Z22" s="56">
        <v>15.5</v>
      </c>
      <c r="AA22" s="35"/>
      <c r="AB22" s="34"/>
      <c r="AC22" s="51" t="str">
        <f t="shared" si="9"/>
        <v/>
      </c>
      <c r="AD22" s="56">
        <v>15.5</v>
      </c>
      <c r="AE22" s="38"/>
      <c r="AF22" s="34"/>
      <c r="AG22" s="51" t="str">
        <f t="shared" si="10"/>
        <v/>
      </c>
      <c r="AH22" s="56">
        <v>15.5</v>
      </c>
      <c r="AI22" s="37">
        <f t="shared" si="11"/>
        <v>0</v>
      </c>
      <c r="AJ22" s="47">
        <f t="shared" si="12"/>
        <v>0</v>
      </c>
      <c r="AK22" s="26">
        <f t="shared" si="13"/>
        <v>0</v>
      </c>
      <c r="AL22" s="53">
        <f t="shared" si="14"/>
        <v>0</v>
      </c>
      <c r="AM22" s="36"/>
      <c r="AN22" s="54"/>
      <c r="AO22" s="131" t="e">
        <f>VLOOKUP(LEFT(C22,1),Sheet2!$L$3:$M$28,2,FALSE)&amp;MID(C22,2,9)</f>
        <v>#N/A</v>
      </c>
      <c r="AP22" s="131" t="e">
        <f t="shared" si="15"/>
        <v>#N/A</v>
      </c>
      <c r="AQ22" s="131" t="e">
        <f t="shared" si="16"/>
        <v>#N/A</v>
      </c>
      <c r="AR22" s="27">
        <f t="shared" si="17"/>
        <v>0</v>
      </c>
      <c r="AS22" s="28">
        <f t="shared" si="18"/>
        <v>0</v>
      </c>
      <c r="AT22" s="27">
        <f t="shared" si="19"/>
        <v>0</v>
      </c>
      <c r="AU22" s="28">
        <f t="shared" si="20"/>
        <v>0</v>
      </c>
      <c r="AV22" s="28">
        <f t="shared" si="21"/>
        <v>0</v>
      </c>
      <c r="AW22" s="28">
        <f t="shared" si="22"/>
        <v>0</v>
      </c>
      <c r="AX22" s="28">
        <f t="shared" si="23"/>
        <v>0</v>
      </c>
      <c r="AY22" s="28">
        <f t="shared" si="24"/>
        <v>0</v>
      </c>
      <c r="AZ22" s="29" t="str">
        <f t="shared" si="25"/>
        <v/>
      </c>
      <c r="BA22" s="29"/>
      <c r="BB22" s="30">
        <f t="shared" si="26"/>
        <v>0</v>
      </c>
      <c r="BC22" s="30">
        <f t="shared" si="26"/>
        <v>0</v>
      </c>
      <c r="BD22" s="31">
        <f t="shared" si="27"/>
        <v>0</v>
      </c>
      <c r="BE22" s="131"/>
      <c r="BF22" s="27" t="e">
        <f t="shared" si="28"/>
        <v>#VALUE!</v>
      </c>
      <c r="BG22" s="28">
        <f t="shared" si="29"/>
        <v>0</v>
      </c>
      <c r="BH22" s="27" t="e">
        <f t="shared" si="30"/>
        <v>#VALUE!</v>
      </c>
      <c r="BI22" s="28">
        <f t="shared" si="31"/>
        <v>0</v>
      </c>
      <c r="BJ22" s="28">
        <f>IF(OR(T22="",T22=" ",T22="　"),0,IF(D22&gt;=800701,0,IF(MATCH(T22,Sheet2!$D$3:$D$12,1)&lt;=1,1,0)))</f>
        <v>0</v>
      </c>
      <c r="BK22" s="28">
        <f>IF(OR(X22="",X22=" ",X22="　"),0,IF(D22&gt;=800701,0,IF(MATCH(X22,Sheet2!$D$3:$D$12,1)&lt;=1,1,0)))</f>
        <v>0</v>
      </c>
      <c r="BL22" s="28">
        <f>IF(OR(AB22="",AB22=" ",AB22="　"),0,IF(D22&gt;=800701,0,IF(MATCH(AB22,Sheet2!$D$3:$D$12,1)&lt;=1,1,0)))</f>
        <v>0</v>
      </c>
      <c r="BM22" s="28">
        <f>IF(OR(AF22="",AF22=" ",AF22="　"),0,IF(D22&gt;=800701,0,IF(MATCH(AF22,Sheet2!$D$3:$D$12,1)&lt;=1,1,0)))</f>
        <v>0</v>
      </c>
      <c r="BN22" s="29">
        <f t="shared" si="32"/>
        <v>5</v>
      </c>
      <c r="BO22" s="29">
        <f t="shared" si="33"/>
        <v>3</v>
      </c>
      <c r="BP22" s="30">
        <f t="shared" si="34"/>
        <v>0</v>
      </c>
      <c r="BQ22" s="30">
        <f t="shared" si="35"/>
        <v>0</v>
      </c>
      <c r="BR22" s="30">
        <f t="shared" si="36"/>
        <v>0</v>
      </c>
      <c r="BS22" s="30">
        <f t="shared" si="36"/>
        <v>0</v>
      </c>
      <c r="BT22" s="30"/>
      <c r="BU22" s="27" t="e">
        <f t="shared" si="37"/>
        <v>#VALUE!</v>
      </c>
      <c r="BV22" s="28">
        <f t="shared" si="38"/>
        <v>0</v>
      </c>
      <c r="BW22" s="27" t="e">
        <f t="shared" si="39"/>
        <v>#VALUE!</v>
      </c>
      <c r="BX22" s="28">
        <f t="shared" si="40"/>
        <v>0</v>
      </c>
      <c r="BY22" s="28">
        <f>IF(OR(T22="",T22=" ",T22="　"),0,IF(D22&gt;=810101,0,IF(BJ22=1,1,IF(MATCH(T22,Sheet2!$D$3:$D$12,1)&lt;=2,1,0))))</f>
        <v>0</v>
      </c>
      <c r="BZ22" s="28">
        <f>IF(OR(X22="",X22=" ",X22="　"),0,IF(D22&gt;=810101,0,IF(BK22=1,1,IF(MATCH(X22,Sheet2!$D$3:$D$12,1)&lt;=2,1,0))))</f>
        <v>0</v>
      </c>
      <c r="CA22" s="28">
        <f>IF(OR(AB22="",AB22=" ",AB22="　"),0,IF(D22&gt;=810101,0,IF(BL22=1,1,IF(MATCH(AB22,Sheet2!$D$3:$D$12,1)&lt;=2,1,0))))</f>
        <v>0</v>
      </c>
      <c r="CB22" s="28">
        <f>IF(OR(AF22="",AF22=" ",AF22="　"),0,IF(D22&gt;=810101,0,IF(BM22=1,1,IF(MATCH(AF22,Sheet2!$D$3:$D$12,1)&lt;=2,1,0))))</f>
        <v>0</v>
      </c>
      <c r="CC22" s="29">
        <f t="shared" si="41"/>
        <v>4</v>
      </c>
      <c r="CD22" s="29">
        <f t="shared" si="42"/>
        <v>3</v>
      </c>
      <c r="CE22" s="30">
        <f t="shared" si="43"/>
        <v>0</v>
      </c>
      <c r="CF22" s="30">
        <f t="shared" si="44"/>
        <v>0</v>
      </c>
      <c r="CG22" s="30">
        <f t="shared" si="45"/>
        <v>0</v>
      </c>
      <c r="CH22" s="30">
        <f t="shared" si="45"/>
        <v>0</v>
      </c>
      <c r="CI22" s="30"/>
      <c r="CJ22" s="27" t="e">
        <f t="shared" si="46"/>
        <v>#VALUE!</v>
      </c>
      <c r="CK22" s="28">
        <f t="shared" si="47"/>
        <v>0</v>
      </c>
      <c r="CL22" s="27" t="e">
        <f t="shared" si="48"/>
        <v>#VALUE!</v>
      </c>
      <c r="CM22" s="28">
        <f t="shared" si="49"/>
        <v>0</v>
      </c>
      <c r="CN22" s="28">
        <f>IF(OR(T22="",T22=" ",T22="　"),0,IF(D22&gt;=810701,0,IF(BY22=1,1,IF(MATCH(T22,Sheet2!$D$3:$D$12,1)&lt;=3,1,0))))</f>
        <v>0</v>
      </c>
      <c r="CO22" s="28">
        <f>IF(OR(X22="",X22=" ",X22="　"),0,IF(D22&gt;=810701,0,IF(BZ22=1,1,IF(MATCH(X22,Sheet2!$D$3:$D$12,1)&lt;=3,1,0))))</f>
        <v>0</v>
      </c>
      <c r="CP22" s="28">
        <f>IF(OR(AB22="",AB22=" ",AB22="　"),0,IF(D22&gt;=810701,0,IF(CA22=1,1,IF(MATCH(AB22,Sheet2!$D$3:$D$12,1)&lt;=3,1,0))))</f>
        <v>0</v>
      </c>
      <c r="CQ22" s="28">
        <f>IF(OR(AF22="",AF22=" ",AF22="　"),0,IF(D22&gt;=810701,0,IF(CB22=1,1,IF(MATCH(AF22,Sheet2!$D$3:$D$12,1)&lt;=3,1,0))))</f>
        <v>0</v>
      </c>
      <c r="CR22" s="29">
        <f t="shared" si="50"/>
        <v>4</v>
      </c>
      <c r="CS22" s="29">
        <f t="shared" si="51"/>
        <v>3</v>
      </c>
      <c r="CT22" s="30">
        <f t="shared" si="52"/>
        <v>0</v>
      </c>
      <c r="CU22" s="30">
        <f t="shared" si="53"/>
        <v>0</v>
      </c>
      <c r="CV22" s="30">
        <f t="shared" si="54"/>
        <v>0</v>
      </c>
      <c r="CW22" s="30">
        <f t="shared" si="54"/>
        <v>0</v>
      </c>
      <c r="CX22" s="31"/>
      <c r="CY22" s="27" t="e">
        <f t="shared" si="55"/>
        <v>#VALUE!</v>
      </c>
      <c r="CZ22" s="28">
        <f t="shared" si="56"/>
        <v>0</v>
      </c>
      <c r="DA22" s="27" t="e">
        <f t="shared" si="57"/>
        <v>#VALUE!</v>
      </c>
      <c r="DB22" s="28">
        <f t="shared" si="58"/>
        <v>0</v>
      </c>
      <c r="DC22" s="28">
        <f>IF(OR(T22="",T22=" ",T22="　"),0,IF(D22&gt;=820101,0,IF(CN22=1,1,IF(MATCH(T22,Sheet2!$D$3:$D$12,1)&lt;=4,1,0))))</f>
        <v>0</v>
      </c>
      <c r="DD22" s="28">
        <f>IF(OR(X22="",X22=" ",X22="　"),0,IF(D22&gt;=820101,0,IF(CO22=1,1,IF(MATCH(X22,Sheet2!$D$3:$D$12,1)&lt;=4,1,0))))</f>
        <v>0</v>
      </c>
      <c r="DE22" s="28">
        <f>IF(OR(AB22="",AB22=" ",AB22="　"),0,IF(D22&gt;=820101,0,IF(CP22=1,1,IF(MATCH(AB22,Sheet2!$D$3:$D$12,1)&lt;=4,1,0))))</f>
        <v>0</v>
      </c>
      <c r="DF22" s="28">
        <f>IF(OR(AF22="",AF22=" ",AF22="　"),0,IF(D22&gt;=820101,0,IF(CQ22=1,1,IF(MATCH(AF22,Sheet2!$D$3:$D$12,1)&lt;=4,1,0))))</f>
        <v>0</v>
      </c>
      <c r="DG22" s="29">
        <f t="shared" si="59"/>
        <v>3</v>
      </c>
      <c r="DH22" s="29">
        <f t="shared" si="60"/>
        <v>3</v>
      </c>
      <c r="DI22" s="30">
        <f t="shared" si="61"/>
        <v>0</v>
      </c>
      <c r="DJ22" s="30">
        <f t="shared" si="62"/>
        <v>0</v>
      </c>
      <c r="DK22" s="30">
        <f t="shared" si="63"/>
        <v>0</v>
      </c>
      <c r="DL22" s="30">
        <f t="shared" si="63"/>
        <v>0</v>
      </c>
      <c r="DM22" s="31"/>
      <c r="DN22" s="27" t="e">
        <f t="shared" si="64"/>
        <v>#VALUE!</v>
      </c>
      <c r="DO22" s="28">
        <f t="shared" si="65"/>
        <v>0</v>
      </c>
      <c r="DP22" s="27" t="e">
        <f t="shared" si="66"/>
        <v>#VALUE!</v>
      </c>
      <c r="DQ22" s="28">
        <f t="shared" si="67"/>
        <v>0</v>
      </c>
      <c r="DR22" s="28">
        <f>IF(OR(T22="",T22=" ",T22="　"),0,IF(D22&gt;=820701,0,IF(DC22=1,1,IF(MATCH(T22,Sheet2!$D$3:$D$12,1)&lt;=5,1,0))))</f>
        <v>0</v>
      </c>
      <c r="DS22" s="28">
        <f>IF(OR(X22="",X22=" ",X22="　"),0,IF(D22&gt;=820701,0,IF(DD22=1,1,IF(MATCH(X22,Sheet2!$D$3:$D$12,1)&lt;=5,1,0))))</f>
        <v>0</v>
      </c>
      <c r="DT22" s="28">
        <f>IF(OR(AB22="",AB22=" ",AB22="　"),0,IF(D22&gt;=820701,0,IF(DE22=1,1,IF(MATCH(AB22,Sheet2!$D$3:$D$12,1)&lt;=5,1,0))))</f>
        <v>0</v>
      </c>
      <c r="DU22" s="28">
        <f>IF(OR(AF22="",AF22=" ",AF22="　"),0,IF(D22&gt;=820701,0,IF(DF22=1,1,IF(MATCH(AF22,Sheet2!$D$3:$D$12,1)&lt;=5,1,0))))</f>
        <v>0</v>
      </c>
      <c r="DV22" s="29">
        <f t="shared" si="68"/>
        <v>3</v>
      </c>
      <c r="DW22" s="29">
        <f t="shared" si="69"/>
        <v>3</v>
      </c>
      <c r="DX22" s="30">
        <f t="shared" si="70"/>
        <v>0</v>
      </c>
      <c r="DY22" s="30">
        <f t="shared" si="71"/>
        <v>0</v>
      </c>
      <c r="DZ22" s="30">
        <f t="shared" si="72"/>
        <v>0</v>
      </c>
      <c r="EA22" s="30">
        <f t="shared" si="72"/>
        <v>0</v>
      </c>
      <c r="EB22" s="31"/>
      <c r="EC22" s="27" t="e">
        <f t="shared" si="73"/>
        <v>#VALUE!</v>
      </c>
      <c r="ED22" s="28">
        <f t="shared" si="74"/>
        <v>0</v>
      </c>
      <c r="EE22" s="27" t="e">
        <f t="shared" si="75"/>
        <v>#VALUE!</v>
      </c>
      <c r="EF22" s="28">
        <f t="shared" si="76"/>
        <v>0</v>
      </c>
      <c r="EG22" s="28">
        <f>IF(OR(T22="",T22=" ",T22="　"),0,IF(D22&gt;=830101,0,IF(DR22=1,1,IF(MATCH(T22,Sheet2!$D$3:$D$12,1)&lt;=6,1,0))))</f>
        <v>0</v>
      </c>
      <c r="EH22" s="28">
        <f>IF(OR(X22="",X22=" ",X22="　"),0,IF(D22&gt;=830101,0,IF(DS22=1,1,IF(MATCH(X22,Sheet2!$D$3:$D$12,1)&lt;=6,1,0))))</f>
        <v>0</v>
      </c>
      <c r="EI22" s="28">
        <f>IF(OR(AB22="",AB22=" ",AB22="　"),0,IF(D22&gt;=830101,0,IF(DT22=1,1,IF(MATCH(AB22,Sheet2!$D$3:$D$12,1)&lt;=6,1,0))))</f>
        <v>0</v>
      </c>
      <c r="EJ22" s="28">
        <f>IF(OR(AF22="",AF22=" ",AF22="　"),0,IF(D22&gt;=830101,0,IF(DU22=1,1,IF(MATCH(AF22,Sheet2!$D$3:$D$12,1)&lt;=6,1,0))))</f>
        <v>0</v>
      </c>
      <c r="EK22" s="29">
        <f t="shared" si="77"/>
        <v>2</v>
      </c>
      <c r="EL22" s="29">
        <f t="shared" si="78"/>
        <v>2</v>
      </c>
      <c r="EM22" s="30">
        <f t="shared" si="79"/>
        <v>0</v>
      </c>
      <c r="EN22" s="30">
        <f t="shared" si="80"/>
        <v>0</v>
      </c>
      <c r="EO22" s="30">
        <f t="shared" si="81"/>
        <v>0</v>
      </c>
      <c r="EP22" s="30">
        <f t="shared" si="81"/>
        <v>0</v>
      </c>
      <c r="EQ22" s="31"/>
      <c r="ER22" s="27" t="e">
        <f t="shared" si="82"/>
        <v>#VALUE!</v>
      </c>
      <c r="ES22" s="28">
        <f t="shared" si="83"/>
        <v>0</v>
      </c>
      <c r="ET22" s="27" t="e">
        <f t="shared" si="84"/>
        <v>#VALUE!</v>
      </c>
      <c r="EU22" s="28">
        <f t="shared" si="85"/>
        <v>0</v>
      </c>
      <c r="EV22" s="28">
        <f>IF(OR(T22="",T22=" ",T22="　"),0,IF(D22&gt;=830701,0,IF(EG22=1,1,IF(MATCH(T22,Sheet2!$D$3:$D$12,1)&lt;=7,1,0))))</f>
        <v>0</v>
      </c>
      <c r="EW22" s="28">
        <f>IF(OR(X22="",X22=" ",X22="　"),0,IF(D22&gt;=830701,0,IF(EH22=1,1,IF(MATCH(X22,Sheet2!$D$3:$D$12,1)&lt;=7,1,0))))</f>
        <v>0</v>
      </c>
      <c r="EX22" s="28">
        <f>IF(OR(AB22="",AB22=" ",AB22="　"),0,IF(D22&gt;=830701,0,IF(EI22=1,1,IF(MATCH(AB22,Sheet2!$D$3:$D$12,1)&lt;=7,1,0))))</f>
        <v>0</v>
      </c>
      <c r="EY22" s="28">
        <f>IF(OR(AF22="",AF22=" ",AF22="　"),0,IF(D22&gt;=830701,0,IF(EJ22=1,1,IF(MATCH(AF22,Sheet2!$D$3:$D$12,1)&lt;=7,1,0))))</f>
        <v>0</v>
      </c>
      <c r="EZ22" s="29">
        <f t="shared" si="86"/>
        <v>2</v>
      </c>
      <c r="FA22" s="29">
        <f t="shared" si="87"/>
        <v>2</v>
      </c>
      <c r="FB22" s="30">
        <f t="shared" si="88"/>
        <v>0</v>
      </c>
      <c r="FC22" s="30">
        <f t="shared" si="89"/>
        <v>0</v>
      </c>
      <c r="FD22" s="30">
        <f t="shared" si="90"/>
        <v>0</v>
      </c>
      <c r="FE22" s="30">
        <f t="shared" si="90"/>
        <v>0</v>
      </c>
      <c r="FF22" s="31"/>
      <c r="FG22" s="27" t="e">
        <f t="shared" si="91"/>
        <v>#VALUE!</v>
      </c>
      <c r="FH22" s="28">
        <f t="shared" si="92"/>
        <v>0</v>
      </c>
      <c r="FI22" s="27" t="e">
        <f t="shared" si="93"/>
        <v>#VALUE!</v>
      </c>
      <c r="FJ22" s="28">
        <f t="shared" si="94"/>
        <v>0</v>
      </c>
      <c r="FK22" s="28">
        <f>IF(OR(T22="",T22=" ",T22="　"),0,IF(D22&gt;=840101,0,IF(EV22=1,1,IF(MATCH(T22,Sheet2!$D$3:$D$12,1)&lt;=8,1,0))))</f>
        <v>0</v>
      </c>
      <c r="FL22" s="28">
        <f>IF(OR(X22="",X22=" ",X22="　"),0,IF(D22&gt;=840101,0,IF(EW22=1,1,IF(MATCH(X22,Sheet2!$D$3:$D$12,1)&lt;=8,1,0))))</f>
        <v>0</v>
      </c>
      <c r="FM22" s="28">
        <f>IF(OR(AB22="",AB22=" ",AB22="　"),0,IF(D22&gt;=840101,0,IF(EX22=1,1,IF(MATCH(AB22,Sheet2!$D$3:$D$12,1)&lt;=8,1,0))))</f>
        <v>0</v>
      </c>
      <c r="FN22" s="28">
        <f>IF(OR(AF22="",AF22=" ",AF22="　"),0,IF(D22&gt;=840101,0,IF(EY22=1,1,IF(MATCH(AF22,Sheet2!$D$3:$D$12,1)&lt;=8,1,0))))</f>
        <v>0</v>
      </c>
      <c r="FO22" s="29">
        <f t="shared" si="95"/>
        <v>1</v>
      </c>
      <c r="FP22" s="29">
        <f t="shared" si="96"/>
        <v>1</v>
      </c>
      <c r="FQ22" s="30">
        <f t="shared" si="97"/>
        <v>0</v>
      </c>
      <c r="FR22" s="30">
        <f t="shared" si="98"/>
        <v>0</v>
      </c>
      <c r="FS22" s="30">
        <f t="shared" si="99"/>
        <v>0</v>
      </c>
      <c r="FT22" s="30">
        <f t="shared" si="99"/>
        <v>0</v>
      </c>
      <c r="FU22" s="31"/>
      <c r="FV22" s="27" t="e">
        <f t="shared" si="100"/>
        <v>#VALUE!</v>
      </c>
      <c r="FW22" s="28">
        <f t="shared" si="101"/>
        <v>0</v>
      </c>
      <c r="FX22" s="27" t="e">
        <f t="shared" si="102"/>
        <v>#VALUE!</v>
      </c>
      <c r="FY22" s="28">
        <f t="shared" si="103"/>
        <v>0</v>
      </c>
      <c r="FZ22" s="28">
        <f>IF(OR(T22="",T22=" ",T22="　"),0,IF(D22&gt;=840701,0,IF(FK22=1,1,IF(MATCH(T22,Sheet2!$D$3:$D$12,1)&lt;=9,1,0))))</f>
        <v>0</v>
      </c>
      <c r="GA22" s="28">
        <f>IF(OR(X22="",X22=" ",X22="　"),0,IF(D22&gt;=840701,0,IF(FL22=1,1,IF(MATCH(X22,Sheet2!$D$3:$D$12,1)&lt;=9,1,0))))</f>
        <v>0</v>
      </c>
      <c r="GB22" s="28">
        <f>IF(OR(AB22="",AB22=" ",AB22="　"),0,IF(D22&gt;=840701,0,IF(FM22=1,1,IF(MATCH(AB22,Sheet2!$D$3:$D$12,1)&lt;=9,1,0))))</f>
        <v>0</v>
      </c>
      <c r="GC22" s="28">
        <f>IF(OR(AF22="",AF22=" ",AF22="　"),0,IF(D22&gt;=840701,0,IF(FN22=1,1,IF(MATCH(AF22,Sheet2!$D$3:$D$12,1)&lt;=9,1,0))))</f>
        <v>0</v>
      </c>
      <c r="GD22" s="29">
        <f t="shared" si="104"/>
        <v>1</v>
      </c>
      <c r="GE22" s="29">
        <f t="shared" si="105"/>
        <v>1</v>
      </c>
      <c r="GF22" s="30">
        <f t="shared" si="106"/>
        <v>0</v>
      </c>
      <c r="GG22" s="30">
        <f t="shared" si="107"/>
        <v>0</v>
      </c>
      <c r="GH22" s="30">
        <f t="shared" si="108"/>
        <v>0</v>
      </c>
      <c r="GI22" s="30">
        <f t="shared" si="108"/>
        <v>0</v>
      </c>
      <c r="GJ22" s="31"/>
      <c r="GK22" s="27" t="e">
        <f t="shared" si="109"/>
        <v>#VALUE!</v>
      </c>
      <c r="GL22" s="28">
        <f t="shared" si="110"/>
        <v>0</v>
      </c>
      <c r="GM22" s="27" t="e">
        <f t="shared" si="111"/>
        <v>#VALUE!</v>
      </c>
      <c r="GN22" s="28">
        <f t="shared" si="112"/>
        <v>0</v>
      </c>
      <c r="GO22" s="28">
        <f>IF(OR(T22="",T22=" ",T22="　"),0,IF(D22&gt;=840701,0,IF(FZ22=1,1,IF(MATCH(T22,Sheet2!$D$3:$D$12,1)&lt;=10,1,0))))</f>
        <v>0</v>
      </c>
      <c r="GP22" s="28">
        <f>IF(OR(X22="",X22=" ",X22="　"),0,IF(D22&gt;=840701,0,IF(GA22=1,1,IF(MATCH(X22,Sheet2!$D$3:$D$12,1)&lt;=10,1,0))))</f>
        <v>0</v>
      </c>
      <c r="GQ22" s="28">
        <f>IF(OR(AB22="",AB22=" ",AB22="　"),0,IF(D22&gt;=840701,0,IF(GB22=1,1,IF(MATCH(AB22,Sheet2!$D$3:$D$12,1)&lt;=10,1,0))))</f>
        <v>0</v>
      </c>
      <c r="GR22" s="28">
        <f>IF(OR(AF22="",AF22=" ",AF22="　"),0,IF(D22&gt;=840701,0,IF(GC22=1,1,IF(MATCH(AF22,Sheet2!$D$3:$D$12,1)&lt;=10,1,0))))</f>
        <v>0</v>
      </c>
      <c r="GS22" s="29">
        <f t="shared" si="113"/>
        <v>0</v>
      </c>
      <c r="GT22" s="29">
        <f t="shared" si="114"/>
        <v>0</v>
      </c>
      <c r="GU22" s="30">
        <f t="shared" si="115"/>
        <v>0</v>
      </c>
      <c r="GV22" s="30">
        <f t="shared" si="116"/>
        <v>0</v>
      </c>
      <c r="GW22" s="30">
        <f t="shared" si="117"/>
        <v>0</v>
      </c>
      <c r="GX22" s="30">
        <f t="shared" si="117"/>
        <v>0</v>
      </c>
      <c r="GY22" s="131"/>
      <c r="GZ22" s="39" t="str">
        <f t="shared" si="118"/>
        <v>1911/00/00</v>
      </c>
      <c r="HA22" s="131" t="e">
        <f t="shared" si="119"/>
        <v>#VALUE!</v>
      </c>
      <c r="HB22" s="131" t="str">
        <f t="shared" si="120"/>
        <v>1911/00/00</v>
      </c>
      <c r="HC22" s="131" t="e">
        <f t="shared" si="121"/>
        <v>#VALUE!</v>
      </c>
      <c r="HD22" s="131" t="str">
        <f t="shared" si="122"/>
        <v>1911/00/00</v>
      </c>
      <c r="HE22" s="131" t="e">
        <f t="shared" si="123"/>
        <v>#VALUE!</v>
      </c>
      <c r="HF22" s="131" t="str">
        <f t="shared" si="124"/>
        <v>2016/01/01</v>
      </c>
      <c r="HH22" s="131">
        <f>IF(OR(C22="",C22=" ",C22="　"),0,IF(D22&gt;780630,0,ROUND(VLOOKUP(F22,Sheet2!$A$1:$B$20,2,FALSE)*E22,0)))</f>
        <v>0</v>
      </c>
      <c r="HI22" s="131">
        <f t="shared" si="125"/>
        <v>0</v>
      </c>
      <c r="HJ22" s="131">
        <f t="shared" si="126"/>
        <v>0</v>
      </c>
      <c r="HL22" s="131" t="str">
        <f t="shared" si="127"/>
        <v/>
      </c>
      <c r="HM22" s="131" t="str">
        <f t="shared" si="128"/>
        <v/>
      </c>
      <c r="HN22" s="131" t="str">
        <f t="shared" si="129"/>
        <v/>
      </c>
      <c r="HO22" s="131" t="str">
        <f t="shared" si="130"/>
        <v/>
      </c>
      <c r="HP22" s="131" t="str">
        <f t="shared" si="131"/>
        <v/>
      </c>
      <c r="HQ22" s="131" t="str">
        <f t="shared" si="131"/>
        <v/>
      </c>
      <c r="HR22" s="131" t="str">
        <f t="shared" si="132"/>
        <v/>
      </c>
    </row>
    <row r="23" spans="1:226" ht="60" customHeight="1">
      <c r="A23" s="125">
        <v>18</v>
      </c>
      <c r="B23" s="32"/>
      <c r="C23" s="33"/>
      <c r="D23" s="34"/>
      <c r="E23" s="55"/>
      <c r="F23" s="46"/>
      <c r="G23" s="48">
        <f>IF(OR(C23="",C23=" ",C23="　"),0,IF(D23&gt;780630,0,ROUND(VLOOKUP(F23,Sheet2!$A$1:$B$20,2,FALSE),0)))</f>
        <v>0</v>
      </c>
      <c r="H23" s="49">
        <f t="shared" si="0"/>
        <v>0</v>
      </c>
      <c r="I23" s="24">
        <f t="shared" si="1"/>
        <v>0</v>
      </c>
      <c r="J23" s="25">
        <f t="shared" si="2"/>
        <v>0</v>
      </c>
      <c r="K23" s="35"/>
      <c r="L23" s="133" t="str">
        <f t="shared" si="133"/>
        <v/>
      </c>
      <c r="M23" s="51" t="str">
        <f t="shared" si="4"/>
        <v/>
      </c>
      <c r="N23" s="56">
        <v>15.5</v>
      </c>
      <c r="O23" s="38"/>
      <c r="P23" s="133" t="str">
        <f t="shared" si="134"/>
        <v/>
      </c>
      <c r="Q23" s="51" t="str">
        <f t="shared" si="6"/>
        <v/>
      </c>
      <c r="R23" s="56">
        <v>15.5</v>
      </c>
      <c r="S23" s="38"/>
      <c r="T23" s="34"/>
      <c r="U23" s="51" t="str">
        <f t="shared" si="7"/>
        <v/>
      </c>
      <c r="V23" s="56">
        <v>15.5</v>
      </c>
      <c r="W23" s="38"/>
      <c r="X23" s="34"/>
      <c r="Y23" s="51" t="str">
        <f t="shared" si="8"/>
        <v/>
      </c>
      <c r="Z23" s="56">
        <v>15.5</v>
      </c>
      <c r="AA23" s="35"/>
      <c r="AB23" s="34"/>
      <c r="AC23" s="51" t="str">
        <f t="shared" si="9"/>
        <v/>
      </c>
      <c r="AD23" s="56">
        <v>15.5</v>
      </c>
      <c r="AE23" s="38"/>
      <c r="AF23" s="34"/>
      <c r="AG23" s="51" t="str">
        <f t="shared" si="10"/>
        <v/>
      </c>
      <c r="AH23" s="56">
        <v>15.5</v>
      </c>
      <c r="AI23" s="37">
        <f t="shared" si="11"/>
        <v>0</v>
      </c>
      <c r="AJ23" s="47">
        <f t="shared" si="12"/>
        <v>0</v>
      </c>
      <c r="AK23" s="26">
        <f t="shared" si="13"/>
        <v>0</v>
      </c>
      <c r="AL23" s="53">
        <f t="shared" si="14"/>
        <v>0</v>
      </c>
      <c r="AM23" s="36"/>
      <c r="AN23" s="54"/>
      <c r="AO23" s="131" t="e">
        <f>VLOOKUP(LEFT(C23,1),Sheet2!$L$3:$M$28,2,FALSE)&amp;MID(C23,2,9)</f>
        <v>#N/A</v>
      </c>
      <c r="AP23" s="131" t="e">
        <f t="shared" si="15"/>
        <v>#N/A</v>
      </c>
      <c r="AQ23" s="131" t="e">
        <f t="shared" si="16"/>
        <v>#N/A</v>
      </c>
      <c r="AR23" s="27">
        <f t="shared" si="17"/>
        <v>0</v>
      </c>
      <c r="AS23" s="28">
        <f t="shared" si="18"/>
        <v>0</v>
      </c>
      <c r="AT23" s="27">
        <f t="shared" si="19"/>
        <v>0</v>
      </c>
      <c r="AU23" s="28">
        <f t="shared" si="20"/>
        <v>0</v>
      </c>
      <c r="AV23" s="28">
        <f t="shared" si="21"/>
        <v>0</v>
      </c>
      <c r="AW23" s="28">
        <f t="shared" si="22"/>
        <v>0</v>
      </c>
      <c r="AX23" s="28">
        <f t="shared" si="23"/>
        <v>0</v>
      </c>
      <c r="AY23" s="28">
        <f t="shared" si="24"/>
        <v>0</v>
      </c>
      <c r="AZ23" s="29" t="str">
        <f t="shared" si="25"/>
        <v/>
      </c>
      <c r="BA23" s="29"/>
      <c r="BB23" s="30">
        <f t="shared" si="26"/>
        <v>0</v>
      </c>
      <c r="BC23" s="30">
        <f t="shared" si="26"/>
        <v>0</v>
      </c>
      <c r="BD23" s="31">
        <f t="shared" si="27"/>
        <v>0</v>
      </c>
      <c r="BE23" s="131"/>
      <c r="BF23" s="27" t="e">
        <f t="shared" si="28"/>
        <v>#VALUE!</v>
      </c>
      <c r="BG23" s="28">
        <f t="shared" si="29"/>
        <v>0</v>
      </c>
      <c r="BH23" s="27" t="e">
        <f t="shared" si="30"/>
        <v>#VALUE!</v>
      </c>
      <c r="BI23" s="28">
        <f t="shared" si="31"/>
        <v>0</v>
      </c>
      <c r="BJ23" s="28">
        <f>IF(OR(T23="",T23=" ",T23="　"),0,IF(D23&gt;=800701,0,IF(MATCH(T23,Sheet2!$D$3:$D$12,1)&lt;=1,1,0)))</f>
        <v>0</v>
      </c>
      <c r="BK23" s="28">
        <f>IF(OR(X23="",X23=" ",X23="　"),0,IF(D23&gt;=800701,0,IF(MATCH(X23,Sheet2!$D$3:$D$12,1)&lt;=1,1,0)))</f>
        <v>0</v>
      </c>
      <c r="BL23" s="28">
        <f>IF(OR(AB23="",AB23=" ",AB23="　"),0,IF(D23&gt;=800701,0,IF(MATCH(AB23,Sheet2!$D$3:$D$12,1)&lt;=1,1,0)))</f>
        <v>0</v>
      </c>
      <c r="BM23" s="28">
        <f>IF(OR(AF23="",AF23=" ",AF23="　"),0,IF(D23&gt;=800701,0,IF(MATCH(AF23,Sheet2!$D$3:$D$12,1)&lt;=1,1,0)))</f>
        <v>0</v>
      </c>
      <c r="BN23" s="29">
        <f t="shared" si="32"/>
        <v>5</v>
      </c>
      <c r="BO23" s="29">
        <f t="shared" si="33"/>
        <v>3</v>
      </c>
      <c r="BP23" s="30">
        <f t="shared" si="34"/>
        <v>0</v>
      </c>
      <c r="BQ23" s="30">
        <f t="shared" si="35"/>
        <v>0</v>
      </c>
      <c r="BR23" s="30">
        <f t="shared" si="36"/>
        <v>0</v>
      </c>
      <c r="BS23" s="30">
        <f t="shared" si="36"/>
        <v>0</v>
      </c>
      <c r="BT23" s="30"/>
      <c r="BU23" s="27" t="e">
        <f t="shared" si="37"/>
        <v>#VALUE!</v>
      </c>
      <c r="BV23" s="28">
        <f t="shared" si="38"/>
        <v>0</v>
      </c>
      <c r="BW23" s="27" t="e">
        <f t="shared" si="39"/>
        <v>#VALUE!</v>
      </c>
      <c r="BX23" s="28">
        <f t="shared" si="40"/>
        <v>0</v>
      </c>
      <c r="BY23" s="28">
        <f>IF(OR(T23="",T23=" ",T23="　"),0,IF(D23&gt;=810101,0,IF(BJ23=1,1,IF(MATCH(T23,Sheet2!$D$3:$D$12,1)&lt;=2,1,0))))</f>
        <v>0</v>
      </c>
      <c r="BZ23" s="28">
        <f>IF(OR(X23="",X23=" ",X23="　"),0,IF(D23&gt;=810101,0,IF(BK23=1,1,IF(MATCH(X23,Sheet2!$D$3:$D$12,1)&lt;=2,1,0))))</f>
        <v>0</v>
      </c>
      <c r="CA23" s="28">
        <f>IF(OR(AB23="",AB23=" ",AB23="　"),0,IF(D23&gt;=810101,0,IF(BL23=1,1,IF(MATCH(AB23,Sheet2!$D$3:$D$12,1)&lt;=2,1,0))))</f>
        <v>0</v>
      </c>
      <c r="CB23" s="28">
        <f>IF(OR(AF23="",AF23=" ",AF23="　"),0,IF(D23&gt;=810101,0,IF(BM23=1,1,IF(MATCH(AF23,Sheet2!$D$3:$D$12,1)&lt;=2,1,0))))</f>
        <v>0</v>
      </c>
      <c r="CC23" s="29">
        <f t="shared" si="41"/>
        <v>4</v>
      </c>
      <c r="CD23" s="29">
        <f t="shared" si="42"/>
        <v>3</v>
      </c>
      <c r="CE23" s="30">
        <f t="shared" si="43"/>
        <v>0</v>
      </c>
      <c r="CF23" s="30">
        <f t="shared" si="44"/>
        <v>0</v>
      </c>
      <c r="CG23" s="30">
        <f t="shared" si="45"/>
        <v>0</v>
      </c>
      <c r="CH23" s="30">
        <f t="shared" si="45"/>
        <v>0</v>
      </c>
      <c r="CI23" s="30"/>
      <c r="CJ23" s="27" t="e">
        <f t="shared" si="46"/>
        <v>#VALUE!</v>
      </c>
      <c r="CK23" s="28">
        <f t="shared" si="47"/>
        <v>0</v>
      </c>
      <c r="CL23" s="27" t="e">
        <f t="shared" si="48"/>
        <v>#VALUE!</v>
      </c>
      <c r="CM23" s="28">
        <f t="shared" si="49"/>
        <v>0</v>
      </c>
      <c r="CN23" s="28">
        <f>IF(OR(T23="",T23=" ",T23="　"),0,IF(D23&gt;=810701,0,IF(BY23=1,1,IF(MATCH(T23,Sheet2!$D$3:$D$12,1)&lt;=3,1,0))))</f>
        <v>0</v>
      </c>
      <c r="CO23" s="28">
        <f>IF(OR(X23="",X23=" ",X23="　"),0,IF(D23&gt;=810701,0,IF(BZ23=1,1,IF(MATCH(X23,Sheet2!$D$3:$D$12,1)&lt;=3,1,0))))</f>
        <v>0</v>
      </c>
      <c r="CP23" s="28">
        <f>IF(OR(AB23="",AB23=" ",AB23="　"),0,IF(D23&gt;=810701,0,IF(CA23=1,1,IF(MATCH(AB23,Sheet2!$D$3:$D$12,1)&lt;=3,1,0))))</f>
        <v>0</v>
      </c>
      <c r="CQ23" s="28">
        <f>IF(OR(AF23="",AF23=" ",AF23="　"),0,IF(D23&gt;=810701,0,IF(CB23=1,1,IF(MATCH(AF23,Sheet2!$D$3:$D$12,1)&lt;=3,1,0))))</f>
        <v>0</v>
      </c>
      <c r="CR23" s="29">
        <f t="shared" si="50"/>
        <v>4</v>
      </c>
      <c r="CS23" s="29">
        <f t="shared" si="51"/>
        <v>3</v>
      </c>
      <c r="CT23" s="30">
        <f t="shared" si="52"/>
        <v>0</v>
      </c>
      <c r="CU23" s="30">
        <f t="shared" si="53"/>
        <v>0</v>
      </c>
      <c r="CV23" s="30">
        <f t="shared" si="54"/>
        <v>0</v>
      </c>
      <c r="CW23" s="30">
        <f t="shared" si="54"/>
        <v>0</v>
      </c>
      <c r="CX23" s="31"/>
      <c r="CY23" s="27" t="e">
        <f t="shared" si="55"/>
        <v>#VALUE!</v>
      </c>
      <c r="CZ23" s="28">
        <f t="shared" si="56"/>
        <v>0</v>
      </c>
      <c r="DA23" s="27" t="e">
        <f t="shared" si="57"/>
        <v>#VALUE!</v>
      </c>
      <c r="DB23" s="28">
        <f t="shared" si="58"/>
        <v>0</v>
      </c>
      <c r="DC23" s="28">
        <f>IF(OR(T23="",T23=" ",T23="　"),0,IF(D23&gt;=820101,0,IF(CN23=1,1,IF(MATCH(T23,Sheet2!$D$3:$D$12,1)&lt;=4,1,0))))</f>
        <v>0</v>
      </c>
      <c r="DD23" s="28">
        <f>IF(OR(X23="",X23=" ",X23="　"),0,IF(D23&gt;=820101,0,IF(CO23=1,1,IF(MATCH(X23,Sheet2!$D$3:$D$12,1)&lt;=4,1,0))))</f>
        <v>0</v>
      </c>
      <c r="DE23" s="28">
        <f>IF(OR(AB23="",AB23=" ",AB23="　"),0,IF(D23&gt;=820101,0,IF(CP23=1,1,IF(MATCH(AB23,Sheet2!$D$3:$D$12,1)&lt;=4,1,0))))</f>
        <v>0</v>
      </c>
      <c r="DF23" s="28">
        <f>IF(OR(AF23="",AF23=" ",AF23="　"),0,IF(D23&gt;=820101,0,IF(CQ23=1,1,IF(MATCH(AF23,Sheet2!$D$3:$D$12,1)&lt;=4,1,0))))</f>
        <v>0</v>
      </c>
      <c r="DG23" s="29">
        <f t="shared" si="59"/>
        <v>3</v>
      </c>
      <c r="DH23" s="29">
        <f t="shared" si="60"/>
        <v>3</v>
      </c>
      <c r="DI23" s="30">
        <f t="shared" si="61"/>
        <v>0</v>
      </c>
      <c r="DJ23" s="30">
        <f t="shared" si="62"/>
        <v>0</v>
      </c>
      <c r="DK23" s="30">
        <f t="shared" si="63"/>
        <v>0</v>
      </c>
      <c r="DL23" s="30">
        <f t="shared" si="63"/>
        <v>0</v>
      </c>
      <c r="DM23" s="31"/>
      <c r="DN23" s="27" t="e">
        <f t="shared" si="64"/>
        <v>#VALUE!</v>
      </c>
      <c r="DO23" s="28">
        <f t="shared" si="65"/>
        <v>0</v>
      </c>
      <c r="DP23" s="27" t="e">
        <f t="shared" si="66"/>
        <v>#VALUE!</v>
      </c>
      <c r="DQ23" s="28">
        <f t="shared" si="67"/>
        <v>0</v>
      </c>
      <c r="DR23" s="28">
        <f>IF(OR(T23="",T23=" ",T23="　"),0,IF(D23&gt;=820701,0,IF(DC23=1,1,IF(MATCH(T23,Sheet2!$D$3:$D$12,1)&lt;=5,1,0))))</f>
        <v>0</v>
      </c>
      <c r="DS23" s="28">
        <f>IF(OR(X23="",X23=" ",X23="　"),0,IF(D23&gt;=820701,0,IF(DD23=1,1,IF(MATCH(X23,Sheet2!$D$3:$D$12,1)&lt;=5,1,0))))</f>
        <v>0</v>
      </c>
      <c r="DT23" s="28">
        <f>IF(OR(AB23="",AB23=" ",AB23="　"),0,IF(D23&gt;=820701,0,IF(DE23=1,1,IF(MATCH(AB23,Sheet2!$D$3:$D$12,1)&lt;=5,1,0))))</f>
        <v>0</v>
      </c>
      <c r="DU23" s="28">
        <f>IF(OR(AF23="",AF23=" ",AF23="　"),0,IF(D23&gt;=820701,0,IF(DF23=1,1,IF(MATCH(AF23,Sheet2!$D$3:$D$12,1)&lt;=5,1,0))))</f>
        <v>0</v>
      </c>
      <c r="DV23" s="29">
        <f t="shared" si="68"/>
        <v>3</v>
      </c>
      <c r="DW23" s="29">
        <f t="shared" si="69"/>
        <v>3</v>
      </c>
      <c r="DX23" s="30">
        <f t="shared" si="70"/>
        <v>0</v>
      </c>
      <c r="DY23" s="30">
        <f t="shared" si="71"/>
        <v>0</v>
      </c>
      <c r="DZ23" s="30">
        <f t="shared" si="72"/>
        <v>0</v>
      </c>
      <c r="EA23" s="30">
        <f t="shared" si="72"/>
        <v>0</v>
      </c>
      <c r="EB23" s="31"/>
      <c r="EC23" s="27" t="e">
        <f t="shared" si="73"/>
        <v>#VALUE!</v>
      </c>
      <c r="ED23" s="28">
        <f t="shared" si="74"/>
        <v>0</v>
      </c>
      <c r="EE23" s="27" t="e">
        <f t="shared" si="75"/>
        <v>#VALUE!</v>
      </c>
      <c r="EF23" s="28">
        <f t="shared" si="76"/>
        <v>0</v>
      </c>
      <c r="EG23" s="28">
        <f>IF(OR(T23="",T23=" ",T23="　"),0,IF(D23&gt;=830101,0,IF(DR23=1,1,IF(MATCH(T23,Sheet2!$D$3:$D$12,1)&lt;=6,1,0))))</f>
        <v>0</v>
      </c>
      <c r="EH23" s="28">
        <f>IF(OR(X23="",X23=" ",X23="　"),0,IF(D23&gt;=830101,0,IF(DS23=1,1,IF(MATCH(X23,Sheet2!$D$3:$D$12,1)&lt;=6,1,0))))</f>
        <v>0</v>
      </c>
      <c r="EI23" s="28">
        <f>IF(OR(AB23="",AB23=" ",AB23="　"),0,IF(D23&gt;=830101,0,IF(DT23=1,1,IF(MATCH(AB23,Sheet2!$D$3:$D$12,1)&lt;=6,1,0))))</f>
        <v>0</v>
      </c>
      <c r="EJ23" s="28">
        <f>IF(OR(AF23="",AF23=" ",AF23="　"),0,IF(D23&gt;=830101,0,IF(DU23=1,1,IF(MATCH(AF23,Sheet2!$D$3:$D$12,1)&lt;=6,1,0))))</f>
        <v>0</v>
      </c>
      <c r="EK23" s="29">
        <f t="shared" si="77"/>
        <v>2</v>
      </c>
      <c r="EL23" s="29">
        <f t="shared" si="78"/>
        <v>2</v>
      </c>
      <c r="EM23" s="30">
        <f t="shared" si="79"/>
        <v>0</v>
      </c>
      <c r="EN23" s="30">
        <f t="shared" si="80"/>
        <v>0</v>
      </c>
      <c r="EO23" s="30">
        <f t="shared" si="81"/>
        <v>0</v>
      </c>
      <c r="EP23" s="30">
        <f t="shared" si="81"/>
        <v>0</v>
      </c>
      <c r="EQ23" s="31"/>
      <c r="ER23" s="27" t="e">
        <f t="shared" si="82"/>
        <v>#VALUE!</v>
      </c>
      <c r="ES23" s="28">
        <f t="shared" si="83"/>
        <v>0</v>
      </c>
      <c r="ET23" s="27" t="e">
        <f t="shared" si="84"/>
        <v>#VALUE!</v>
      </c>
      <c r="EU23" s="28">
        <f t="shared" si="85"/>
        <v>0</v>
      </c>
      <c r="EV23" s="28">
        <f>IF(OR(T23="",T23=" ",T23="　"),0,IF(D23&gt;=830701,0,IF(EG23=1,1,IF(MATCH(T23,Sheet2!$D$3:$D$12,1)&lt;=7,1,0))))</f>
        <v>0</v>
      </c>
      <c r="EW23" s="28">
        <f>IF(OR(X23="",X23=" ",X23="　"),0,IF(D23&gt;=830701,0,IF(EH23=1,1,IF(MATCH(X23,Sheet2!$D$3:$D$12,1)&lt;=7,1,0))))</f>
        <v>0</v>
      </c>
      <c r="EX23" s="28">
        <f>IF(OR(AB23="",AB23=" ",AB23="　"),0,IF(D23&gt;=830701,0,IF(EI23=1,1,IF(MATCH(AB23,Sheet2!$D$3:$D$12,1)&lt;=7,1,0))))</f>
        <v>0</v>
      </c>
      <c r="EY23" s="28">
        <f>IF(OR(AF23="",AF23=" ",AF23="　"),0,IF(D23&gt;=830701,0,IF(EJ23=1,1,IF(MATCH(AF23,Sheet2!$D$3:$D$12,1)&lt;=7,1,0))))</f>
        <v>0</v>
      </c>
      <c r="EZ23" s="29">
        <f t="shared" si="86"/>
        <v>2</v>
      </c>
      <c r="FA23" s="29">
        <f t="shared" si="87"/>
        <v>2</v>
      </c>
      <c r="FB23" s="30">
        <f t="shared" si="88"/>
        <v>0</v>
      </c>
      <c r="FC23" s="30">
        <f t="shared" si="89"/>
        <v>0</v>
      </c>
      <c r="FD23" s="30">
        <f t="shared" si="90"/>
        <v>0</v>
      </c>
      <c r="FE23" s="30">
        <f t="shared" si="90"/>
        <v>0</v>
      </c>
      <c r="FF23" s="31"/>
      <c r="FG23" s="27" t="e">
        <f t="shared" si="91"/>
        <v>#VALUE!</v>
      </c>
      <c r="FH23" s="28">
        <f t="shared" si="92"/>
        <v>0</v>
      </c>
      <c r="FI23" s="27" t="e">
        <f t="shared" si="93"/>
        <v>#VALUE!</v>
      </c>
      <c r="FJ23" s="28">
        <f t="shared" si="94"/>
        <v>0</v>
      </c>
      <c r="FK23" s="28">
        <f>IF(OR(T23="",T23=" ",T23="　"),0,IF(D23&gt;=840101,0,IF(EV23=1,1,IF(MATCH(T23,Sheet2!$D$3:$D$12,1)&lt;=8,1,0))))</f>
        <v>0</v>
      </c>
      <c r="FL23" s="28">
        <f>IF(OR(X23="",X23=" ",X23="　"),0,IF(D23&gt;=840101,0,IF(EW23=1,1,IF(MATCH(X23,Sheet2!$D$3:$D$12,1)&lt;=8,1,0))))</f>
        <v>0</v>
      </c>
      <c r="FM23" s="28">
        <f>IF(OR(AB23="",AB23=" ",AB23="　"),0,IF(D23&gt;=840101,0,IF(EX23=1,1,IF(MATCH(AB23,Sheet2!$D$3:$D$12,1)&lt;=8,1,0))))</f>
        <v>0</v>
      </c>
      <c r="FN23" s="28">
        <f>IF(OR(AF23="",AF23=" ",AF23="　"),0,IF(D23&gt;=840101,0,IF(EY23=1,1,IF(MATCH(AF23,Sheet2!$D$3:$D$12,1)&lt;=8,1,0))))</f>
        <v>0</v>
      </c>
      <c r="FO23" s="29">
        <f t="shared" si="95"/>
        <v>1</v>
      </c>
      <c r="FP23" s="29">
        <f t="shared" si="96"/>
        <v>1</v>
      </c>
      <c r="FQ23" s="30">
        <f t="shared" si="97"/>
        <v>0</v>
      </c>
      <c r="FR23" s="30">
        <f t="shared" si="98"/>
        <v>0</v>
      </c>
      <c r="FS23" s="30">
        <f t="shared" si="99"/>
        <v>0</v>
      </c>
      <c r="FT23" s="30">
        <f t="shared" si="99"/>
        <v>0</v>
      </c>
      <c r="FU23" s="31"/>
      <c r="FV23" s="27" t="e">
        <f t="shared" si="100"/>
        <v>#VALUE!</v>
      </c>
      <c r="FW23" s="28">
        <f t="shared" si="101"/>
        <v>0</v>
      </c>
      <c r="FX23" s="27" t="e">
        <f t="shared" si="102"/>
        <v>#VALUE!</v>
      </c>
      <c r="FY23" s="28">
        <f t="shared" si="103"/>
        <v>0</v>
      </c>
      <c r="FZ23" s="28">
        <f>IF(OR(T23="",T23=" ",T23="　"),0,IF(D23&gt;=840701,0,IF(FK23=1,1,IF(MATCH(T23,Sheet2!$D$3:$D$12,1)&lt;=9,1,0))))</f>
        <v>0</v>
      </c>
      <c r="GA23" s="28">
        <f>IF(OR(X23="",X23=" ",X23="　"),0,IF(D23&gt;=840701,0,IF(FL23=1,1,IF(MATCH(X23,Sheet2!$D$3:$D$12,1)&lt;=9,1,0))))</f>
        <v>0</v>
      </c>
      <c r="GB23" s="28">
        <f>IF(OR(AB23="",AB23=" ",AB23="　"),0,IF(D23&gt;=840701,0,IF(FM23=1,1,IF(MATCH(AB23,Sheet2!$D$3:$D$12,1)&lt;=9,1,0))))</f>
        <v>0</v>
      </c>
      <c r="GC23" s="28">
        <f>IF(OR(AF23="",AF23=" ",AF23="　"),0,IF(D23&gt;=840701,0,IF(FN23=1,1,IF(MATCH(AF23,Sheet2!$D$3:$D$12,1)&lt;=9,1,0))))</f>
        <v>0</v>
      </c>
      <c r="GD23" s="29">
        <f t="shared" si="104"/>
        <v>1</v>
      </c>
      <c r="GE23" s="29">
        <f t="shared" si="105"/>
        <v>1</v>
      </c>
      <c r="GF23" s="30">
        <f t="shared" si="106"/>
        <v>0</v>
      </c>
      <c r="GG23" s="30">
        <f t="shared" si="107"/>
        <v>0</v>
      </c>
      <c r="GH23" s="30">
        <f t="shared" si="108"/>
        <v>0</v>
      </c>
      <c r="GI23" s="30">
        <f t="shared" si="108"/>
        <v>0</v>
      </c>
      <c r="GJ23" s="31"/>
      <c r="GK23" s="27" t="e">
        <f t="shared" si="109"/>
        <v>#VALUE!</v>
      </c>
      <c r="GL23" s="28">
        <f t="shared" si="110"/>
        <v>0</v>
      </c>
      <c r="GM23" s="27" t="e">
        <f t="shared" si="111"/>
        <v>#VALUE!</v>
      </c>
      <c r="GN23" s="28">
        <f t="shared" si="112"/>
        <v>0</v>
      </c>
      <c r="GO23" s="28">
        <f>IF(OR(T23="",T23=" ",T23="　"),0,IF(D23&gt;=840701,0,IF(FZ23=1,1,IF(MATCH(T23,Sheet2!$D$3:$D$12,1)&lt;=10,1,0))))</f>
        <v>0</v>
      </c>
      <c r="GP23" s="28">
        <f>IF(OR(X23="",X23=" ",X23="　"),0,IF(D23&gt;=840701,0,IF(GA23=1,1,IF(MATCH(X23,Sheet2!$D$3:$D$12,1)&lt;=10,1,0))))</f>
        <v>0</v>
      </c>
      <c r="GQ23" s="28">
        <f>IF(OR(AB23="",AB23=" ",AB23="　"),0,IF(D23&gt;=840701,0,IF(GB23=1,1,IF(MATCH(AB23,Sheet2!$D$3:$D$12,1)&lt;=10,1,0))))</f>
        <v>0</v>
      </c>
      <c r="GR23" s="28">
        <f>IF(OR(AF23="",AF23=" ",AF23="　"),0,IF(D23&gt;=840701,0,IF(GC23=1,1,IF(MATCH(AF23,Sheet2!$D$3:$D$12,1)&lt;=10,1,0))))</f>
        <v>0</v>
      </c>
      <c r="GS23" s="29">
        <f t="shared" si="113"/>
        <v>0</v>
      </c>
      <c r="GT23" s="29">
        <f t="shared" si="114"/>
        <v>0</v>
      </c>
      <c r="GU23" s="30">
        <f t="shared" si="115"/>
        <v>0</v>
      </c>
      <c r="GV23" s="30">
        <f t="shared" si="116"/>
        <v>0</v>
      </c>
      <c r="GW23" s="30">
        <f t="shared" si="117"/>
        <v>0</v>
      </c>
      <c r="GX23" s="30">
        <f t="shared" si="117"/>
        <v>0</v>
      </c>
      <c r="GY23" s="131"/>
      <c r="GZ23" s="39" t="str">
        <f t="shared" si="118"/>
        <v>1911/00/00</v>
      </c>
      <c r="HA23" s="131" t="e">
        <f t="shared" si="119"/>
        <v>#VALUE!</v>
      </c>
      <c r="HB23" s="131" t="str">
        <f t="shared" si="120"/>
        <v>1911/00/00</v>
      </c>
      <c r="HC23" s="131" t="e">
        <f t="shared" si="121"/>
        <v>#VALUE!</v>
      </c>
      <c r="HD23" s="131" t="str">
        <f t="shared" si="122"/>
        <v>1911/00/00</v>
      </c>
      <c r="HE23" s="131" t="e">
        <f t="shared" si="123"/>
        <v>#VALUE!</v>
      </c>
      <c r="HF23" s="131" t="str">
        <f t="shared" si="124"/>
        <v>2016/01/01</v>
      </c>
      <c r="HH23" s="131">
        <f>IF(OR(C23="",C23=" ",C23="　"),0,IF(D23&gt;780630,0,ROUND(VLOOKUP(F23,Sheet2!$A$1:$B$20,2,FALSE)*E23,0)))</f>
        <v>0</v>
      </c>
      <c r="HI23" s="131">
        <f t="shared" si="125"/>
        <v>0</v>
      </c>
      <c r="HJ23" s="131">
        <f t="shared" si="126"/>
        <v>0</v>
      </c>
      <c r="HL23" s="131" t="str">
        <f t="shared" si="127"/>
        <v/>
      </c>
      <c r="HM23" s="131" t="str">
        <f t="shared" si="128"/>
        <v/>
      </c>
      <c r="HN23" s="131" t="str">
        <f t="shared" si="129"/>
        <v/>
      </c>
      <c r="HO23" s="131" t="str">
        <f t="shared" si="130"/>
        <v/>
      </c>
      <c r="HP23" s="131" t="str">
        <f t="shared" si="131"/>
        <v/>
      </c>
      <c r="HQ23" s="131" t="str">
        <f t="shared" si="131"/>
        <v/>
      </c>
      <c r="HR23" s="131" t="str">
        <f t="shared" si="132"/>
        <v/>
      </c>
    </row>
    <row r="24" spans="1:226" ht="60" customHeight="1">
      <c r="A24" s="125">
        <v>19</v>
      </c>
      <c r="B24" s="32"/>
      <c r="C24" s="33"/>
      <c r="D24" s="34"/>
      <c r="E24" s="55"/>
      <c r="F24" s="46"/>
      <c r="G24" s="48">
        <f>IF(OR(C24="",C24=" ",C24="　"),0,IF(D24&gt;780630,0,ROUND(VLOOKUP(F24,Sheet2!$A$1:$B$20,2,FALSE),0)))</f>
        <v>0</v>
      </c>
      <c r="H24" s="49">
        <f t="shared" si="0"/>
        <v>0</v>
      </c>
      <c r="I24" s="24">
        <f t="shared" si="1"/>
        <v>0</v>
      </c>
      <c r="J24" s="25">
        <f t="shared" si="2"/>
        <v>0</v>
      </c>
      <c r="K24" s="35"/>
      <c r="L24" s="133" t="str">
        <f t="shared" si="133"/>
        <v/>
      </c>
      <c r="M24" s="51" t="str">
        <f t="shared" si="4"/>
        <v/>
      </c>
      <c r="N24" s="56">
        <v>15.5</v>
      </c>
      <c r="O24" s="38"/>
      <c r="P24" s="133" t="str">
        <f t="shared" si="134"/>
        <v/>
      </c>
      <c r="Q24" s="51" t="str">
        <f t="shared" si="6"/>
        <v/>
      </c>
      <c r="R24" s="56">
        <v>15.5</v>
      </c>
      <c r="S24" s="38"/>
      <c r="T24" s="34"/>
      <c r="U24" s="51" t="str">
        <f t="shared" si="7"/>
        <v/>
      </c>
      <c r="V24" s="56">
        <v>15.5</v>
      </c>
      <c r="W24" s="38"/>
      <c r="X24" s="34"/>
      <c r="Y24" s="51" t="str">
        <f t="shared" si="8"/>
        <v/>
      </c>
      <c r="Z24" s="56">
        <v>15.5</v>
      </c>
      <c r="AA24" s="35"/>
      <c r="AB24" s="34"/>
      <c r="AC24" s="51" t="str">
        <f t="shared" si="9"/>
        <v/>
      </c>
      <c r="AD24" s="56">
        <v>15.5</v>
      </c>
      <c r="AE24" s="38"/>
      <c r="AF24" s="34"/>
      <c r="AG24" s="51" t="str">
        <f t="shared" si="10"/>
        <v/>
      </c>
      <c r="AH24" s="56">
        <v>15.5</v>
      </c>
      <c r="AI24" s="37">
        <f t="shared" si="11"/>
        <v>0</v>
      </c>
      <c r="AJ24" s="47">
        <f t="shared" si="12"/>
        <v>0</v>
      </c>
      <c r="AK24" s="26">
        <f t="shared" si="13"/>
        <v>0</v>
      </c>
      <c r="AL24" s="53">
        <f t="shared" si="14"/>
        <v>0</v>
      </c>
      <c r="AM24" s="36"/>
      <c r="AN24" s="54"/>
      <c r="AO24" s="131" t="e">
        <f>VLOOKUP(LEFT(C24,1),Sheet2!$L$3:$M$28,2,FALSE)&amp;MID(C24,2,9)</f>
        <v>#N/A</v>
      </c>
      <c r="AP24" s="131" t="e">
        <f t="shared" si="15"/>
        <v>#N/A</v>
      </c>
      <c r="AQ24" s="131" t="e">
        <f t="shared" si="16"/>
        <v>#N/A</v>
      </c>
      <c r="AR24" s="27">
        <f t="shared" si="17"/>
        <v>0</v>
      </c>
      <c r="AS24" s="28">
        <f t="shared" si="18"/>
        <v>0</v>
      </c>
      <c r="AT24" s="27">
        <f t="shared" si="19"/>
        <v>0</v>
      </c>
      <c r="AU24" s="28">
        <f t="shared" si="20"/>
        <v>0</v>
      </c>
      <c r="AV24" s="28">
        <f t="shared" si="21"/>
        <v>0</v>
      </c>
      <c r="AW24" s="28">
        <f t="shared" si="22"/>
        <v>0</v>
      </c>
      <c r="AX24" s="28">
        <f t="shared" si="23"/>
        <v>0</v>
      </c>
      <c r="AY24" s="28">
        <f t="shared" si="24"/>
        <v>0</v>
      </c>
      <c r="AZ24" s="29" t="str">
        <f t="shared" si="25"/>
        <v/>
      </c>
      <c r="BA24" s="29"/>
      <c r="BB24" s="30">
        <f t="shared" si="26"/>
        <v>0</v>
      </c>
      <c r="BC24" s="30">
        <f t="shared" si="26"/>
        <v>0</v>
      </c>
      <c r="BD24" s="31">
        <f t="shared" si="27"/>
        <v>0</v>
      </c>
      <c r="BE24" s="131"/>
      <c r="BF24" s="27" t="e">
        <f t="shared" si="28"/>
        <v>#VALUE!</v>
      </c>
      <c r="BG24" s="28">
        <f t="shared" si="29"/>
        <v>0</v>
      </c>
      <c r="BH24" s="27" t="e">
        <f t="shared" si="30"/>
        <v>#VALUE!</v>
      </c>
      <c r="BI24" s="28">
        <f t="shared" si="31"/>
        <v>0</v>
      </c>
      <c r="BJ24" s="28">
        <f>IF(OR(T24="",T24=" ",T24="　"),0,IF(D24&gt;=800701,0,IF(MATCH(T24,Sheet2!$D$3:$D$12,1)&lt;=1,1,0)))</f>
        <v>0</v>
      </c>
      <c r="BK24" s="28">
        <f>IF(OR(X24="",X24=" ",X24="　"),0,IF(D24&gt;=800701,0,IF(MATCH(X24,Sheet2!$D$3:$D$12,1)&lt;=1,1,0)))</f>
        <v>0</v>
      </c>
      <c r="BL24" s="28">
        <f>IF(OR(AB24="",AB24=" ",AB24="　"),0,IF(D24&gt;=800701,0,IF(MATCH(AB24,Sheet2!$D$3:$D$12,1)&lt;=1,1,0)))</f>
        <v>0</v>
      </c>
      <c r="BM24" s="28">
        <f>IF(OR(AF24="",AF24=" ",AF24="　"),0,IF(D24&gt;=800701,0,IF(MATCH(AF24,Sheet2!$D$3:$D$12,1)&lt;=1,1,0)))</f>
        <v>0</v>
      </c>
      <c r="BN24" s="29">
        <f t="shared" si="32"/>
        <v>5</v>
      </c>
      <c r="BO24" s="29">
        <f t="shared" si="33"/>
        <v>3</v>
      </c>
      <c r="BP24" s="30">
        <f t="shared" si="34"/>
        <v>0</v>
      </c>
      <c r="BQ24" s="30">
        <f t="shared" si="35"/>
        <v>0</v>
      </c>
      <c r="BR24" s="30">
        <f t="shared" si="36"/>
        <v>0</v>
      </c>
      <c r="BS24" s="30">
        <f t="shared" si="36"/>
        <v>0</v>
      </c>
      <c r="BT24" s="30"/>
      <c r="BU24" s="27" t="e">
        <f t="shared" si="37"/>
        <v>#VALUE!</v>
      </c>
      <c r="BV24" s="28">
        <f t="shared" si="38"/>
        <v>0</v>
      </c>
      <c r="BW24" s="27" t="e">
        <f t="shared" si="39"/>
        <v>#VALUE!</v>
      </c>
      <c r="BX24" s="28">
        <f t="shared" si="40"/>
        <v>0</v>
      </c>
      <c r="BY24" s="28">
        <f>IF(OR(T24="",T24=" ",T24="　"),0,IF(D24&gt;=810101,0,IF(BJ24=1,1,IF(MATCH(T24,Sheet2!$D$3:$D$12,1)&lt;=2,1,0))))</f>
        <v>0</v>
      </c>
      <c r="BZ24" s="28">
        <f>IF(OR(X24="",X24=" ",X24="　"),0,IF(D24&gt;=810101,0,IF(BK24=1,1,IF(MATCH(X24,Sheet2!$D$3:$D$12,1)&lt;=2,1,0))))</f>
        <v>0</v>
      </c>
      <c r="CA24" s="28">
        <f>IF(OR(AB24="",AB24=" ",AB24="　"),0,IF(D24&gt;=810101,0,IF(BL24=1,1,IF(MATCH(AB24,Sheet2!$D$3:$D$12,1)&lt;=2,1,0))))</f>
        <v>0</v>
      </c>
      <c r="CB24" s="28">
        <f>IF(OR(AF24="",AF24=" ",AF24="　"),0,IF(D24&gt;=810101,0,IF(BM24=1,1,IF(MATCH(AF24,Sheet2!$D$3:$D$12,1)&lt;=2,1,0))))</f>
        <v>0</v>
      </c>
      <c r="CC24" s="29">
        <f t="shared" si="41"/>
        <v>4</v>
      </c>
      <c r="CD24" s="29">
        <f t="shared" si="42"/>
        <v>3</v>
      </c>
      <c r="CE24" s="30">
        <f t="shared" si="43"/>
        <v>0</v>
      </c>
      <c r="CF24" s="30">
        <f t="shared" si="44"/>
        <v>0</v>
      </c>
      <c r="CG24" s="30">
        <f t="shared" si="45"/>
        <v>0</v>
      </c>
      <c r="CH24" s="30">
        <f t="shared" si="45"/>
        <v>0</v>
      </c>
      <c r="CI24" s="30"/>
      <c r="CJ24" s="27" t="e">
        <f t="shared" si="46"/>
        <v>#VALUE!</v>
      </c>
      <c r="CK24" s="28">
        <f t="shared" si="47"/>
        <v>0</v>
      </c>
      <c r="CL24" s="27" t="e">
        <f t="shared" si="48"/>
        <v>#VALUE!</v>
      </c>
      <c r="CM24" s="28">
        <f t="shared" si="49"/>
        <v>0</v>
      </c>
      <c r="CN24" s="28">
        <f>IF(OR(T24="",T24=" ",T24="　"),0,IF(D24&gt;=810701,0,IF(BY24=1,1,IF(MATCH(T24,Sheet2!$D$3:$D$12,1)&lt;=3,1,0))))</f>
        <v>0</v>
      </c>
      <c r="CO24" s="28">
        <f>IF(OR(X24="",X24=" ",X24="　"),0,IF(D24&gt;=810701,0,IF(BZ24=1,1,IF(MATCH(X24,Sheet2!$D$3:$D$12,1)&lt;=3,1,0))))</f>
        <v>0</v>
      </c>
      <c r="CP24" s="28">
        <f>IF(OR(AB24="",AB24=" ",AB24="　"),0,IF(D24&gt;=810701,0,IF(CA24=1,1,IF(MATCH(AB24,Sheet2!$D$3:$D$12,1)&lt;=3,1,0))))</f>
        <v>0</v>
      </c>
      <c r="CQ24" s="28">
        <f>IF(OR(AF24="",AF24=" ",AF24="　"),0,IF(D24&gt;=810701,0,IF(CB24=1,1,IF(MATCH(AF24,Sheet2!$D$3:$D$12,1)&lt;=3,1,0))))</f>
        <v>0</v>
      </c>
      <c r="CR24" s="29">
        <f t="shared" si="50"/>
        <v>4</v>
      </c>
      <c r="CS24" s="29">
        <f t="shared" si="51"/>
        <v>3</v>
      </c>
      <c r="CT24" s="30">
        <f t="shared" si="52"/>
        <v>0</v>
      </c>
      <c r="CU24" s="30">
        <f t="shared" si="53"/>
        <v>0</v>
      </c>
      <c r="CV24" s="30">
        <f t="shared" si="54"/>
        <v>0</v>
      </c>
      <c r="CW24" s="30">
        <f t="shared" si="54"/>
        <v>0</v>
      </c>
      <c r="CX24" s="31"/>
      <c r="CY24" s="27" t="e">
        <f t="shared" si="55"/>
        <v>#VALUE!</v>
      </c>
      <c r="CZ24" s="28">
        <f t="shared" si="56"/>
        <v>0</v>
      </c>
      <c r="DA24" s="27" t="e">
        <f t="shared" si="57"/>
        <v>#VALUE!</v>
      </c>
      <c r="DB24" s="28">
        <f t="shared" si="58"/>
        <v>0</v>
      </c>
      <c r="DC24" s="28">
        <f>IF(OR(T24="",T24=" ",T24="　"),0,IF(D24&gt;=820101,0,IF(CN24=1,1,IF(MATCH(T24,Sheet2!$D$3:$D$12,1)&lt;=4,1,0))))</f>
        <v>0</v>
      </c>
      <c r="DD24" s="28">
        <f>IF(OR(X24="",X24=" ",X24="　"),0,IF(D24&gt;=820101,0,IF(CO24=1,1,IF(MATCH(X24,Sheet2!$D$3:$D$12,1)&lt;=4,1,0))))</f>
        <v>0</v>
      </c>
      <c r="DE24" s="28">
        <f>IF(OR(AB24="",AB24=" ",AB24="　"),0,IF(D24&gt;=820101,0,IF(CP24=1,1,IF(MATCH(AB24,Sheet2!$D$3:$D$12,1)&lt;=4,1,0))))</f>
        <v>0</v>
      </c>
      <c r="DF24" s="28">
        <f>IF(OR(AF24="",AF24=" ",AF24="　"),0,IF(D24&gt;=820101,0,IF(CQ24=1,1,IF(MATCH(AF24,Sheet2!$D$3:$D$12,1)&lt;=4,1,0))))</f>
        <v>0</v>
      </c>
      <c r="DG24" s="29">
        <f t="shared" si="59"/>
        <v>3</v>
      </c>
      <c r="DH24" s="29">
        <f t="shared" si="60"/>
        <v>3</v>
      </c>
      <c r="DI24" s="30">
        <f t="shared" si="61"/>
        <v>0</v>
      </c>
      <c r="DJ24" s="30">
        <f t="shared" si="62"/>
        <v>0</v>
      </c>
      <c r="DK24" s="30">
        <f t="shared" si="63"/>
        <v>0</v>
      </c>
      <c r="DL24" s="30">
        <f t="shared" si="63"/>
        <v>0</v>
      </c>
      <c r="DM24" s="31"/>
      <c r="DN24" s="27" t="e">
        <f t="shared" si="64"/>
        <v>#VALUE!</v>
      </c>
      <c r="DO24" s="28">
        <f t="shared" si="65"/>
        <v>0</v>
      </c>
      <c r="DP24" s="27" t="e">
        <f t="shared" si="66"/>
        <v>#VALUE!</v>
      </c>
      <c r="DQ24" s="28">
        <f t="shared" si="67"/>
        <v>0</v>
      </c>
      <c r="DR24" s="28">
        <f>IF(OR(T24="",T24=" ",T24="　"),0,IF(D24&gt;=820701,0,IF(DC24=1,1,IF(MATCH(T24,Sheet2!$D$3:$D$12,1)&lt;=5,1,0))))</f>
        <v>0</v>
      </c>
      <c r="DS24" s="28">
        <f>IF(OR(X24="",X24=" ",X24="　"),0,IF(D24&gt;=820701,0,IF(DD24=1,1,IF(MATCH(X24,Sheet2!$D$3:$D$12,1)&lt;=5,1,0))))</f>
        <v>0</v>
      </c>
      <c r="DT24" s="28">
        <f>IF(OR(AB24="",AB24=" ",AB24="　"),0,IF(D24&gt;=820701,0,IF(DE24=1,1,IF(MATCH(AB24,Sheet2!$D$3:$D$12,1)&lt;=5,1,0))))</f>
        <v>0</v>
      </c>
      <c r="DU24" s="28">
        <f>IF(OR(AF24="",AF24=" ",AF24="　"),0,IF(D24&gt;=820701,0,IF(DF24=1,1,IF(MATCH(AF24,Sheet2!$D$3:$D$12,1)&lt;=5,1,0))))</f>
        <v>0</v>
      </c>
      <c r="DV24" s="29">
        <f t="shared" si="68"/>
        <v>3</v>
      </c>
      <c r="DW24" s="29">
        <f t="shared" si="69"/>
        <v>3</v>
      </c>
      <c r="DX24" s="30">
        <f t="shared" si="70"/>
        <v>0</v>
      </c>
      <c r="DY24" s="30">
        <f t="shared" si="71"/>
        <v>0</v>
      </c>
      <c r="DZ24" s="30">
        <f t="shared" si="72"/>
        <v>0</v>
      </c>
      <c r="EA24" s="30">
        <f t="shared" si="72"/>
        <v>0</v>
      </c>
      <c r="EB24" s="31"/>
      <c r="EC24" s="27" t="e">
        <f t="shared" si="73"/>
        <v>#VALUE!</v>
      </c>
      <c r="ED24" s="28">
        <f t="shared" si="74"/>
        <v>0</v>
      </c>
      <c r="EE24" s="27" t="e">
        <f t="shared" si="75"/>
        <v>#VALUE!</v>
      </c>
      <c r="EF24" s="28">
        <f t="shared" si="76"/>
        <v>0</v>
      </c>
      <c r="EG24" s="28">
        <f>IF(OR(T24="",T24=" ",T24="　"),0,IF(D24&gt;=830101,0,IF(DR24=1,1,IF(MATCH(T24,Sheet2!$D$3:$D$12,1)&lt;=6,1,0))))</f>
        <v>0</v>
      </c>
      <c r="EH24" s="28">
        <f>IF(OR(X24="",X24=" ",X24="　"),0,IF(D24&gt;=830101,0,IF(DS24=1,1,IF(MATCH(X24,Sheet2!$D$3:$D$12,1)&lt;=6,1,0))))</f>
        <v>0</v>
      </c>
      <c r="EI24" s="28">
        <f>IF(OR(AB24="",AB24=" ",AB24="　"),0,IF(D24&gt;=830101,0,IF(DT24=1,1,IF(MATCH(AB24,Sheet2!$D$3:$D$12,1)&lt;=6,1,0))))</f>
        <v>0</v>
      </c>
      <c r="EJ24" s="28">
        <f>IF(OR(AF24="",AF24=" ",AF24="　"),0,IF(D24&gt;=830101,0,IF(DU24=1,1,IF(MATCH(AF24,Sheet2!$D$3:$D$12,1)&lt;=6,1,0))))</f>
        <v>0</v>
      </c>
      <c r="EK24" s="29">
        <f t="shared" si="77"/>
        <v>2</v>
      </c>
      <c r="EL24" s="29">
        <f t="shared" si="78"/>
        <v>2</v>
      </c>
      <c r="EM24" s="30">
        <f t="shared" si="79"/>
        <v>0</v>
      </c>
      <c r="EN24" s="30">
        <f t="shared" si="80"/>
        <v>0</v>
      </c>
      <c r="EO24" s="30">
        <f t="shared" si="81"/>
        <v>0</v>
      </c>
      <c r="EP24" s="30">
        <f t="shared" si="81"/>
        <v>0</v>
      </c>
      <c r="EQ24" s="31"/>
      <c r="ER24" s="27" t="e">
        <f t="shared" si="82"/>
        <v>#VALUE!</v>
      </c>
      <c r="ES24" s="28">
        <f t="shared" si="83"/>
        <v>0</v>
      </c>
      <c r="ET24" s="27" t="e">
        <f t="shared" si="84"/>
        <v>#VALUE!</v>
      </c>
      <c r="EU24" s="28">
        <f t="shared" si="85"/>
        <v>0</v>
      </c>
      <c r="EV24" s="28">
        <f>IF(OR(T24="",T24=" ",T24="　"),0,IF(D24&gt;=830701,0,IF(EG24=1,1,IF(MATCH(T24,Sheet2!$D$3:$D$12,1)&lt;=7,1,0))))</f>
        <v>0</v>
      </c>
      <c r="EW24" s="28">
        <f>IF(OR(X24="",X24=" ",X24="　"),0,IF(D24&gt;=830701,0,IF(EH24=1,1,IF(MATCH(X24,Sheet2!$D$3:$D$12,1)&lt;=7,1,0))))</f>
        <v>0</v>
      </c>
      <c r="EX24" s="28">
        <f>IF(OR(AB24="",AB24=" ",AB24="　"),0,IF(D24&gt;=830701,0,IF(EI24=1,1,IF(MATCH(AB24,Sheet2!$D$3:$D$12,1)&lt;=7,1,0))))</f>
        <v>0</v>
      </c>
      <c r="EY24" s="28">
        <f>IF(OR(AF24="",AF24=" ",AF24="　"),0,IF(D24&gt;=830701,0,IF(EJ24=1,1,IF(MATCH(AF24,Sheet2!$D$3:$D$12,1)&lt;=7,1,0))))</f>
        <v>0</v>
      </c>
      <c r="EZ24" s="29">
        <f t="shared" si="86"/>
        <v>2</v>
      </c>
      <c r="FA24" s="29">
        <f t="shared" si="87"/>
        <v>2</v>
      </c>
      <c r="FB24" s="30">
        <f t="shared" si="88"/>
        <v>0</v>
      </c>
      <c r="FC24" s="30">
        <f t="shared" si="89"/>
        <v>0</v>
      </c>
      <c r="FD24" s="30">
        <f t="shared" si="90"/>
        <v>0</v>
      </c>
      <c r="FE24" s="30">
        <f t="shared" si="90"/>
        <v>0</v>
      </c>
      <c r="FF24" s="31"/>
      <c r="FG24" s="27" t="e">
        <f t="shared" si="91"/>
        <v>#VALUE!</v>
      </c>
      <c r="FH24" s="28">
        <f t="shared" si="92"/>
        <v>0</v>
      </c>
      <c r="FI24" s="27" t="e">
        <f t="shared" si="93"/>
        <v>#VALUE!</v>
      </c>
      <c r="FJ24" s="28">
        <f t="shared" si="94"/>
        <v>0</v>
      </c>
      <c r="FK24" s="28">
        <f>IF(OR(T24="",T24=" ",T24="　"),0,IF(D24&gt;=840101,0,IF(EV24=1,1,IF(MATCH(T24,Sheet2!$D$3:$D$12,1)&lt;=8,1,0))))</f>
        <v>0</v>
      </c>
      <c r="FL24" s="28">
        <f>IF(OR(X24="",X24=" ",X24="　"),0,IF(D24&gt;=840101,0,IF(EW24=1,1,IF(MATCH(X24,Sheet2!$D$3:$D$12,1)&lt;=8,1,0))))</f>
        <v>0</v>
      </c>
      <c r="FM24" s="28">
        <f>IF(OR(AB24="",AB24=" ",AB24="　"),0,IF(D24&gt;=840101,0,IF(EX24=1,1,IF(MATCH(AB24,Sheet2!$D$3:$D$12,1)&lt;=8,1,0))))</f>
        <v>0</v>
      </c>
      <c r="FN24" s="28">
        <f>IF(OR(AF24="",AF24=" ",AF24="　"),0,IF(D24&gt;=840101,0,IF(EY24=1,1,IF(MATCH(AF24,Sheet2!$D$3:$D$12,1)&lt;=8,1,0))))</f>
        <v>0</v>
      </c>
      <c r="FO24" s="29">
        <f t="shared" si="95"/>
        <v>1</v>
      </c>
      <c r="FP24" s="29">
        <f t="shared" si="96"/>
        <v>1</v>
      </c>
      <c r="FQ24" s="30">
        <f t="shared" si="97"/>
        <v>0</v>
      </c>
      <c r="FR24" s="30">
        <f t="shared" si="98"/>
        <v>0</v>
      </c>
      <c r="FS24" s="30">
        <f t="shared" si="99"/>
        <v>0</v>
      </c>
      <c r="FT24" s="30">
        <f t="shared" si="99"/>
        <v>0</v>
      </c>
      <c r="FU24" s="31"/>
      <c r="FV24" s="27" t="e">
        <f t="shared" si="100"/>
        <v>#VALUE!</v>
      </c>
      <c r="FW24" s="28">
        <f t="shared" si="101"/>
        <v>0</v>
      </c>
      <c r="FX24" s="27" t="e">
        <f t="shared" si="102"/>
        <v>#VALUE!</v>
      </c>
      <c r="FY24" s="28">
        <f t="shared" si="103"/>
        <v>0</v>
      </c>
      <c r="FZ24" s="28">
        <f>IF(OR(T24="",T24=" ",T24="　"),0,IF(D24&gt;=840701,0,IF(FK24=1,1,IF(MATCH(T24,Sheet2!$D$3:$D$12,1)&lt;=9,1,0))))</f>
        <v>0</v>
      </c>
      <c r="GA24" s="28">
        <f>IF(OR(X24="",X24=" ",X24="　"),0,IF(D24&gt;=840701,0,IF(FL24=1,1,IF(MATCH(X24,Sheet2!$D$3:$D$12,1)&lt;=9,1,0))))</f>
        <v>0</v>
      </c>
      <c r="GB24" s="28">
        <f>IF(OR(AB24="",AB24=" ",AB24="　"),0,IF(D24&gt;=840701,0,IF(FM24=1,1,IF(MATCH(AB24,Sheet2!$D$3:$D$12,1)&lt;=9,1,0))))</f>
        <v>0</v>
      </c>
      <c r="GC24" s="28">
        <f>IF(OR(AF24="",AF24=" ",AF24="　"),0,IF(D24&gt;=840701,0,IF(FN24=1,1,IF(MATCH(AF24,Sheet2!$D$3:$D$12,1)&lt;=9,1,0))))</f>
        <v>0</v>
      </c>
      <c r="GD24" s="29">
        <f t="shared" si="104"/>
        <v>1</v>
      </c>
      <c r="GE24" s="29">
        <f t="shared" si="105"/>
        <v>1</v>
      </c>
      <c r="GF24" s="30">
        <f t="shared" si="106"/>
        <v>0</v>
      </c>
      <c r="GG24" s="30">
        <f t="shared" si="107"/>
        <v>0</v>
      </c>
      <c r="GH24" s="30">
        <f t="shared" si="108"/>
        <v>0</v>
      </c>
      <c r="GI24" s="30">
        <f t="shared" si="108"/>
        <v>0</v>
      </c>
      <c r="GJ24" s="31"/>
      <c r="GK24" s="27" t="e">
        <f t="shared" si="109"/>
        <v>#VALUE!</v>
      </c>
      <c r="GL24" s="28">
        <f t="shared" si="110"/>
        <v>0</v>
      </c>
      <c r="GM24" s="27" t="e">
        <f t="shared" si="111"/>
        <v>#VALUE!</v>
      </c>
      <c r="GN24" s="28">
        <f t="shared" si="112"/>
        <v>0</v>
      </c>
      <c r="GO24" s="28">
        <f>IF(OR(T24="",T24=" ",T24="　"),0,IF(D24&gt;=840701,0,IF(FZ24=1,1,IF(MATCH(T24,Sheet2!$D$3:$D$12,1)&lt;=10,1,0))))</f>
        <v>0</v>
      </c>
      <c r="GP24" s="28">
        <f>IF(OR(X24="",X24=" ",X24="　"),0,IF(D24&gt;=840701,0,IF(GA24=1,1,IF(MATCH(X24,Sheet2!$D$3:$D$12,1)&lt;=10,1,0))))</f>
        <v>0</v>
      </c>
      <c r="GQ24" s="28">
        <f>IF(OR(AB24="",AB24=" ",AB24="　"),0,IF(D24&gt;=840701,0,IF(GB24=1,1,IF(MATCH(AB24,Sheet2!$D$3:$D$12,1)&lt;=10,1,0))))</f>
        <v>0</v>
      </c>
      <c r="GR24" s="28">
        <f>IF(OR(AF24="",AF24=" ",AF24="　"),0,IF(D24&gt;=840701,0,IF(GC24=1,1,IF(MATCH(AF24,Sheet2!$D$3:$D$12,1)&lt;=10,1,0))))</f>
        <v>0</v>
      </c>
      <c r="GS24" s="29">
        <f t="shared" si="113"/>
        <v>0</v>
      </c>
      <c r="GT24" s="29">
        <f t="shared" si="114"/>
        <v>0</v>
      </c>
      <c r="GU24" s="30">
        <f t="shared" si="115"/>
        <v>0</v>
      </c>
      <c r="GV24" s="30">
        <f t="shared" si="116"/>
        <v>0</v>
      </c>
      <c r="GW24" s="30">
        <f t="shared" si="117"/>
        <v>0</v>
      </c>
      <c r="GX24" s="30">
        <f t="shared" si="117"/>
        <v>0</v>
      </c>
      <c r="GY24" s="131"/>
      <c r="GZ24" s="39" t="str">
        <f t="shared" si="118"/>
        <v>1911/00/00</v>
      </c>
      <c r="HA24" s="131" t="e">
        <f t="shared" si="119"/>
        <v>#VALUE!</v>
      </c>
      <c r="HB24" s="131" t="str">
        <f t="shared" si="120"/>
        <v>1911/00/00</v>
      </c>
      <c r="HC24" s="131" t="e">
        <f t="shared" si="121"/>
        <v>#VALUE!</v>
      </c>
      <c r="HD24" s="131" t="str">
        <f t="shared" si="122"/>
        <v>1911/00/00</v>
      </c>
      <c r="HE24" s="131" t="e">
        <f t="shared" si="123"/>
        <v>#VALUE!</v>
      </c>
      <c r="HF24" s="131" t="str">
        <f t="shared" si="124"/>
        <v>2016/01/01</v>
      </c>
      <c r="HH24" s="131">
        <f>IF(OR(C24="",C24=" ",C24="　"),0,IF(D24&gt;780630,0,ROUND(VLOOKUP(F24,Sheet2!$A$1:$B$20,2,FALSE)*E24,0)))</f>
        <v>0</v>
      </c>
      <c r="HI24" s="131">
        <f t="shared" si="125"/>
        <v>0</v>
      </c>
      <c r="HJ24" s="131">
        <f t="shared" si="126"/>
        <v>0</v>
      </c>
      <c r="HL24" s="131" t="str">
        <f t="shared" si="127"/>
        <v/>
      </c>
      <c r="HM24" s="131" t="str">
        <f t="shared" si="128"/>
        <v/>
      </c>
      <c r="HN24" s="131" t="str">
        <f t="shared" si="129"/>
        <v/>
      </c>
      <c r="HO24" s="131" t="str">
        <f t="shared" si="130"/>
        <v/>
      </c>
      <c r="HP24" s="131" t="str">
        <f t="shared" si="131"/>
        <v/>
      </c>
      <c r="HQ24" s="131" t="str">
        <f t="shared" si="131"/>
        <v/>
      </c>
      <c r="HR24" s="131" t="str">
        <f t="shared" si="132"/>
        <v/>
      </c>
    </row>
    <row r="25" spans="1:226" ht="60" customHeight="1">
      <c r="A25" s="125">
        <v>20</v>
      </c>
      <c r="B25" s="32"/>
      <c r="C25" s="33"/>
      <c r="D25" s="34"/>
      <c r="E25" s="55"/>
      <c r="F25" s="46"/>
      <c r="G25" s="48">
        <f>IF(OR(C25="",C25=" ",C25="　"),0,IF(D25&gt;780630,0,ROUND(VLOOKUP(F25,Sheet2!$A$1:$B$20,2,FALSE),0)))</f>
        <v>0</v>
      </c>
      <c r="H25" s="49">
        <f t="shared" si="0"/>
        <v>0</v>
      </c>
      <c r="I25" s="24">
        <f t="shared" si="1"/>
        <v>0</v>
      </c>
      <c r="J25" s="25">
        <f t="shared" si="2"/>
        <v>0</v>
      </c>
      <c r="K25" s="35"/>
      <c r="L25" s="133" t="str">
        <f t="shared" si="133"/>
        <v/>
      </c>
      <c r="M25" s="51" t="str">
        <f t="shared" si="4"/>
        <v/>
      </c>
      <c r="N25" s="56">
        <v>15.5</v>
      </c>
      <c r="O25" s="38"/>
      <c r="P25" s="133" t="str">
        <f t="shared" si="134"/>
        <v/>
      </c>
      <c r="Q25" s="51" t="str">
        <f t="shared" si="6"/>
        <v/>
      </c>
      <c r="R25" s="56">
        <v>15.5</v>
      </c>
      <c r="S25" s="38"/>
      <c r="T25" s="34"/>
      <c r="U25" s="51" t="str">
        <f t="shared" si="7"/>
        <v/>
      </c>
      <c r="V25" s="56">
        <v>15.5</v>
      </c>
      <c r="W25" s="38"/>
      <c r="X25" s="34"/>
      <c r="Y25" s="51" t="str">
        <f t="shared" si="8"/>
        <v/>
      </c>
      <c r="Z25" s="56">
        <v>15.5</v>
      </c>
      <c r="AA25" s="35"/>
      <c r="AB25" s="34"/>
      <c r="AC25" s="51" t="str">
        <f t="shared" si="9"/>
        <v/>
      </c>
      <c r="AD25" s="56">
        <v>15.5</v>
      </c>
      <c r="AE25" s="38"/>
      <c r="AF25" s="34"/>
      <c r="AG25" s="51" t="str">
        <f t="shared" si="10"/>
        <v/>
      </c>
      <c r="AH25" s="56">
        <v>15.5</v>
      </c>
      <c r="AI25" s="37">
        <f t="shared" si="11"/>
        <v>0</v>
      </c>
      <c r="AJ25" s="47">
        <f t="shared" si="12"/>
        <v>0</v>
      </c>
      <c r="AK25" s="26">
        <f t="shared" si="13"/>
        <v>0</v>
      </c>
      <c r="AL25" s="53">
        <f t="shared" si="14"/>
        <v>0</v>
      </c>
      <c r="AM25" s="36"/>
      <c r="AN25" s="54"/>
      <c r="AO25" s="131" t="e">
        <f>VLOOKUP(LEFT(C25,1),Sheet2!$L$3:$M$28,2,FALSE)&amp;MID(C25,2,9)</f>
        <v>#N/A</v>
      </c>
      <c r="AP25" s="131" t="e">
        <f t="shared" si="15"/>
        <v>#N/A</v>
      </c>
      <c r="AQ25" s="131" t="e">
        <f t="shared" si="16"/>
        <v>#N/A</v>
      </c>
      <c r="AR25" s="27">
        <f t="shared" si="17"/>
        <v>0</v>
      </c>
      <c r="AS25" s="28">
        <f t="shared" si="18"/>
        <v>0</v>
      </c>
      <c r="AT25" s="27">
        <f t="shared" si="19"/>
        <v>0</v>
      </c>
      <c r="AU25" s="28">
        <f t="shared" si="20"/>
        <v>0</v>
      </c>
      <c r="AV25" s="28">
        <f t="shared" si="21"/>
        <v>0</v>
      </c>
      <c r="AW25" s="28">
        <f t="shared" si="22"/>
        <v>0</v>
      </c>
      <c r="AX25" s="28">
        <f t="shared" si="23"/>
        <v>0</v>
      </c>
      <c r="AY25" s="28">
        <f t="shared" si="24"/>
        <v>0</v>
      </c>
      <c r="AZ25" s="29" t="str">
        <f t="shared" si="25"/>
        <v/>
      </c>
      <c r="BA25" s="29"/>
      <c r="BB25" s="30">
        <f t="shared" si="26"/>
        <v>0</v>
      </c>
      <c r="BC25" s="30">
        <f t="shared" si="26"/>
        <v>0</v>
      </c>
      <c r="BD25" s="31">
        <f t="shared" si="27"/>
        <v>0</v>
      </c>
      <c r="BE25" s="131"/>
      <c r="BF25" s="27" t="e">
        <f t="shared" si="28"/>
        <v>#VALUE!</v>
      </c>
      <c r="BG25" s="28">
        <f t="shared" si="29"/>
        <v>0</v>
      </c>
      <c r="BH25" s="27" t="e">
        <f t="shared" si="30"/>
        <v>#VALUE!</v>
      </c>
      <c r="BI25" s="28">
        <f t="shared" si="31"/>
        <v>0</v>
      </c>
      <c r="BJ25" s="28">
        <f>IF(OR(T25="",T25=" ",T25="　"),0,IF(D25&gt;=800701,0,IF(MATCH(T25,Sheet2!$D$3:$D$12,1)&lt;=1,1,0)))</f>
        <v>0</v>
      </c>
      <c r="BK25" s="28">
        <f>IF(OR(X25="",X25=" ",X25="　"),0,IF(D25&gt;=800701,0,IF(MATCH(X25,Sheet2!$D$3:$D$12,1)&lt;=1,1,0)))</f>
        <v>0</v>
      </c>
      <c r="BL25" s="28">
        <f>IF(OR(AB25="",AB25=" ",AB25="　"),0,IF(D25&gt;=800701,0,IF(MATCH(AB25,Sheet2!$D$3:$D$12,1)&lt;=1,1,0)))</f>
        <v>0</v>
      </c>
      <c r="BM25" s="28">
        <f>IF(OR(AF25="",AF25=" ",AF25="　"),0,IF(D25&gt;=800701,0,IF(MATCH(AF25,Sheet2!$D$3:$D$12,1)&lt;=1,1,0)))</f>
        <v>0</v>
      </c>
      <c r="BN25" s="29">
        <f t="shared" si="32"/>
        <v>5</v>
      </c>
      <c r="BO25" s="29">
        <f t="shared" si="33"/>
        <v>3</v>
      </c>
      <c r="BP25" s="30">
        <f t="shared" si="34"/>
        <v>0</v>
      </c>
      <c r="BQ25" s="30">
        <f t="shared" si="35"/>
        <v>0</v>
      </c>
      <c r="BR25" s="30">
        <f t="shared" si="36"/>
        <v>0</v>
      </c>
      <c r="BS25" s="30">
        <f t="shared" si="36"/>
        <v>0</v>
      </c>
      <c r="BT25" s="30"/>
      <c r="BU25" s="27" t="e">
        <f t="shared" si="37"/>
        <v>#VALUE!</v>
      </c>
      <c r="BV25" s="28">
        <f t="shared" si="38"/>
        <v>0</v>
      </c>
      <c r="BW25" s="27" t="e">
        <f t="shared" si="39"/>
        <v>#VALUE!</v>
      </c>
      <c r="BX25" s="28">
        <f t="shared" si="40"/>
        <v>0</v>
      </c>
      <c r="BY25" s="28">
        <f>IF(OR(T25="",T25=" ",T25="　"),0,IF(D25&gt;=810101,0,IF(BJ25=1,1,IF(MATCH(T25,Sheet2!$D$3:$D$12,1)&lt;=2,1,0))))</f>
        <v>0</v>
      </c>
      <c r="BZ25" s="28">
        <f>IF(OR(X25="",X25=" ",X25="　"),0,IF(D25&gt;=810101,0,IF(BK25=1,1,IF(MATCH(X25,Sheet2!$D$3:$D$12,1)&lt;=2,1,0))))</f>
        <v>0</v>
      </c>
      <c r="CA25" s="28">
        <f>IF(OR(AB25="",AB25=" ",AB25="　"),0,IF(D25&gt;=810101,0,IF(BL25=1,1,IF(MATCH(AB25,Sheet2!$D$3:$D$12,1)&lt;=2,1,0))))</f>
        <v>0</v>
      </c>
      <c r="CB25" s="28">
        <f>IF(OR(AF25="",AF25=" ",AF25="　"),0,IF(D25&gt;=810101,0,IF(BM25=1,1,IF(MATCH(AF25,Sheet2!$D$3:$D$12,1)&lt;=2,1,0))))</f>
        <v>0</v>
      </c>
      <c r="CC25" s="29">
        <f t="shared" si="41"/>
        <v>4</v>
      </c>
      <c r="CD25" s="29">
        <f t="shared" si="42"/>
        <v>3</v>
      </c>
      <c r="CE25" s="30">
        <f t="shared" si="43"/>
        <v>0</v>
      </c>
      <c r="CF25" s="30">
        <f t="shared" si="44"/>
        <v>0</v>
      </c>
      <c r="CG25" s="30">
        <f t="shared" si="45"/>
        <v>0</v>
      </c>
      <c r="CH25" s="30">
        <f t="shared" si="45"/>
        <v>0</v>
      </c>
      <c r="CI25" s="30"/>
      <c r="CJ25" s="27" t="e">
        <f t="shared" si="46"/>
        <v>#VALUE!</v>
      </c>
      <c r="CK25" s="28">
        <f t="shared" si="47"/>
        <v>0</v>
      </c>
      <c r="CL25" s="27" t="e">
        <f t="shared" si="48"/>
        <v>#VALUE!</v>
      </c>
      <c r="CM25" s="28">
        <f t="shared" si="49"/>
        <v>0</v>
      </c>
      <c r="CN25" s="28">
        <f>IF(OR(T25="",T25=" ",T25="　"),0,IF(D25&gt;=810701,0,IF(BY25=1,1,IF(MATCH(T25,Sheet2!$D$3:$D$12,1)&lt;=3,1,0))))</f>
        <v>0</v>
      </c>
      <c r="CO25" s="28">
        <f>IF(OR(X25="",X25=" ",X25="　"),0,IF(D25&gt;=810701,0,IF(BZ25=1,1,IF(MATCH(X25,Sheet2!$D$3:$D$12,1)&lt;=3,1,0))))</f>
        <v>0</v>
      </c>
      <c r="CP25" s="28">
        <f>IF(OR(AB25="",AB25=" ",AB25="　"),0,IF(D25&gt;=810701,0,IF(CA25=1,1,IF(MATCH(AB25,Sheet2!$D$3:$D$12,1)&lt;=3,1,0))))</f>
        <v>0</v>
      </c>
      <c r="CQ25" s="28">
        <f>IF(OR(AF25="",AF25=" ",AF25="　"),0,IF(D25&gt;=810701,0,IF(CB25=1,1,IF(MATCH(AF25,Sheet2!$D$3:$D$12,1)&lt;=3,1,0))))</f>
        <v>0</v>
      </c>
      <c r="CR25" s="29">
        <f t="shared" si="50"/>
        <v>4</v>
      </c>
      <c r="CS25" s="29">
        <f t="shared" si="51"/>
        <v>3</v>
      </c>
      <c r="CT25" s="30">
        <f t="shared" si="52"/>
        <v>0</v>
      </c>
      <c r="CU25" s="30">
        <f t="shared" si="53"/>
        <v>0</v>
      </c>
      <c r="CV25" s="30">
        <f t="shared" si="54"/>
        <v>0</v>
      </c>
      <c r="CW25" s="30">
        <f t="shared" si="54"/>
        <v>0</v>
      </c>
      <c r="CX25" s="31"/>
      <c r="CY25" s="27" t="e">
        <f t="shared" si="55"/>
        <v>#VALUE!</v>
      </c>
      <c r="CZ25" s="28">
        <f t="shared" si="56"/>
        <v>0</v>
      </c>
      <c r="DA25" s="27" t="e">
        <f t="shared" si="57"/>
        <v>#VALUE!</v>
      </c>
      <c r="DB25" s="28">
        <f t="shared" si="58"/>
        <v>0</v>
      </c>
      <c r="DC25" s="28">
        <f>IF(OR(T25="",T25=" ",T25="　"),0,IF(D25&gt;=820101,0,IF(CN25=1,1,IF(MATCH(T25,Sheet2!$D$3:$D$12,1)&lt;=4,1,0))))</f>
        <v>0</v>
      </c>
      <c r="DD25" s="28">
        <f>IF(OR(X25="",X25=" ",X25="　"),0,IF(D25&gt;=820101,0,IF(CO25=1,1,IF(MATCH(X25,Sheet2!$D$3:$D$12,1)&lt;=4,1,0))))</f>
        <v>0</v>
      </c>
      <c r="DE25" s="28">
        <f>IF(OR(AB25="",AB25=" ",AB25="　"),0,IF(D25&gt;=820101,0,IF(CP25=1,1,IF(MATCH(AB25,Sheet2!$D$3:$D$12,1)&lt;=4,1,0))))</f>
        <v>0</v>
      </c>
      <c r="DF25" s="28">
        <f>IF(OR(AF25="",AF25=" ",AF25="　"),0,IF(D25&gt;=820101,0,IF(CQ25=1,1,IF(MATCH(AF25,Sheet2!$D$3:$D$12,1)&lt;=4,1,0))))</f>
        <v>0</v>
      </c>
      <c r="DG25" s="29">
        <f t="shared" si="59"/>
        <v>3</v>
      </c>
      <c r="DH25" s="29">
        <f t="shared" si="60"/>
        <v>3</v>
      </c>
      <c r="DI25" s="30">
        <f t="shared" si="61"/>
        <v>0</v>
      </c>
      <c r="DJ25" s="30">
        <f t="shared" si="62"/>
        <v>0</v>
      </c>
      <c r="DK25" s="30">
        <f t="shared" si="63"/>
        <v>0</v>
      </c>
      <c r="DL25" s="30">
        <f t="shared" si="63"/>
        <v>0</v>
      </c>
      <c r="DM25" s="31"/>
      <c r="DN25" s="27" t="e">
        <f t="shared" si="64"/>
        <v>#VALUE!</v>
      </c>
      <c r="DO25" s="28">
        <f t="shared" si="65"/>
        <v>0</v>
      </c>
      <c r="DP25" s="27" t="e">
        <f t="shared" si="66"/>
        <v>#VALUE!</v>
      </c>
      <c r="DQ25" s="28">
        <f t="shared" si="67"/>
        <v>0</v>
      </c>
      <c r="DR25" s="28">
        <f>IF(OR(T25="",T25=" ",T25="　"),0,IF(D25&gt;=820701,0,IF(DC25=1,1,IF(MATCH(T25,Sheet2!$D$3:$D$12,1)&lt;=5,1,0))))</f>
        <v>0</v>
      </c>
      <c r="DS25" s="28">
        <f>IF(OR(X25="",X25=" ",X25="　"),0,IF(D25&gt;=820701,0,IF(DD25=1,1,IF(MATCH(X25,Sheet2!$D$3:$D$12,1)&lt;=5,1,0))))</f>
        <v>0</v>
      </c>
      <c r="DT25" s="28">
        <f>IF(OR(AB25="",AB25=" ",AB25="　"),0,IF(D25&gt;=820701,0,IF(DE25=1,1,IF(MATCH(AB25,Sheet2!$D$3:$D$12,1)&lt;=5,1,0))))</f>
        <v>0</v>
      </c>
      <c r="DU25" s="28">
        <f>IF(OR(AF25="",AF25=" ",AF25="　"),0,IF(D25&gt;=820701,0,IF(DF25=1,1,IF(MATCH(AF25,Sheet2!$D$3:$D$12,1)&lt;=5,1,0))))</f>
        <v>0</v>
      </c>
      <c r="DV25" s="29">
        <f t="shared" si="68"/>
        <v>3</v>
      </c>
      <c r="DW25" s="29">
        <f t="shared" si="69"/>
        <v>3</v>
      </c>
      <c r="DX25" s="30">
        <f t="shared" si="70"/>
        <v>0</v>
      </c>
      <c r="DY25" s="30">
        <f t="shared" si="71"/>
        <v>0</v>
      </c>
      <c r="DZ25" s="30">
        <f t="shared" si="72"/>
        <v>0</v>
      </c>
      <c r="EA25" s="30">
        <f t="shared" si="72"/>
        <v>0</v>
      </c>
      <c r="EB25" s="31"/>
      <c r="EC25" s="27" t="e">
        <f t="shared" si="73"/>
        <v>#VALUE!</v>
      </c>
      <c r="ED25" s="28">
        <f t="shared" si="74"/>
        <v>0</v>
      </c>
      <c r="EE25" s="27" t="e">
        <f t="shared" si="75"/>
        <v>#VALUE!</v>
      </c>
      <c r="EF25" s="28">
        <f t="shared" si="76"/>
        <v>0</v>
      </c>
      <c r="EG25" s="28">
        <f>IF(OR(T25="",T25=" ",T25="　"),0,IF(D25&gt;=830101,0,IF(DR25=1,1,IF(MATCH(T25,Sheet2!$D$3:$D$12,1)&lt;=6,1,0))))</f>
        <v>0</v>
      </c>
      <c r="EH25" s="28">
        <f>IF(OR(X25="",X25=" ",X25="　"),0,IF(D25&gt;=830101,0,IF(DS25=1,1,IF(MATCH(X25,Sheet2!$D$3:$D$12,1)&lt;=6,1,0))))</f>
        <v>0</v>
      </c>
      <c r="EI25" s="28">
        <f>IF(OR(AB25="",AB25=" ",AB25="　"),0,IF(D25&gt;=830101,0,IF(DT25=1,1,IF(MATCH(AB25,Sheet2!$D$3:$D$12,1)&lt;=6,1,0))))</f>
        <v>0</v>
      </c>
      <c r="EJ25" s="28">
        <f>IF(OR(AF25="",AF25=" ",AF25="　"),0,IF(D25&gt;=830101,0,IF(DU25=1,1,IF(MATCH(AF25,Sheet2!$D$3:$D$12,1)&lt;=6,1,0))))</f>
        <v>0</v>
      </c>
      <c r="EK25" s="29">
        <f t="shared" si="77"/>
        <v>2</v>
      </c>
      <c r="EL25" s="29">
        <f t="shared" si="78"/>
        <v>2</v>
      </c>
      <c r="EM25" s="30">
        <f t="shared" si="79"/>
        <v>0</v>
      </c>
      <c r="EN25" s="30">
        <f t="shared" si="80"/>
        <v>0</v>
      </c>
      <c r="EO25" s="30">
        <f t="shared" si="81"/>
        <v>0</v>
      </c>
      <c r="EP25" s="30">
        <f t="shared" si="81"/>
        <v>0</v>
      </c>
      <c r="EQ25" s="31"/>
      <c r="ER25" s="27" t="e">
        <f t="shared" si="82"/>
        <v>#VALUE!</v>
      </c>
      <c r="ES25" s="28">
        <f t="shared" si="83"/>
        <v>0</v>
      </c>
      <c r="ET25" s="27" t="e">
        <f t="shared" si="84"/>
        <v>#VALUE!</v>
      </c>
      <c r="EU25" s="28">
        <f t="shared" si="85"/>
        <v>0</v>
      </c>
      <c r="EV25" s="28">
        <f>IF(OR(T25="",T25=" ",T25="　"),0,IF(D25&gt;=830701,0,IF(EG25=1,1,IF(MATCH(T25,Sheet2!$D$3:$D$12,1)&lt;=7,1,0))))</f>
        <v>0</v>
      </c>
      <c r="EW25" s="28">
        <f>IF(OR(X25="",X25=" ",X25="　"),0,IF(D25&gt;=830701,0,IF(EH25=1,1,IF(MATCH(X25,Sheet2!$D$3:$D$12,1)&lt;=7,1,0))))</f>
        <v>0</v>
      </c>
      <c r="EX25" s="28">
        <f>IF(OR(AB25="",AB25=" ",AB25="　"),0,IF(D25&gt;=830701,0,IF(EI25=1,1,IF(MATCH(AB25,Sheet2!$D$3:$D$12,1)&lt;=7,1,0))))</f>
        <v>0</v>
      </c>
      <c r="EY25" s="28">
        <f>IF(OR(AF25="",AF25=" ",AF25="　"),0,IF(D25&gt;=830701,0,IF(EJ25=1,1,IF(MATCH(AF25,Sheet2!$D$3:$D$12,1)&lt;=7,1,0))))</f>
        <v>0</v>
      </c>
      <c r="EZ25" s="29">
        <f t="shared" si="86"/>
        <v>2</v>
      </c>
      <c r="FA25" s="29">
        <f t="shared" si="87"/>
        <v>2</v>
      </c>
      <c r="FB25" s="30">
        <f t="shared" si="88"/>
        <v>0</v>
      </c>
      <c r="FC25" s="30">
        <f t="shared" si="89"/>
        <v>0</v>
      </c>
      <c r="FD25" s="30">
        <f t="shared" si="90"/>
        <v>0</v>
      </c>
      <c r="FE25" s="30">
        <f t="shared" si="90"/>
        <v>0</v>
      </c>
      <c r="FF25" s="31"/>
      <c r="FG25" s="27" t="e">
        <f t="shared" si="91"/>
        <v>#VALUE!</v>
      </c>
      <c r="FH25" s="28">
        <f t="shared" si="92"/>
        <v>0</v>
      </c>
      <c r="FI25" s="27" t="e">
        <f t="shared" si="93"/>
        <v>#VALUE!</v>
      </c>
      <c r="FJ25" s="28">
        <f t="shared" si="94"/>
        <v>0</v>
      </c>
      <c r="FK25" s="28">
        <f>IF(OR(T25="",T25=" ",T25="　"),0,IF(D25&gt;=840101,0,IF(EV25=1,1,IF(MATCH(T25,Sheet2!$D$3:$D$12,1)&lt;=8,1,0))))</f>
        <v>0</v>
      </c>
      <c r="FL25" s="28">
        <f>IF(OR(X25="",X25=" ",X25="　"),0,IF(D25&gt;=840101,0,IF(EW25=1,1,IF(MATCH(X25,Sheet2!$D$3:$D$12,1)&lt;=8,1,0))))</f>
        <v>0</v>
      </c>
      <c r="FM25" s="28">
        <f>IF(OR(AB25="",AB25=" ",AB25="　"),0,IF(D25&gt;=840101,0,IF(EX25=1,1,IF(MATCH(AB25,Sheet2!$D$3:$D$12,1)&lt;=8,1,0))))</f>
        <v>0</v>
      </c>
      <c r="FN25" s="28">
        <f>IF(OR(AF25="",AF25=" ",AF25="　"),0,IF(D25&gt;=840101,0,IF(EY25=1,1,IF(MATCH(AF25,Sheet2!$D$3:$D$12,1)&lt;=8,1,0))))</f>
        <v>0</v>
      </c>
      <c r="FO25" s="29">
        <f t="shared" si="95"/>
        <v>1</v>
      </c>
      <c r="FP25" s="29">
        <f t="shared" si="96"/>
        <v>1</v>
      </c>
      <c r="FQ25" s="30">
        <f t="shared" si="97"/>
        <v>0</v>
      </c>
      <c r="FR25" s="30">
        <f t="shared" si="98"/>
        <v>0</v>
      </c>
      <c r="FS25" s="30">
        <f t="shared" si="99"/>
        <v>0</v>
      </c>
      <c r="FT25" s="30">
        <f t="shared" si="99"/>
        <v>0</v>
      </c>
      <c r="FU25" s="31"/>
      <c r="FV25" s="27" t="e">
        <f t="shared" si="100"/>
        <v>#VALUE!</v>
      </c>
      <c r="FW25" s="28">
        <f t="shared" si="101"/>
        <v>0</v>
      </c>
      <c r="FX25" s="27" t="e">
        <f t="shared" si="102"/>
        <v>#VALUE!</v>
      </c>
      <c r="FY25" s="28">
        <f t="shared" si="103"/>
        <v>0</v>
      </c>
      <c r="FZ25" s="28">
        <f>IF(OR(T25="",T25=" ",T25="　"),0,IF(D25&gt;=840701,0,IF(FK25=1,1,IF(MATCH(T25,Sheet2!$D$3:$D$12,1)&lt;=9,1,0))))</f>
        <v>0</v>
      </c>
      <c r="GA25" s="28">
        <f>IF(OR(X25="",X25=" ",X25="　"),0,IF(D25&gt;=840701,0,IF(FL25=1,1,IF(MATCH(X25,Sheet2!$D$3:$D$12,1)&lt;=9,1,0))))</f>
        <v>0</v>
      </c>
      <c r="GB25" s="28">
        <f>IF(OR(AB25="",AB25=" ",AB25="　"),0,IF(D25&gt;=840701,0,IF(FM25=1,1,IF(MATCH(AB25,Sheet2!$D$3:$D$12,1)&lt;=9,1,0))))</f>
        <v>0</v>
      </c>
      <c r="GC25" s="28">
        <f>IF(OR(AF25="",AF25=" ",AF25="　"),0,IF(D25&gt;=840701,0,IF(FN25=1,1,IF(MATCH(AF25,Sheet2!$D$3:$D$12,1)&lt;=9,1,0))))</f>
        <v>0</v>
      </c>
      <c r="GD25" s="29">
        <f t="shared" si="104"/>
        <v>1</v>
      </c>
      <c r="GE25" s="29">
        <f t="shared" si="105"/>
        <v>1</v>
      </c>
      <c r="GF25" s="30">
        <f t="shared" si="106"/>
        <v>0</v>
      </c>
      <c r="GG25" s="30">
        <f t="shared" si="107"/>
        <v>0</v>
      </c>
      <c r="GH25" s="30">
        <f t="shared" si="108"/>
        <v>0</v>
      </c>
      <c r="GI25" s="30">
        <f t="shared" si="108"/>
        <v>0</v>
      </c>
      <c r="GJ25" s="31"/>
      <c r="GK25" s="27" t="e">
        <f t="shared" si="109"/>
        <v>#VALUE!</v>
      </c>
      <c r="GL25" s="28">
        <f t="shared" si="110"/>
        <v>0</v>
      </c>
      <c r="GM25" s="27" t="e">
        <f t="shared" si="111"/>
        <v>#VALUE!</v>
      </c>
      <c r="GN25" s="28">
        <f t="shared" si="112"/>
        <v>0</v>
      </c>
      <c r="GO25" s="28">
        <f>IF(OR(T25="",T25=" ",T25="　"),0,IF(D25&gt;=840701,0,IF(FZ25=1,1,IF(MATCH(T25,Sheet2!$D$3:$D$12,1)&lt;=10,1,0))))</f>
        <v>0</v>
      </c>
      <c r="GP25" s="28">
        <f>IF(OR(X25="",X25=" ",X25="　"),0,IF(D25&gt;=840701,0,IF(GA25=1,1,IF(MATCH(X25,Sheet2!$D$3:$D$12,1)&lt;=10,1,0))))</f>
        <v>0</v>
      </c>
      <c r="GQ25" s="28">
        <f>IF(OR(AB25="",AB25=" ",AB25="　"),0,IF(D25&gt;=840701,0,IF(GB25=1,1,IF(MATCH(AB25,Sheet2!$D$3:$D$12,1)&lt;=10,1,0))))</f>
        <v>0</v>
      </c>
      <c r="GR25" s="28">
        <f>IF(OR(AF25="",AF25=" ",AF25="　"),0,IF(D25&gt;=840701,0,IF(GC25=1,1,IF(MATCH(AF25,Sheet2!$D$3:$D$12,1)&lt;=10,1,0))))</f>
        <v>0</v>
      </c>
      <c r="GS25" s="29">
        <f t="shared" si="113"/>
        <v>0</v>
      </c>
      <c r="GT25" s="29">
        <f t="shared" si="114"/>
        <v>0</v>
      </c>
      <c r="GU25" s="30">
        <f t="shared" si="115"/>
        <v>0</v>
      </c>
      <c r="GV25" s="30">
        <f t="shared" si="116"/>
        <v>0</v>
      </c>
      <c r="GW25" s="30">
        <f t="shared" si="117"/>
        <v>0</v>
      </c>
      <c r="GX25" s="30">
        <f t="shared" si="117"/>
        <v>0</v>
      </c>
      <c r="GY25" s="131"/>
      <c r="GZ25" s="39" t="str">
        <f t="shared" si="118"/>
        <v>1911/00/00</v>
      </c>
      <c r="HA25" s="131" t="e">
        <f t="shared" si="119"/>
        <v>#VALUE!</v>
      </c>
      <c r="HB25" s="131" t="str">
        <f t="shared" si="120"/>
        <v>1911/00/00</v>
      </c>
      <c r="HC25" s="131" t="e">
        <f t="shared" si="121"/>
        <v>#VALUE!</v>
      </c>
      <c r="HD25" s="131" t="str">
        <f t="shared" si="122"/>
        <v>1911/00/00</v>
      </c>
      <c r="HE25" s="131" t="e">
        <f t="shared" si="123"/>
        <v>#VALUE!</v>
      </c>
      <c r="HF25" s="131" t="str">
        <f t="shared" si="124"/>
        <v>2016/01/01</v>
      </c>
      <c r="HH25" s="131">
        <f>IF(OR(C25="",C25=" ",C25="　"),0,IF(D25&gt;780630,0,ROUND(VLOOKUP(F25,Sheet2!$A$1:$B$20,2,FALSE)*E25,0)))</f>
        <v>0</v>
      </c>
      <c r="HI25" s="131">
        <f t="shared" si="125"/>
        <v>0</v>
      </c>
      <c r="HJ25" s="131">
        <f t="shared" si="126"/>
        <v>0</v>
      </c>
      <c r="HL25" s="131" t="str">
        <f t="shared" si="127"/>
        <v/>
      </c>
      <c r="HM25" s="131" t="str">
        <f t="shared" si="128"/>
        <v/>
      </c>
      <c r="HN25" s="131" t="str">
        <f t="shared" si="129"/>
        <v/>
      </c>
      <c r="HO25" s="131" t="str">
        <f t="shared" si="130"/>
        <v/>
      </c>
      <c r="HP25" s="131" t="str">
        <f t="shared" si="131"/>
        <v/>
      </c>
      <c r="HQ25" s="131" t="str">
        <f t="shared" si="131"/>
        <v/>
      </c>
      <c r="HR25" s="131" t="str">
        <f t="shared" si="132"/>
        <v/>
      </c>
    </row>
    <row r="26" spans="1:226" ht="60" customHeight="1">
      <c r="A26" s="125">
        <v>21</v>
      </c>
      <c r="B26" s="32"/>
      <c r="C26" s="33"/>
      <c r="D26" s="34"/>
      <c r="E26" s="55"/>
      <c r="F26" s="46"/>
      <c r="G26" s="48">
        <f>IF(OR(C26="",C26=" ",C26="　"),0,IF(D26&gt;780630,0,ROUND(VLOOKUP(F26,Sheet2!$A$1:$B$20,2,FALSE),0)))</f>
        <v>0</v>
      </c>
      <c r="H26" s="49">
        <f t="shared" si="0"/>
        <v>0</v>
      </c>
      <c r="I26" s="24">
        <f t="shared" si="1"/>
        <v>0</v>
      </c>
      <c r="J26" s="25">
        <f t="shared" si="2"/>
        <v>0</v>
      </c>
      <c r="K26" s="35"/>
      <c r="L26" s="133" t="str">
        <f t="shared" si="133"/>
        <v/>
      </c>
      <c r="M26" s="51" t="str">
        <f t="shared" si="4"/>
        <v/>
      </c>
      <c r="N26" s="56">
        <v>15.5</v>
      </c>
      <c r="O26" s="38"/>
      <c r="P26" s="133" t="str">
        <f t="shared" si="134"/>
        <v/>
      </c>
      <c r="Q26" s="51" t="str">
        <f t="shared" si="6"/>
        <v/>
      </c>
      <c r="R26" s="56">
        <v>15.5</v>
      </c>
      <c r="S26" s="38"/>
      <c r="T26" s="34"/>
      <c r="U26" s="51" t="str">
        <f t="shared" si="7"/>
        <v/>
      </c>
      <c r="V26" s="56">
        <v>15.5</v>
      </c>
      <c r="W26" s="38"/>
      <c r="X26" s="34"/>
      <c r="Y26" s="51" t="str">
        <f t="shared" si="8"/>
        <v/>
      </c>
      <c r="Z26" s="56">
        <v>15.5</v>
      </c>
      <c r="AA26" s="35"/>
      <c r="AB26" s="34"/>
      <c r="AC26" s="51" t="str">
        <f t="shared" si="9"/>
        <v/>
      </c>
      <c r="AD26" s="56">
        <v>15.5</v>
      </c>
      <c r="AE26" s="38"/>
      <c r="AF26" s="34"/>
      <c r="AG26" s="51" t="str">
        <f t="shared" si="10"/>
        <v/>
      </c>
      <c r="AH26" s="56">
        <v>15.5</v>
      </c>
      <c r="AI26" s="37">
        <f t="shared" si="11"/>
        <v>0</v>
      </c>
      <c r="AJ26" s="47">
        <f t="shared" si="12"/>
        <v>0</v>
      </c>
      <c r="AK26" s="26">
        <f t="shared" si="13"/>
        <v>0</v>
      </c>
      <c r="AL26" s="53">
        <f t="shared" si="14"/>
        <v>0</v>
      </c>
      <c r="AM26" s="36"/>
      <c r="AN26" s="54"/>
      <c r="AO26" s="131" t="e">
        <f>VLOOKUP(LEFT(C26,1),Sheet2!$L$3:$M$28,2,FALSE)&amp;MID(C26,2,9)</f>
        <v>#N/A</v>
      </c>
      <c r="AP26" s="131" t="e">
        <f t="shared" si="15"/>
        <v>#N/A</v>
      </c>
      <c r="AQ26" s="131" t="e">
        <f t="shared" si="16"/>
        <v>#N/A</v>
      </c>
      <c r="AR26" s="27">
        <f t="shared" si="17"/>
        <v>0</v>
      </c>
      <c r="AS26" s="28">
        <f t="shared" si="18"/>
        <v>0</v>
      </c>
      <c r="AT26" s="27">
        <f t="shared" si="19"/>
        <v>0</v>
      </c>
      <c r="AU26" s="28">
        <f t="shared" si="20"/>
        <v>0</v>
      </c>
      <c r="AV26" s="28">
        <f t="shared" si="21"/>
        <v>0</v>
      </c>
      <c r="AW26" s="28">
        <f t="shared" si="22"/>
        <v>0</v>
      </c>
      <c r="AX26" s="28">
        <f t="shared" si="23"/>
        <v>0</v>
      </c>
      <c r="AY26" s="28">
        <f t="shared" si="24"/>
        <v>0</v>
      </c>
      <c r="AZ26" s="29" t="str">
        <f t="shared" si="25"/>
        <v/>
      </c>
      <c r="BA26" s="29"/>
      <c r="BB26" s="30">
        <f t="shared" si="26"/>
        <v>0</v>
      </c>
      <c r="BC26" s="30">
        <f t="shared" si="26"/>
        <v>0</v>
      </c>
      <c r="BD26" s="31">
        <f t="shared" si="27"/>
        <v>0</v>
      </c>
      <c r="BE26" s="131"/>
      <c r="BF26" s="27" t="e">
        <f t="shared" si="28"/>
        <v>#VALUE!</v>
      </c>
      <c r="BG26" s="28">
        <f t="shared" si="29"/>
        <v>0</v>
      </c>
      <c r="BH26" s="27" t="e">
        <f t="shared" si="30"/>
        <v>#VALUE!</v>
      </c>
      <c r="BI26" s="28">
        <f t="shared" si="31"/>
        <v>0</v>
      </c>
      <c r="BJ26" s="28">
        <f>IF(OR(T26="",T26=" ",T26="　"),0,IF(D26&gt;=800701,0,IF(MATCH(T26,Sheet2!$D$3:$D$12,1)&lt;=1,1,0)))</f>
        <v>0</v>
      </c>
      <c r="BK26" s="28">
        <f>IF(OR(X26="",X26=" ",X26="　"),0,IF(D26&gt;=800701,0,IF(MATCH(X26,Sheet2!$D$3:$D$12,1)&lt;=1,1,0)))</f>
        <v>0</v>
      </c>
      <c r="BL26" s="28">
        <f>IF(OR(AB26="",AB26=" ",AB26="　"),0,IF(D26&gt;=800701,0,IF(MATCH(AB26,Sheet2!$D$3:$D$12,1)&lt;=1,1,0)))</f>
        <v>0</v>
      </c>
      <c r="BM26" s="28">
        <f>IF(OR(AF26="",AF26=" ",AF26="　"),0,IF(D26&gt;=800701,0,IF(MATCH(AF26,Sheet2!$D$3:$D$12,1)&lt;=1,1,0)))</f>
        <v>0</v>
      </c>
      <c r="BN26" s="29">
        <f t="shared" si="32"/>
        <v>5</v>
      </c>
      <c r="BO26" s="29">
        <f t="shared" si="33"/>
        <v>3</v>
      </c>
      <c r="BP26" s="30">
        <f t="shared" si="34"/>
        <v>0</v>
      </c>
      <c r="BQ26" s="30">
        <f t="shared" si="35"/>
        <v>0</v>
      </c>
      <c r="BR26" s="30">
        <f t="shared" si="36"/>
        <v>0</v>
      </c>
      <c r="BS26" s="30">
        <f t="shared" si="36"/>
        <v>0</v>
      </c>
      <c r="BT26" s="30"/>
      <c r="BU26" s="27" t="e">
        <f t="shared" si="37"/>
        <v>#VALUE!</v>
      </c>
      <c r="BV26" s="28">
        <f t="shared" si="38"/>
        <v>0</v>
      </c>
      <c r="BW26" s="27" t="e">
        <f t="shared" si="39"/>
        <v>#VALUE!</v>
      </c>
      <c r="BX26" s="28">
        <f t="shared" si="40"/>
        <v>0</v>
      </c>
      <c r="BY26" s="28">
        <f>IF(OR(T26="",T26=" ",T26="　"),0,IF(D26&gt;=810101,0,IF(BJ26=1,1,IF(MATCH(T26,Sheet2!$D$3:$D$12,1)&lt;=2,1,0))))</f>
        <v>0</v>
      </c>
      <c r="BZ26" s="28">
        <f>IF(OR(X26="",X26=" ",X26="　"),0,IF(D26&gt;=810101,0,IF(BK26=1,1,IF(MATCH(X26,Sheet2!$D$3:$D$12,1)&lt;=2,1,0))))</f>
        <v>0</v>
      </c>
      <c r="CA26" s="28">
        <f>IF(OR(AB26="",AB26=" ",AB26="　"),0,IF(D26&gt;=810101,0,IF(BL26=1,1,IF(MATCH(AB26,Sheet2!$D$3:$D$12,1)&lt;=2,1,0))))</f>
        <v>0</v>
      </c>
      <c r="CB26" s="28">
        <f>IF(OR(AF26="",AF26=" ",AF26="　"),0,IF(D26&gt;=810101,0,IF(BM26=1,1,IF(MATCH(AF26,Sheet2!$D$3:$D$12,1)&lt;=2,1,0))))</f>
        <v>0</v>
      </c>
      <c r="CC26" s="29">
        <f t="shared" si="41"/>
        <v>4</v>
      </c>
      <c r="CD26" s="29">
        <f t="shared" si="42"/>
        <v>3</v>
      </c>
      <c r="CE26" s="30">
        <f t="shared" si="43"/>
        <v>0</v>
      </c>
      <c r="CF26" s="30">
        <f t="shared" si="44"/>
        <v>0</v>
      </c>
      <c r="CG26" s="30">
        <f t="shared" si="45"/>
        <v>0</v>
      </c>
      <c r="CH26" s="30">
        <f t="shared" si="45"/>
        <v>0</v>
      </c>
      <c r="CI26" s="30"/>
      <c r="CJ26" s="27" t="e">
        <f t="shared" si="46"/>
        <v>#VALUE!</v>
      </c>
      <c r="CK26" s="28">
        <f t="shared" si="47"/>
        <v>0</v>
      </c>
      <c r="CL26" s="27" t="e">
        <f t="shared" si="48"/>
        <v>#VALUE!</v>
      </c>
      <c r="CM26" s="28">
        <f t="shared" si="49"/>
        <v>0</v>
      </c>
      <c r="CN26" s="28">
        <f>IF(OR(T26="",T26=" ",T26="　"),0,IF(D26&gt;=810701,0,IF(BY26=1,1,IF(MATCH(T26,Sheet2!$D$3:$D$12,1)&lt;=3,1,0))))</f>
        <v>0</v>
      </c>
      <c r="CO26" s="28">
        <f>IF(OR(X26="",X26=" ",X26="　"),0,IF(D26&gt;=810701,0,IF(BZ26=1,1,IF(MATCH(X26,Sheet2!$D$3:$D$12,1)&lt;=3,1,0))))</f>
        <v>0</v>
      </c>
      <c r="CP26" s="28">
        <f>IF(OR(AB26="",AB26=" ",AB26="　"),0,IF(D26&gt;=810701,0,IF(CA26=1,1,IF(MATCH(AB26,Sheet2!$D$3:$D$12,1)&lt;=3,1,0))))</f>
        <v>0</v>
      </c>
      <c r="CQ26" s="28">
        <f>IF(OR(AF26="",AF26=" ",AF26="　"),0,IF(D26&gt;=810701,0,IF(CB26=1,1,IF(MATCH(AF26,Sheet2!$D$3:$D$12,1)&lt;=3,1,0))))</f>
        <v>0</v>
      </c>
      <c r="CR26" s="29">
        <f t="shared" si="50"/>
        <v>4</v>
      </c>
      <c r="CS26" s="29">
        <f t="shared" si="51"/>
        <v>3</v>
      </c>
      <c r="CT26" s="30">
        <f t="shared" si="52"/>
        <v>0</v>
      </c>
      <c r="CU26" s="30">
        <f t="shared" si="53"/>
        <v>0</v>
      </c>
      <c r="CV26" s="30">
        <f t="shared" si="54"/>
        <v>0</v>
      </c>
      <c r="CW26" s="30">
        <f t="shared" si="54"/>
        <v>0</v>
      </c>
      <c r="CX26" s="31"/>
      <c r="CY26" s="27" t="e">
        <f t="shared" si="55"/>
        <v>#VALUE!</v>
      </c>
      <c r="CZ26" s="28">
        <f t="shared" si="56"/>
        <v>0</v>
      </c>
      <c r="DA26" s="27" t="e">
        <f t="shared" si="57"/>
        <v>#VALUE!</v>
      </c>
      <c r="DB26" s="28">
        <f t="shared" si="58"/>
        <v>0</v>
      </c>
      <c r="DC26" s="28">
        <f>IF(OR(T26="",T26=" ",T26="　"),0,IF(D26&gt;=820101,0,IF(CN26=1,1,IF(MATCH(T26,Sheet2!$D$3:$D$12,1)&lt;=4,1,0))))</f>
        <v>0</v>
      </c>
      <c r="DD26" s="28">
        <f>IF(OR(X26="",X26=" ",X26="　"),0,IF(D26&gt;=820101,0,IF(CO26=1,1,IF(MATCH(X26,Sheet2!$D$3:$D$12,1)&lt;=4,1,0))))</f>
        <v>0</v>
      </c>
      <c r="DE26" s="28">
        <f>IF(OR(AB26="",AB26=" ",AB26="　"),0,IF(D26&gt;=820101,0,IF(CP26=1,1,IF(MATCH(AB26,Sheet2!$D$3:$D$12,1)&lt;=4,1,0))))</f>
        <v>0</v>
      </c>
      <c r="DF26" s="28">
        <f>IF(OR(AF26="",AF26=" ",AF26="　"),0,IF(D26&gt;=820101,0,IF(CQ26=1,1,IF(MATCH(AF26,Sheet2!$D$3:$D$12,1)&lt;=4,1,0))))</f>
        <v>0</v>
      </c>
      <c r="DG26" s="29">
        <f t="shared" si="59"/>
        <v>3</v>
      </c>
      <c r="DH26" s="29">
        <f t="shared" si="60"/>
        <v>3</v>
      </c>
      <c r="DI26" s="30">
        <f t="shared" si="61"/>
        <v>0</v>
      </c>
      <c r="DJ26" s="30">
        <f t="shared" si="62"/>
        <v>0</v>
      </c>
      <c r="DK26" s="30">
        <f t="shared" si="63"/>
        <v>0</v>
      </c>
      <c r="DL26" s="30">
        <f t="shared" si="63"/>
        <v>0</v>
      </c>
      <c r="DM26" s="31"/>
      <c r="DN26" s="27" t="e">
        <f t="shared" si="64"/>
        <v>#VALUE!</v>
      </c>
      <c r="DO26" s="28">
        <f t="shared" si="65"/>
        <v>0</v>
      </c>
      <c r="DP26" s="27" t="e">
        <f t="shared" si="66"/>
        <v>#VALUE!</v>
      </c>
      <c r="DQ26" s="28">
        <f t="shared" si="67"/>
        <v>0</v>
      </c>
      <c r="DR26" s="28">
        <f>IF(OR(T26="",T26=" ",T26="　"),0,IF(D26&gt;=820701,0,IF(DC26=1,1,IF(MATCH(T26,Sheet2!$D$3:$D$12,1)&lt;=5,1,0))))</f>
        <v>0</v>
      </c>
      <c r="DS26" s="28">
        <f>IF(OR(X26="",X26=" ",X26="　"),0,IF(D26&gt;=820701,0,IF(DD26=1,1,IF(MATCH(X26,Sheet2!$D$3:$D$12,1)&lt;=5,1,0))))</f>
        <v>0</v>
      </c>
      <c r="DT26" s="28">
        <f>IF(OR(AB26="",AB26=" ",AB26="　"),0,IF(D26&gt;=820701,0,IF(DE26=1,1,IF(MATCH(AB26,Sheet2!$D$3:$D$12,1)&lt;=5,1,0))))</f>
        <v>0</v>
      </c>
      <c r="DU26" s="28">
        <f>IF(OR(AF26="",AF26=" ",AF26="　"),0,IF(D26&gt;=820701,0,IF(DF26=1,1,IF(MATCH(AF26,Sheet2!$D$3:$D$12,1)&lt;=5,1,0))))</f>
        <v>0</v>
      </c>
      <c r="DV26" s="29">
        <f t="shared" si="68"/>
        <v>3</v>
      </c>
      <c r="DW26" s="29">
        <f t="shared" si="69"/>
        <v>3</v>
      </c>
      <c r="DX26" s="30">
        <f t="shared" si="70"/>
        <v>0</v>
      </c>
      <c r="DY26" s="30">
        <f t="shared" si="71"/>
        <v>0</v>
      </c>
      <c r="DZ26" s="30">
        <f t="shared" si="72"/>
        <v>0</v>
      </c>
      <c r="EA26" s="30">
        <f t="shared" si="72"/>
        <v>0</v>
      </c>
      <c r="EB26" s="31"/>
      <c r="EC26" s="27" t="e">
        <f t="shared" si="73"/>
        <v>#VALUE!</v>
      </c>
      <c r="ED26" s="28">
        <f t="shared" si="74"/>
        <v>0</v>
      </c>
      <c r="EE26" s="27" t="e">
        <f t="shared" si="75"/>
        <v>#VALUE!</v>
      </c>
      <c r="EF26" s="28">
        <f t="shared" si="76"/>
        <v>0</v>
      </c>
      <c r="EG26" s="28">
        <f>IF(OR(T26="",T26=" ",T26="　"),0,IF(D26&gt;=830101,0,IF(DR26=1,1,IF(MATCH(T26,Sheet2!$D$3:$D$12,1)&lt;=6,1,0))))</f>
        <v>0</v>
      </c>
      <c r="EH26" s="28">
        <f>IF(OR(X26="",X26=" ",X26="　"),0,IF(D26&gt;=830101,0,IF(DS26=1,1,IF(MATCH(X26,Sheet2!$D$3:$D$12,1)&lt;=6,1,0))))</f>
        <v>0</v>
      </c>
      <c r="EI26" s="28">
        <f>IF(OR(AB26="",AB26=" ",AB26="　"),0,IF(D26&gt;=830101,0,IF(DT26=1,1,IF(MATCH(AB26,Sheet2!$D$3:$D$12,1)&lt;=6,1,0))))</f>
        <v>0</v>
      </c>
      <c r="EJ26" s="28">
        <f>IF(OR(AF26="",AF26=" ",AF26="　"),0,IF(D26&gt;=830101,0,IF(DU26=1,1,IF(MATCH(AF26,Sheet2!$D$3:$D$12,1)&lt;=6,1,0))))</f>
        <v>0</v>
      </c>
      <c r="EK26" s="29">
        <f t="shared" si="77"/>
        <v>2</v>
      </c>
      <c r="EL26" s="29">
        <f t="shared" si="78"/>
        <v>2</v>
      </c>
      <c r="EM26" s="30">
        <f t="shared" si="79"/>
        <v>0</v>
      </c>
      <c r="EN26" s="30">
        <f t="shared" si="80"/>
        <v>0</v>
      </c>
      <c r="EO26" s="30">
        <f t="shared" si="81"/>
        <v>0</v>
      </c>
      <c r="EP26" s="30">
        <f t="shared" si="81"/>
        <v>0</v>
      </c>
      <c r="EQ26" s="31"/>
      <c r="ER26" s="27" t="e">
        <f t="shared" si="82"/>
        <v>#VALUE!</v>
      </c>
      <c r="ES26" s="28">
        <f t="shared" si="83"/>
        <v>0</v>
      </c>
      <c r="ET26" s="27" t="e">
        <f t="shared" si="84"/>
        <v>#VALUE!</v>
      </c>
      <c r="EU26" s="28">
        <f t="shared" si="85"/>
        <v>0</v>
      </c>
      <c r="EV26" s="28">
        <f>IF(OR(T26="",T26=" ",T26="　"),0,IF(D26&gt;=830701,0,IF(EG26=1,1,IF(MATCH(T26,Sheet2!$D$3:$D$12,1)&lt;=7,1,0))))</f>
        <v>0</v>
      </c>
      <c r="EW26" s="28">
        <f>IF(OR(X26="",X26=" ",X26="　"),0,IF(D26&gt;=830701,0,IF(EH26=1,1,IF(MATCH(X26,Sheet2!$D$3:$D$12,1)&lt;=7,1,0))))</f>
        <v>0</v>
      </c>
      <c r="EX26" s="28">
        <f>IF(OR(AB26="",AB26=" ",AB26="　"),0,IF(D26&gt;=830701,0,IF(EI26=1,1,IF(MATCH(AB26,Sheet2!$D$3:$D$12,1)&lt;=7,1,0))))</f>
        <v>0</v>
      </c>
      <c r="EY26" s="28">
        <f>IF(OR(AF26="",AF26=" ",AF26="　"),0,IF(D26&gt;=830701,0,IF(EJ26=1,1,IF(MATCH(AF26,Sheet2!$D$3:$D$12,1)&lt;=7,1,0))))</f>
        <v>0</v>
      </c>
      <c r="EZ26" s="29">
        <f t="shared" si="86"/>
        <v>2</v>
      </c>
      <c r="FA26" s="29">
        <f t="shared" si="87"/>
        <v>2</v>
      </c>
      <c r="FB26" s="30">
        <f t="shared" si="88"/>
        <v>0</v>
      </c>
      <c r="FC26" s="30">
        <f t="shared" si="89"/>
        <v>0</v>
      </c>
      <c r="FD26" s="30">
        <f t="shared" si="90"/>
        <v>0</v>
      </c>
      <c r="FE26" s="30">
        <f t="shared" si="90"/>
        <v>0</v>
      </c>
      <c r="FF26" s="31"/>
      <c r="FG26" s="27" t="e">
        <f t="shared" si="91"/>
        <v>#VALUE!</v>
      </c>
      <c r="FH26" s="28">
        <f t="shared" si="92"/>
        <v>0</v>
      </c>
      <c r="FI26" s="27" t="e">
        <f t="shared" si="93"/>
        <v>#VALUE!</v>
      </c>
      <c r="FJ26" s="28">
        <f t="shared" si="94"/>
        <v>0</v>
      </c>
      <c r="FK26" s="28">
        <f>IF(OR(T26="",T26=" ",T26="　"),0,IF(D26&gt;=840101,0,IF(EV26=1,1,IF(MATCH(T26,Sheet2!$D$3:$D$12,1)&lt;=8,1,0))))</f>
        <v>0</v>
      </c>
      <c r="FL26" s="28">
        <f>IF(OR(X26="",X26=" ",X26="　"),0,IF(D26&gt;=840101,0,IF(EW26=1,1,IF(MATCH(X26,Sheet2!$D$3:$D$12,1)&lt;=8,1,0))))</f>
        <v>0</v>
      </c>
      <c r="FM26" s="28">
        <f>IF(OR(AB26="",AB26=" ",AB26="　"),0,IF(D26&gt;=840101,0,IF(EX26=1,1,IF(MATCH(AB26,Sheet2!$D$3:$D$12,1)&lt;=8,1,0))))</f>
        <v>0</v>
      </c>
      <c r="FN26" s="28">
        <f>IF(OR(AF26="",AF26=" ",AF26="　"),0,IF(D26&gt;=840101,0,IF(EY26=1,1,IF(MATCH(AF26,Sheet2!$D$3:$D$12,1)&lt;=8,1,0))))</f>
        <v>0</v>
      </c>
      <c r="FO26" s="29">
        <f t="shared" si="95"/>
        <v>1</v>
      </c>
      <c r="FP26" s="29">
        <f t="shared" si="96"/>
        <v>1</v>
      </c>
      <c r="FQ26" s="30">
        <f t="shared" si="97"/>
        <v>0</v>
      </c>
      <c r="FR26" s="30">
        <f t="shared" si="98"/>
        <v>0</v>
      </c>
      <c r="FS26" s="30">
        <f t="shared" si="99"/>
        <v>0</v>
      </c>
      <c r="FT26" s="30">
        <f t="shared" si="99"/>
        <v>0</v>
      </c>
      <c r="FU26" s="31"/>
      <c r="FV26" s="27" t="e">
        <f t="shared" si="100"/>
        <v>#VALUE!</v>
      </c>
      <c r="FW26" s="28">
        <f t="shared" si="101"/>
        <v>0</v>
      </c>
      <c r="FX26" s="27" t="e">
        <f t="shared" si="102"/>
        <v>#VALUE!</v>
      </c>
      <c r="FY26" s="28">
        <f t="shared" si="103"/>
        <v>0</v>
      </c>
      <c r="FZ26" s="28">
        <f>IF(OR(T26="",T26=" ",T26="　"),0,IF(D26&gt;=840701,0,IF(FK26=1,1,IF(MATCH(T26,Sheet2!$D$3:$D$12,1)&lt;=9,1,0))))</f>
        <v>0</v>
      </c>
      <c r="GA26" s="28">
        <f>IF(OR(X26="",X26=" ",X26="　"),0,IF(D26&gt;=840701,0,IF(FL26=1,1,IF(MATCH(X26,Sheet2!$D$3:$D$12,1)&lt;=9,1,0))))</f>
        <v>0</v>
      </c>
      <c r="GB26" s="28">
        <f>IF(OR(AB26="",AB26=" ",AB26="　"),0,IF(D26&gt;=840701,0,IF(FM26=1,1,IF(MATCH(AB26,Sheet2!$D$3:$D$12,1)&lt;=9,1,0))))</f>
        <v>0</v>
      </c>
      <c r="GC26" s="28">
        <f>IF(OR(AF26="",AF26=" ",AF26="　"),0,IF(D26&gt;=840701,0,IF(FN26=1,1,IF(MATCH(AF26,Sheet2!$D$3:$D$12,1)&lt;=9,1,0))))</f>
        <v>0</v>
      </c>
      <c r="GD26" s="29">
        <f t="shared" si="104"/>
        <v>1</v>
      </c>
      <c r="GE26" s="29">
        <f t="shared" si="105"/>
        <v>1</v>
      </c>
      <c r="GF26" s="30">
        <f t="shared" si="106"/>
        <v>0</v>
      </c>
      <c r="GG26" s="30">
        <f t="shared" si="107"/>
        <v>0</v>
      </c>
      <c r="GH26" s="30">
        <f t="shared" si="108"/>
        <v>0</v>
      </c>
      <c r="GI26" s="30">
        <f t="shared" si="108"/>
        <v>0</v>
      </c>
      <c r="GJ26" s="31"/>
      <c r="GK26" s="27" t="e">
        <f t="shared" si="109"/>
        <v>#VALUE!</v>
      </c>
      <c r="GL26" s="28">
        <f t="shared" si="110"/>
        <v>0</v>
      </c>
      <c r="GM26" s="27" t="e">
        <f t="shared" si="111"/>
        <v>#VALUE!</v>
      </c>
      <c r="GN26" s="28">
        <f t="shared" si="112"/>
        <v>0</v>
      </c>
      <c r="GO26" s="28">
        <f>IF(OR(T26="",T26=" ",T26="　"),0,IF(D26&gt;=840701,0,IF(FZ26=1,1,IF(MATCH(T26,Sheet2!$D$3:$D$12,1)&lt;=10,1,0))))</f>
        <v>0</v>
      </c>
      <c r="GP26" s="28">
        <f>IF(OR(X26="",X26=" ",X26="　"),0,IF(D26&gt;=840701,0,IF(GA26=1,1,IF(MATCH(X26,Sheet2!$D$3:$D$12,1)&lt;=10,1,0))))</f>
        <v>0</v>
      </c>
      <c r="GQ26" s="28">
        <f>IF(OR(AB26="",AB26=" ",AB26="　"),0,IF(D26&gt;=840701,0,IF(GB26=1,1,IF(MATCH(AB26,Sheet2!$D$3:$D$12,1)&lt;=10,1,0))))</f>
        <v>0</v>
      </c>
      <c r="GR26" s="28">
        <f>IF(OR(AF26="",AF26=" ",AF26="　"),0,IF(D26&gt;=840701,0,IF(GC26=1,1,IF(MATCH(AF26,Sheet2!$D$3:$D$12,1)&lt;=10,1,0))))</f>
        <v>0</v>
      </c>
      <c r="GS26" s="29">
        <f t="shared" si="113"/>
        <v>0</v>
      </c>
      <c r="GT26" s="29">
        <f t="shared" si="114"/>
        <v>0</v>
      </c>
      <c r="GU26" s="30">
        <f t="shared" si="115"/>
        <v>0</v>
      </c>
      <c r="GV26" s="30">
        <f t="shared" si="116"/>
        <v>0</v>
      </c>
      <c r="GW26" s="30">
        <f t="shared" si="117"/>
        <v>0</v>
      </c>
      <c r="GX26" s="30">
        <f t="shared" si="117"/>
        <v>0</v>
      </c>
      <c r="GY26" s="131"/>
      <c r="GZ26" s="39" t="str">
        <f t="shared" si="118"/>
        <v>1911/00/00</v>
      </c>
      <c r="HA26" s="131" t="e">
        <f t="shared" si="119"/>
        <v>#VALUE!</v>
      </c>
      <c r="HB26" s="131" t="str">
        <f t="shared" si="120"/>
        <v>1911/00/00</v>
      </c>
      <c r="HC26" s="131" t="e">
        <f t="shared" si="121"/>
        <v>#VALUE!</v>
      </c>
      <c r="HD26" s="131" t="str">
        <f t="shared" si="122"/>
        <v>1911/00/00</v>
      </c>
      <c r="HE26" s="131" t="e">
        <f t="shared" si="123"/>
        <v>#VALUE!</v>
      </c>
      <c r="HF26" s="131" t="str">
        <f t="shared" si="124"/>
        <v>2016/01/01</v>
      </c>
      <c r="HH26" s="131">
        <f>IF(OR(C26="",C26=" ",C26="　"),0,IF(D26&gt;780630,0,ROUND(VLOOKUP(F26,Sheet2!$A$1:$B$20,2,FALSE)*E26,0)))</f>
        <v>0</v>
      </c>
      <c r="HI26" s="131">
        <f t="shared" si="125"/>
        <v>0</v>
      </c>
      <c r="HJ26" s="131">
        <f t="shared" si="126"/>
        <v>0</v>
      </c>
      <c r="HL26" s="131" t="str">
        <f t="shared" si="127"/>
        <v/>
      </c>
      <c r="HM26" s="131" t="str">
        <f t="shared" si="128"/>
        <v/>
      </c>
      <c r="HN26" s="131" t="str">
        <f t="shared" si="129"/>
        <v/>
      </c>
      <c r="HO26" s="131" t="str">
        <f t="shared" si="130"/>
        <v/>
      </c>
      <c r="HP26" s="131" t="str">
        <f t="shared" si="131"/>
        <v/>
      </c>
      <c r="HQ26" s="131" t="str">
        <f t="shared" si="131"/>
        <v/>
      </c>
      <c r="HR26" s="131" t="str">
        <f t="shared" si="132"/>
        <v/>
      </c>
    </row>
    <row r="27" spans="1:226" ht="60" customHeight="1">
      <c r="A27" s="125">
        <v>22</v>
      </c>
      <c r="B27" s="32"/>
      <c r="C27" s="33"/>
      <c r="D27" s="34"/>
      <c r="E27" s="55"/>
      <c r="F27" s="46"/>
      <c r="G27" s="48">
        <f>IF(OR(C27="",C27=" ",C27="　"),0,IF(D27&gt;780630,0,ROUND(VLOOKUP(F27,Sheet2!$A$1:$B$20,2,FALSE),0)))</f>
        <v>0</v>
      </c>
      <c r="H27" s="49">
        <f t="shared" si="0"/>
        <v>0</v>
      </c>
      <c r="I27" s="24">
        <f t="shared" si="1"/>
        <v>0</v>
      </c>
      <c r="J27" s="25">
        <f t="shared" si="2"/>
        <v>0</v>
      </c>
      <c r="K27" s="35"/>
      <c r="L27" s="133" t="str">
        <f t="shared" si="133"/>
        <v/>
      </c>
      <c r="M27" s="51" t="str">
        <f t="shared" si="4"/>
        <v/>
      </c>
      <c r="N27" s="56">
        <v>15.5</v>
      </c>
      <c r="O27" s="38"/>
      <c r="P27" s="133" t="str">
        <f t="shared" si="134"/>
        <v/>
      </c>
      <c r="Q27" s="51" t="str">
        <f t="shared" si="6"/>
        <v/>
      </c>
      <c r="R27" s="56">
        <v>15.5</v>
      </c>
      <c r="S27" s="38"/>
      <c r="T27" s="34"/>
      <c r="U27" s="51" t="str">
        <f t="shared" si="7"/>
        <v/>
      </c>
      <c r="V27" s="56">
        <v>15.5</v>
      </c>
      <c r="W27" s="38"/>
      <c r="X27" s="34"/>
      <c r="Y27" s="51" t="str">
        <f t="shared" si="8"/>
        <v/>
      </c>
      <c r="Z27" s="56">
        <v>15.5</v>
      </c>
      <c r="AA27" s="35"/>
      <c r="AB27" s="34"/>
      <c r="AC27" s="51" t="str">
        <f t="shared" si="9"/>
        <v/>
      </c>
      <c r="AD27" s="56">
        <v>15.5</v>
      </c>
      <c r="AE27" s="38"/>
      <c r="AF27" s="34"/>
      <c r="AG27" s="51" t="str">
        <f t="shared" si="10"/>
        <v/>
      </c>
      <c r="AH27" s="56">
        <v>15.5</v>
      </c>
      <c r="AI27" s="37">
        <f t="shared" si="11"/>
        <v>0</v>
      </c>
      <c r="AJ27" s="47">
        <f t="shared" si="12"/>
        <v>0</v>
      </c>
      <c r="AK27" s="26">
        <f t="shared" si="13"/>
        <v>0</v>
      </c>
      <c r="AL27" s="53">
        <f t="shared" si="14"/>
        <v>0</v>
      </c>
      <c r="AM27" s="36"/>
      <c r="AN27" s="54"/>
      <c r="AO27" s="131" t="e">
        <f>VLOOKUP(LEFT(C27,1),Sheet2!$L$3:$M$28,2,FALSE)&amp;MID(C27,2,9)</f>
        <v>#N/A</v>
      </c>
      <c r="AP27" s="131" t="e">
        <f t="shared" si="15"/>
        <v>#N/A</v>
      </c>
      <c r="AQ27" s="131" t="e">
        <f t="shared" si="16"/>
        <v>#N/A</v>
      </c>
      <c r="AR27" s="27">
        <f t="shared" si="17"/>
        <v>0</v>
      </c>
      <c r="AS27" s="28">
        <f t="shared" si="18"/>
        <v>0</v>
      </c>
      <c r="AT27" s="27">
        <f t="shared" si="19"/>
        <v>0</v>
      </c>
      <c r="AU27" s="28">
        <f t="shared" si="20"/>
        <v>0</v>
      </c>
      <c r="AV27" s="28">
        <f t="shared" si="21"/>
        <v>0</v>
      </c>
      <c r="AW27" s="28">
        <f t="shared" si="22"/>
        <v>0</v>
      </c>
      <c r="AX27" s="28">
        <f t="shared" si="23"/>
        <v>0</v>
      </c>
      <c r="AY27" s="28">
        <f t="shared" si="24"/>
        <v>0</v>
      </c>
      <c r="AZ27" s="29" t="str">
        <f t="shared" si="25"/>
        <v/>
      </c>
      <c r="BA27" s="29"/>
      <c r="BB27" s="30">
        <f t="shared" si="26"/>
        <v>0</v>
      </c>
      <c r="BC27" s="30">
        <f t="shared" si="26"/>
        <v>0</v>
      </c>
      <c r="BD27" s="31">
        <f t="shared" si="27"/>
        <v>0</v>
      </c>
      <c r="BE27" s="131"/>
      <c r="BF27" s="27" t="e">
        <f t="shared" si="28"/>
        <v>#VALUE!</v>
      </c>
      <c r="BG27" s="28">
        <f t="shared" si="29"/>
        <v>0</v>
      </c>
      <c r="BH27" s="27" t="e">
        <f t="shared" si="30"/>
        <v>#VALUE!</v>
      </c>
      <c r="BI27" s="28">
        <f t="shared" si="31"/>
        <v>0</v>
      </c>
      <c r="BJ27" s="28">
        <f>IF(OR(T27="",T27=" ",T27="　"),0,IF(D27&gt;=800701,0,IF(MATCH(T27,Sheet2!$D$3:$D$12,1)&lt;=1,1,0)))</f>
        <v>0</v>
      </c>
      <c r="BK27" s="28">
        <f>IF(OR(X27="",X27=" ",X27="　"),0,IF(D27&gt;=800701,0,IF(MATCH(X27,Sheet2!$D$3:$D$12,1)&lt;=1,1,0)))</f>
        <v>0</v>
      </c>
      <c r="BL27" s="28">
        <f>IF(OR(AB27="",AB27=" ",AB27="　"),0,IF(D27&gt;=800701,0,IF(MATCH(AB27,Sheet2!$D$3:$D$12,1)&lt;=1,1,0)))</f>
        <v>0</v>
      </c>
      <c r="BM27" s="28">
        <f>IF(OR(AF27="",AF27=" ",AF27="　"),0,IF(D27&gt;=800701,0,IF(MATCH(AF27,Sheet2!$D$3:$D$12,1)&lt;=1,1,0)))</f>
        <v>0</v>
      </c>
      <c r="BN27" s="29">
        <f t="shared" si="32"/>
        <v>5</v>
      </c>
      <c r="BO27" s="29">
        <f t="shared" si="33"/>
        <v>3</v>
      </c>
      <c r="BP27" s="30">
        <f t="shared" si="34"/>
        <v>0</v>
      </c>
      <c r="BQ27" s="30">
        <f t="shared" si="35"/>
        <v>0</v>
      </c>
      <c r="BR27" s="30">
        <f t="shared" si="36"/>
        <v>0</v>
      </c>
      <c r="BS27" s="30">
        <f t="shared" si="36"/>
        <v>0</v>
      </c>
      <c r="BT27" s="30"/>
      <c r="BU27" s="27" t="e">
        <f t="shared" si="37"/>
        <v>#VALUE!</v>
      </c>
      <c r="BV27" s="28">
        <f t="shared" si="38"/>
        <v>0</v>
      </c>
      <c r="BW27" s="27" t="e">
        <f t="shared" si="39"/>
        <v>#VALUE!</v>
      </c>
      <c r="BX27" s="28">
        <f t="shared" si="40"/>
        <v>0</v>
      </c>
      <c r="BY27" s="28">
        <f>IF(OR(T27="",T27=" ",T27="　"),0,IF(D27&gt;=810101,0,IF(BJ27=1,1,IF(MATCH(T27,Sheet2!$D$3:$D$12,1)&lt;=2,1,0))))</f>
        <v>0</v>
      </c>
      <c r="BZ27" s="28">
        <f>IF(OR(X27="",X27=" ",X27="　"),0,IF(D27&gt;=810101,0,IF(BK27=1,1,IF(MATCH(X27,Sheet2!$D$3:$D$12,1)&lt;=2,1,0))))</f>
        <v>0</v>
      </c>
      <c r="CA27" s="28">
        <f>IF(OR(AB27="",AB27=" ",AB27="　"),0,IF(D27&gt;=810101,0,IF(BL27=1,1,IF(MATCH(AB27,Sheet2!$D$3:$D$12,1)&lt;=2,1,0))))</f>
        <v>0</v>
      </c>
      <c r="CB27" s="28">
        <f>IF(OR(AF27="",AF27=" ",AF27="　"),0,IF(D27&gt;=810101,0,IF(BM27=1,1,IF(MATCH(AF27,Sheet2!$D$3:$D$12,1)&lt;=2,1,0))))</f>
        <v>0</v>
      </c>
      <c r="CC27" s="29">
        <f t="shared" si="41"/>
        <v>4</v>
      </c>
      <c r="CD27" s="29">
        <f t="shared" si="42"/>
        <v>3</v>
      </c>
      <c r="CE27" s="30">
        <f t="shared" si="43"/>
        <v>0</v>
      </c>
      <c r="CF27" s="30">
        <f t="shared" si="44"/>
        <v>0</v>
      </c>
      <c r="CG27" s="30">
        <f t="shared" si="45"/>
        <v>0</v>
      </c>
      <c r="CH27" s="30">
        <f t="shared" si="45"/>
        <v>0</v>
      </c>
      <c r="CI27" s="30"/>
      <c r="CJ27" s="27" t="e">
        <f t="shared" si="46"/>
        <v>#VALUE!</v>
      </c>
      <c r="CK27" s="28">
        <f t="shared" si="47"/>
        <v>0</v>
      </c>
      <c r="CL27" s="27" t="e">
        <f t="shared" si="48"/>
        <v>#VALUE!</v>
      </c>
      <c r="CM27" s="28">
        <f t="shared" si="49"/>
        <v>0</v>
      </c>
      <c r="CN27" s="28">
        <f>IF(OR(T27="",T27=" ",T27="　"),0,IF(D27&gt;=810701,0,IF(BY27=1,1,IF(MATCH(T27,Sheet2!$D$3:$D$12,1)&lt;=3,1,0))))</f>
        <v>0</v>
      </c>
      <c r="CO27" s="28">
        <f>IF(OR(X27="",X27=" ",X27="　"),0,IF(D27&gt;=810701,0,IF(BZ27=1,1,IF(MATCH(X27,Sheet2!$D$3:$D$12,1)&lt;=3,1,0))))</f>
        <v>0</v>
      </c>
      <c r="CP27" s="28">
        <f>IF(OR(AB27="",AB27=" ",AB27="　"),0,IF(D27&gt;=810701,0,IF(CA27=1,1,IF(MATCH(AB27,Sheet2!$D$3:$D$12,1)&lt;=3,1,0))))</f>
        <v>0</v>
      </c>
      <c r="CQ27" s="28">
        <f>IF(OR(AF27="",AF27=" ",AF27="　"),0,IF(D27&gt;=810701,0,IF(CB27=1,1,IF(MATCH(AF27,Sheet2!$D$3:$D$12,1)&lt;=3,1,0))))</f>
        <v>0</v>
      </c>
      <c r="CR27" s="29">
        <f t="shared" si="50"/>
        <v>4</v>
      </c>
      <c r="CS27" s="29">
        <f t="shared" si="51"/>
        <v>3</v>
      </c>
      <c r="CT27" s="30">
        <f t="shared" si="52"/>
        <v>0</v>
      </c>
      <c r="CU27" s="30">
        <f t="shared" si="53"/>
        <v>0</v>
      </c>
      <c r="CV27" s="30">
        <f t="shared" si="54"/>
        <v>0</v>
      </c>
      <c r="CW27" s="30">
        <f t="shared" si="54"/>
        <v>0</v>
      </c>
      <c r="CX27" s="31"/>
      <c r="CY27" s="27" t="e">
        <f t="shared" si="55"/>
        <v>#VALUE!</v>
      </c>
      <c r="CZ27" s="28">
        <f t="shared" si="56"/>
        <v>0</v>
      </c>
      <c r="DA27" s="27" t="e">
        <f t="shared" si="57"/>
        <v>#VALUE!</v>
      </c>
      <c r="DB27" s="28">
        <f t="shared" si="58"/>
        <v>0</v>
      </c>
      <c r="DC27" s="28">
        <f>IF(OR(T27="",T27=" ",T27="　"),0,IF(D27&gt;=820101,0,IF(CN27=1,1,IF(MATCH(T27,Sheet2!$D$3:$D$12,1)&lt;=4,1,0))))</f>
        <v>0</v>
      </c>
      <c r="DD27" s="28">
        <f>IF(OR(X27="",X27=" ",X27="　"),0,IF(D27&gt;=820101,0,IF(CO27=1,1,IF(MATCH(X27,Sheet2!$D$3:$D$12,1)&lt;=4,1,0))))</f>
        <v>0</v>
      </c>
      <c r="DE27" s="28">
        <f>IF(OR(AB27="",AB27=" ",AB27="　"),0,IF(D27&gt;=820101,0,IF(CP27=1,1,IF(MATCH(AB27,Sheet2!$D$3:$D$12,1)&lt;=4,1,0))))</f>
        <v>0</v>
      </c>
      <c r="DF27" s="28">
        <f>IF(OR(AF27="",AF27=" ",AF27="　"),0,IF(D27&gt;=820101,0,IF(CQ27=1,1,IF(MATCH(AF27,Sheet2!$D$3:$D$12,1)&lt;=4,1,0))))</f>
        <v>0</v>
      </c>
      <c r="DG27" s="29">
        <f t="shared" si="59"/>
        <v>3</v>
      </c>
      <c r="DH27" s="29">
        <f t="shared" si="60"/>
        <v>3</v>
      </c>
      <c r="DI27" s="30">
        <f t="shared" si="61"/>
        <v>0</v>
      </c>
      <c r="DJ27" s="30">
        <f t="shared" si="62"/>
        <v>0</v>
      </c>
      <c r="DK27" s="30">
        <f t="shared" si="63"/>
        <v>0</v>
      </c>
      <c r="DL27" s="30">
        <f t="shared" si="63"/>
        <v>0</v>
      </c>
      <c r="DM27" s="31"/>
      <c r="DN27" s="27" t="e">
        <f t="shared" si="64"/>
        <v>#VALUE!</v>
      </c>
      <c r="DO27" s="28">
        <f t="shared" si="65"/>
        <v>0</v>
      </c>
      <c r="DP27" s="27" t="e">
        <f t="shared" si="66"/>
        <v>#VALUE!</v>
      </c>
      <c r="DQ27" s="28">
        <f t="shared" si="67"/>
        <v>0</v>
      </c>
      <c r="DR27" s="28">
        <f>IF(OR(T27="",T27=" ",T27="　"),0,IF(D27&gt;=820701,0,IF(DC27=1,1,IF(MATCH(T27,Sheet2!$D$3:$D$12,1)&lt;=5,1,0))))</f>
        <v>0</v>
      </c>
      <c r="DS27" s="28">
        <f>IF(OR(X27="",X27=" ",X27="　"),0,IF(D27&gt;=820701,0,IF(DD27=1,1,IF(MATCH(X27,Sheet2!$D$3:$D$12,1)&lt;=5,1,0))))</f>
        <v>0</v>
      </c>
      <c r="DT27" s="28">
        <f>IF(OR(AB27="",AB27=" ",AB27="　"),0,IF(D27&gt;=820701,0,IF(DE27=1,1,IF(MATCH(AB27,Sheet2!$D$3:$D$12,1)&lt;=5,1,0))))</f>
        <v>0</v>
      </c>
      <c r="DU27" s="28">
        <f>IF(OR(AF27="",AF27=" ",AF27="　"),0,IF(D27&gt;=820701,0,IF(DF27=1,1,IF(MATCH(AF27,Sheet2!$D$3:$D$12,1)&lt;=5,1,0))))</f>
        <v>0</v>
      </c>
      <c r="DV27" s="29">
        <f t="shared" si="68"/>
        <v>3</v>
      </c>
      <c r="DW27" s="29">
        <f t="shared" si="69"/>
        <v>3</v>
      </c>
      <c r="DX27" s="30">
        <f t="shared" si="70"/>
        <v>0</v>
      </c>
      <c r="DY27" s="30">
        <f t="shared" si="71"/>
        <v>0</v>
      </c>
      <c r="DZ27" s="30">
        <f t="shared" si="72"/>
        <v>0</v>
      </c>
      <c r="EA27" s="30">
        <f t="shared" si="72"/>
        <v>0</v>
      </c>
      <c r="EB27" s="31"/>
      <c r="EC27" s="27" t="e">
        <f t="shared" si="73"/>
        <v>#VALUE!</v>
      </c>
      <c r="ED27" s="28">
        <f t="shared" si="74"/>
        <v>0</v>
      </c>
      <c r="EE27" s="27" t="e">
        <f t="shared" si="75"/>
        <v>#VALUE!</v>
      </c>
      <c r="EF27" s="28">
        <f t="shared" si="76"/>
        <v>0</v>
      </c>
      <c r="EG27" s="28">
        <f>IF(OR(T27="",T27=" ",T27="　"),0,IF(D27&gt;=830101,0,IF(DR27=1,1,IF(MATCH(T27,Sheet2!$D$3:$D$12,1)&lt;=6,1,0))))</f>
        <v>0</v>
      </c>
      <c r="EH27" s="28">
        <f>IF(OR(X27="",X27=" ",X27="　"),0,IF(D27&gt;=830101,0,IF(DS27=1,1,IF(MATCH(X27,Sheet2!$D$3:$D$12,1)&lt;=6,1,0))))</f>
        <v>0</v>
      </c>
      <c r="EI27" s="28">
        <f>IF(OR(AB27="",AB27=" ",AB27="　"),0,IF(D27&gt;=830101,0,IF(DT27=1,1,IF(MATCH(AB27,Sheet2!$D$3:$D$12,1)&lt;=6,1,0))))</f>
        <v>0</v>
      </c>
      <c r="EJ27" s="28">
        <f>IF(OR(AF27="",AF27=" ",AF27="　"),0,IF(D27&gt;=830101,0,IF(DU27=1,1,IF(MATCH(AF27,Sheet2!$D$3:$D$12,1)&lt;=6,1,0))))</f>
        <v>0</v>
      </c>
      <c r="EK27" s="29">
        <f t="shared" si="77"/>
        <v>2</v>
      </c>
      <c r="EL27" s="29">
        <f t="shared" si="78"/>
        <v>2</v>
      </c>
      <c r="EM27" s="30">
        <f t="shared" si="79"/>
        <v>0</v>
      </c>
      <c r="EN27" s="30">
        <f t="shared" si="80"/>
        <v>0</v>
      </c>
      <c r="EO27" s="30">
        <f t="shared" si="81"/>
        <v>0</v>
      </c>
      <c r="EP27" s="30">
        <f t="shared" si="81"/>
        <v>0</v>
      </c>
      <c r="EQ27" s="31"/>
      <c r="ER27" s="27" t="e">
        <f t="shared" si="82"/>
        <v>#VALUE!</v>
      </c>
      <c r="ES27" s="28">
        <f t="shared" si="83"/>
        <v>0</v>
      </c>
      <c r="ET27" s="27" t="e">
        <f t="shared" si="84"/>
        <v>#VALUE!</v>
      </c>
      <c r="EU27" s="28">
        <f t="shared" si="85"/>
        <v>0</v>
      </c>
      <c r="EV27" s="28">
        <f>IF(OR(T27="",T27=" ",T27="　"),0,IF(D27&gt;=830701,0,IF(EG27=1,1,IF(MATCH(T27,Sheet2!$D$3:$D$12,1)&lt;=7,1,0))))</f>
        <v>0</v>
      </c>
      <c r="EW27" s="28">
        <f>IF(OR(X27="",X27=" ",X27="　"),0,IF(D27&gt;=830701,0,IF(EH27=1,1,IF(MATCH(X27,Sheet2!$D$3:$D$12,1)&lt;=7,1,0))))</f>
        <v>0</v>
      </c>
      <c r="EX27" s="28">
        <f>IF(OR(AB27="",AB27=" ",AB27="　"),0,IF(D27&gt;=830701,0,IF(EI27=1,1,IF(MATCH(AB27,Sheet2!$D$3:$D$12,1)&lt;=7,1,0))))</f>
        <v>0</v>
      </c>
      <c r="EY27" s="28">
        <f>IF(OR(AF27="",AF27=" ",AF27="　"),0,IF(D27&gt;=830701,0,IF(EJ27=1,1,IF(MATCH(AF27,Sheet2!$D$3:$D$12,1)&lt;=7,1,0))))</f>
        <v>0</v>
      </c>
      <c r="EZ27" s="29">
        <f t="shared" si="86"/>
        <v>2</v>
      </c>
      <c r="FA27" s="29">
        <f t="shared" si="87"/>
        <v>2</v>
      </c>
      <c r="FB27" s="30">
        <f t="shared" si="88"/>
        <v>0</v>
      </c>
      <c r="FC27" s="30">
        <f t="shared" si="89"/>
        <v>0</v>
      </c>
      <c r="FD27" s="30">
        <f t="shared" si="90"/>
        <v>0</v>
      </c>
      <c r="FE27" s="30">
        <f t="shared" si="90"/>
        <v>0</v>
      </c>
      <c r="FF27" s="31"/>
      <c r="FG27" s="27" t="e">
        <f t="shared" si="91"/>
        <v>#VALUE!</v>
      </c>
      <c r="FH27" s="28">
        <f t="shared" si="92"/>
        <v>0</v>
      </c>
      <c r="FI27" s="27" t="e">
        <f t="shared" si="93"/>
        <v>#VALUE!</v>
      </c>
      <c r="FJ27" s="28">
        <f t="shared" si="94"/>
        <v>0</v>
      </c>
      <c r="FK27" s="28">
        <f>IF(OR(T27="",T27=" ",T27="　"),0,IF(D27&gt;=840101,0,IF(EV27=1,1,IF(MATCH(T27,Sheet2!$D$3:$D$12,1)&lt;=8,1,0))))</f>
        <v>0</v>
      </c>
      <c r="FL27" s="28">
        <f>IF(OR(X27="",X27=" ",X27="　"),0,IF(D27&gt;=840101,0,IF(EW27=1,1,IF(MATCH(X27,Sheet2!$D$3:$D$12,1)&lt;=8,1,0))))</f>
        <v>0</v>
      </c>
      <c r="FM27" s="28">
        <f>IF(OR(AB27="",AB27=" ",AB27="　"),0,IF(D27&gt;=840101,0,IF(EX27=1,1,IF(MATCH(AB27,Sheet2!$D$3:$D$12,1)&lt;=8,1,0))))</f>
        <v>0</v>
      </c>
      <c r="FN27" s="28">
        <f>IF(OR(AF27="",AF27=" ",AF27="　"),0,IF(D27&gt;=840101,0,IF(EY27=1,1,IF(MATCH(AF27,Sheet2!$D$3:$D$12,1)&lt;=8,1,0))))</f>
        <v>0</v>
      </c>
      <c r="FO27" s="29">
        <f t="shared" si="95"/>
        <v>1</v>
      </c>
      <c r="FP27" s="29">
        <f t="shared" si="96"/>
        <v>1</v>
      </c>
      <c r="FQ27" s="30">
        <f t="shared" si="97"/>
        <v>0</v>
      </c>
      <c r="FR27" s="30">
        <f t="shared" si="98"/>
        <v>0</v>
      </c>
      <c r="FS27" s="30">
        <f t="shared" si="99"/>
        <v>0</v>
      </c>
      <c r="FT27" s="30">
        <f t="shared" si="99"/>
        <v>0</v>
      </c>
      <c r="FU27" s="31"/>
      <c r="FV27" s="27" t="e">
        <f t="shared" si="100"/>
        <v>#VALUE!</v>
      </c>
      <c r="FW27" s="28">
        <f t="shared" si="101"/>
        <v>0</v>
      </c>
      <c r="FX27" s="27" t="e">
        <f t="shared" si="102"/>
        <v>#VALUE!</v>
      </c>
      <c r="FY27" s="28">
        <f t="shared" si="103"/>
        <v>0</v>
      </c>
      <c r="FZ27" s="28">
        <f>IF(OR(T27="",T27=" ",T27="　"),0,IF(D27&gt;=840701,0,IF(FK27=1,1,IF(MATCH(T27,Sheet2!$D$3:$D$12,1)&lt;=9,1,0))))</f>
        <v>0</v>
      </c>
      <c r="GA27" s="28">
        <f>IF(OR(X27="",X27=" ",X27="　"),0,IF(D27&gt;=840701,0,IF(FL27=1,1,IF(MATCH(X27,Sheet2!$D$3:$D$12,1)&lt;=9,1,0))))</f>
        <v>0</v>
      </c>
      <c r="GB27" s="28">
        <f>IF(OR(AB27="",AB27=" ",AB27="　"),0,IF(D27&gt;=840701,0,IF(FM27=1,1,IF(MATCH(AB27,Sheet2!$D$3:$D$12,1)&lt;=9,1,0))))</f>
        <v>0</v>
      </c>
      <c r="GC27" s="28">
        <f>IF(OR(AF27="",AF27=" ",AF27="　"),0,IF(D27&gt;=840701,0,IF(FN27=1,1,IF(MATCH(AF27,Sheet2!$D$3:$D$12,1)&lt;=9,1,0))))</f>
        <v>0</v>
      </c>
      <c r="GD27" s="29">
        <f t="shared" si="104"/>
        <v>1</v>
      </c>
      <c r="GE27" s="29">
        <f t="shared" si="105"/>
        <v>1</v>
      </c>
      <c r="GF27" s="30">
        <f t="shared" si="106"/>
        <v>0</v>
      </c>
      <c r="GG27" s="30">
        <f t="shared" si="107"/>
        <v>0</v>
      </c>
      <c r="GH27" s="30">
        <f t="shared" si="108"/>
        <v>0</v>
      </c>
      <c r="GI27" s="30">
        <f t="shared" si="108"/>
        <v>0</v>
      </c>
      <c r="GJ27" s="31"/>
      <c r="GK27" s="27" t="e">
        <f t="shared" si="109"/>
        <v>#VALUE!</v>
      </c>
      <c r="GL27" s="28">
        <f t="shared" si="110"/>
        <v>0</v>
      </c>
      <c r="GM27" s="27" t="e">
        <f t="shared" si="111"/>
        <v>#VALUE!</v>
      </c>
      <c r="GN27" s="28">
        <f t="shared" si="112"/>
        <v>0</v>
      </c>
      <c r="GO27" s="28">
        <f>IF(OR(T27="",T27=" ",T27="　"),0,IF(D27&gt;=840701,0,IF(FZ27=1,1,IF(MATCH(T27,Sheet2!$D$3:$D$12,1)&lt;=10,1,0))))</f>
        <v>0</v>
      </c>
      <c r="GP27" s="28">
        <f>IF(OR(X27="",X27=" ",X27="　"),0,IF(D27&gt;=840701,0,IF(GA27=1,1,IF(MATCH(X27,Sheet2!$D$3:$D$12,1)&lt;=10,1,0))))</f>
        <v>0</v>
      </c>
      <c r="GQ27" s="28">
        <f>IF(OR(AB27="",AB27=" ",AB27="　"),0,IF(D27&gt;=840701,0,IF(GB27=1,1,IF(MATCH(AB27,Sheet2!$D$3:$D$12,1)&lt;=10,1,0))))</f>
        <v>0</v>
      </c>
      <c r="GR27" s="28">
        <f>IF(OR(AF27="",AF27=" ",AF27="　"),0,IF(D27&gt;=840701,0,IF(GC27=1,1,IF(MATCH(AF27,Sheet2!$D$3:$D$12,1)&lt;=10,1,0))))</f>
        <v>0</v>
      </c>
      <c r="GS27" s="29">
        <f t="shared" si="113"/>
        <v>0</v>
      </c>
      <c r="GT27" s="29">
        <f t="shared" si="114"/>
        <v>0</v>
      </c>
      <c r="GU27" s="30">
        <f t="shared" si="115"/>
        <v>0</v>
      </c>
      <c r="GV27" s="30">
        <f t="shared" si="116"/>
        <v>0</v>
      </c>
      <c r="GW27" s="30">
        <f t="shared" si="117"/>
        <v>0</v>
      </c>
      <c r="GX27" s="30">
        <f t="shared" si="117"/>
        <v>0</v>
      </c>
      <c r="GY27" s="131"/>
      <c r="GZ27" s="39" t="str">
        <f t="shared" si="118"/>
        <v>1911/00/00</v>
      </c>
      <c r="HA27" s="131" t="e">
        <f t="shared" si="119"/>
        <v>#VALUE!</v>
      </c>
      <c r="HB27" s="131" t="str">
        <f t="shared" si="120"/>
        <v>1911/00/00</v>
      </c>
      <c r="HC27" s="131" t="e">
        <f t="shared" si="121"/>
        <v>#VALUE!</v>
      </c>
      <c r="HD27" s="131" t="str">
        <f t="shared" si="122"/>
        <v>1911/00/00</v>
      </c>
      <c r="HE27" s="131" t="e">
        <f t="shared" si="123"/>
        <v>#VALUE!</v>
      </c>
      <c r="HF27" s="131" t="str">
        <f t="shared" si="124"/>
        <v>2016/01/01</v>
      </c>
      <c r="HH27" s="131">
        <f>IF(OR(C27="",C27=" ",C27="　"),0,IF(D27&gt;780630,0,ROUND(VLOOKUP(F27,Sheet2!$A$1:$B$20,2,FALSE)*E27,0)))</f>
        <v>0</v>
      </c>
      <c r="HI27" s="131">
        <f t="shared" si="125"/>
        <v>0</v>
      </c>
      <c r="HJ27" s="131">
        <f t="shared" si="126"/>
        <v>0</v>
      </c>
      <c r="HL27" s="131" t="str">
        <f t="shared" si="127"/>
        <v/>
      </c>
      <c r="HM27" s="131" t="str">
        <f t="shared" si="128"/>
        <v/>
      </c>
      <c r="HN27" s="131" t="str">
        <f t="shared" si="129"/>
        <v/>
      </c>
      <c r="HO27" s="131" t="str">
        <f t="shared" si="130"/>
        <v/>
      </c>
      <c r="HP27" s="131" t="str">
        <f t="shared" si="131"/>
        <v/>
      </c>
      <c r="HQ27" s="131" t="str">
        <f t="shared" si="131"/>
        <v/>
      </c>
      <c r="HR27" s="131" t="str">
        <f t="shared" si="132"/>
        <v/>
      </c>
    </row>
    <row r="28" spans="1:226" ht="60" customHeight="1">
      <c r="A28" s="125">
        <v>23</v>
      </c>
      <c r="B28" s="32"/>
      <c r="C28" s="33"/>
      <c r="D28" s="34"/>
      <c r="E28" s="55"/>
      <c r="F28" s="46"/>
      <c r="G28" s="48">
        <f>IF(OR(C28="",C28=" ",C28="　"),0,IF(D28&gt;780630,0,ROUND(VLOOKUP(F28,Sheet2!$A$1:$B$20,2,FALSE),0)))</f>
        <v>0</v>
      </c>
      <c r="H28" s="49">
        <f t="shared" si="0"/>
        <v>0</v>
      </c>
      <c r="I28" s="24">
        <f t="shared" si="1"/>
        <v>0</v>
      </c>
      <c r="J28" s="25">
        <f t="shared" si="2"/>
        <v>0</v>
      </c>
      <c r="K28" s="35"/>
      <c r="L28" s="133" t="str">
        <f t="shared" si="133"/>
        <v/>
      </c>
      <c r="M28" s="51" t="str">
        <f t="shared" si="4"/>
        <v/>
      </c>
      <c r="N28" s="56">
        <v>15.5</v>
      </c>
      <c r="O28" s="38"/>
      <c r="P28" s="133" t="str">
        <f t="shared" si="134"/>
        <v/>
      </c>
      <c r="Q28" s="51" t="str">
        <f t="shared" si="6"/>
        <v/>
      </c>
      <c r="R28" s="56">
        <v>15.5</v>
      </c>
      <c r="S28" s="38"/>
      <c r="T28" s="34"/>
      <c r="U28" s="51" t="str">
        <f t="shared" si="7"/>
        <v/>
      </c>
      <c r="V28" s="56">
        <v>15.5</v>
      </c>
      <c r="W28" s="38"/>
      <c r="X28" s="34"/>
      <c r="Y28" s="51" t="str">
        <f t="shared" si="8"/>
        <v/>
      </c>
      <c r="Z28" s="56">
        <v>15.5</v>
      </c>
      <c r="AA28" s="35"/>
      <c r="AB28" s="34"/>
      <c r="AC28" s="51" t="str">
        <f t="shared" si="9"/>
        <v/>
      </c>
      <c r="AD28" s="56">
        <v>15.5</v>
      </c>
      <c r="AE28" s="38"/>
      <c r="AF28" s="34"/>
      <c r="AG28" s="51" t="str">
        <f t="shared" si="10"/>
        <v/>
      </c>
      <c r="AH28" s="56">
        <v>15.5</v>
      </c>
      <c r="AI28" s="37">
        <f t="shared" si="11"/>
        <v>0</v>
      </c>
      <c r="AJ28" s="47">
        <f t="shared" si="12"/>
        <v>0</v>
      </c>
      <c r="AK28" s="26">
        <f t="shared" si="13"/>
        <v>0</v>
      </c>
      <c r="AL28" s="53">
        <f t="shared" si="14"/>
        <v>0</v>
      </c>
      <c r="AM28" s="36"/>
      <c r="AN28" s="54"/>
      <c r="AO28" s="131" t="e">
        <f>VLOOKUP(LEFT(C28,1),Sheet2!$L$3:$M$28,2,FALSE)&amp;MID(C28,2,9)</f>
        <v>#N/A</v>
      </c>
      <c r="AP28" s="131" t="e">
        <f t="shared" si="15"/>
        <v>#N/A</v>
      </c>
      <c r="AQ28" s="131" t="e">
        <f t="shared" si="16"/>
        <v>#N/A</v>
      </c>
      <c r="AR28" s="27">
        <f t="shared" si="17"/>
        <v>0</v>
      </c>
      <c r="AS28" s="28">
        <f t="shared" si="18"/>
        <v>0</v>
      </c>
      <c r="AT28" s="27">
        <f t="shared" si="19"/>
        <v>0</v>
      </c>
      <c r="AU28" s="28">
        <f t="shared" si="20"/>
        <v>0</v>
      </c>
      <c r="AV28" s="28">
        <f t="shared" si="21"/>
        <v>0</v>
      </c>
      <c r="AW28" s="28">
        <f t="shared" si="22"/>
        <v>0</v>
      </c>
      <c r="AX28" s="28">
        <f t="shared" si="23"/>
        <v>0</v>
      </c>
      <c r="AY28" s="28">
        <f t="shared" si="24"/>
        <v>0</v>
      </c>
      <c r="AZ28" s="29" t="str">
        <f t="shared" si="25"/>
        <v/>
      </c>
      <c r="BA28" s="29"/>
      <c r="BB28" s="30">
        <f t="shared" si="26"/>
        <v>0</v>
      </c>
      <c r="BC28" s="30">
        <f t="shared" si="26"/>
        <v>0</v>
      </c>
      <c r="BD28" s="31">
        <f t="shared" si="27"/>
        <v>0</v>
      </c>
      <c r="BE28" s="131"/>
      <c r="BF28" s="27" t="e">
        <f t="shared" si="28"/>
        <v>#VALUE!</v>
      </c>
      <c r="BG28" s="28">
        <f t="shared" si="29"/>
        <v>0</v>
      </c>
      <c r="BH28" s="27" t="e">
        <f t="shared" si="30"/>
        <v>#VALUE!</v>
      </c>
      <c r="BI28" s="28">
        <f t="shared" si="31"/>
        <v>0</v>
      </c>
      <c r="BJ28" s="28">
        <f>IF(OR(T28="",T28=" ",T28="　"),0,IF(D28&gt;=800701,0,IF(MATCH(T28,Sheet2!$D$3:$D$12,1)&lt;=1,1,0)))</f>
        <v>0</v>
      </c>
      <c r="BK28" s="28">
        <f>IF(OR(X28="",X28=" ",X28="　"),0,IF(D28&gt;=800701,0,IF(MATCH(X28,Sheet2!$D$3:$D$12,1)&lt;=1,1,0)))</f>
        <v>0</v>
      </c>
      <c r="BL28" s="28">
        <f>IF(OR(AB28="",AB28=" ",AB28="　"),0,IF(D28&gt;=800701,0,IF(MATCH(AB28,Sheet2!$D$3:$D$12,1)&lt;=1,1,0)))</f>
        <v>0</v>
      </c>
      <c r="BM28" s="28">
        <f>IF(OR(AF28="",AF28=" ",AF28="　"),0,IF(D28&gt;=800701,0,IF(MATCH(AF28,Sheet2!$D$3:$D$12,1)&lt;=1,1,0)))</f>
        <v>0</v>
      </c>
      <c r="BN28" s="29">
        <f t="shared" si="32"/>
        <v>5</v>
      </c>
      <c r="BO28" s="29">
        <f t="shared" si="33"/>
        <v>3</v>
      </c>
      <c r="BP28" s="30">
        <f t="shared" si="34"/>
        <v>0</v>
      </c>
      <c r="BQ28" s="30">
        <f t="shared" si="35"/>
        <v>0</v>
      </c>
      <c r="BR28" s="30">
        <f t="shared" si="36"/>
        <v>0</v>
      </c>
      <c r="BS28" s="30">
        <f t="shared" si="36"/>
        <v>0</v>
      </c>
      <c r="BT28" s="30"/>
      <c r="BU28" s="27" t="e">
        <f t="shared" si="37"/>
        <v>#VALUE!</v>
      </c>
      <c r="BV28" s="28">
        <f t="shared" si="38"/>
        <v>0</v>
      </c>
      <c r="BW28" s="27" t="e">
        <f t="shared" si="39"/>
        <v>#VALUE!</v>
      </c>
      <c r="BX28" s="28">
        <f t="shared" si="40"/>
        <v>0</v>
      </c>
      <c r="BY28" s="28">
        <f>IF(OR(T28="",T28=" ",T28="　"),0,IF(D28&gt;=810101,0,IF(BJ28=1,1,IF(MATCH(T28,Sheet2!$D$3:$D$12,1)&lt;=2,1,0))))</f>
        <v>0</v>
      </c>
      <c r="BZ28" s="28">
        <f>IF(OR(X28="",X28=" ",X28="　"),0,IF(D28&gt;=810101,0,IF(BK28=1,1,IF(MATCH(X28,Sheet2!$D$3:$D$12,1)&lt;=2,1,0))))</f>
        <v>0</v>
      </c>
      <c r="CA28" s="28">
        <f>IF(OR(AB28="",AB28=" ",AB28="　"),0,IF(D28&gt;=810101,0,IF(BL28=1,1,IF(MATCH(AB28,Sheet2!$D$3:$D$12,1)&lt;=2,1,0))))</f>
        <v>0</v>
      </c>
      <c r="CB28" s="28">
        <f>IF(OR(AF28="",AF28=" ",AF28="　"),0,IF(D28&gt;=810101,0,IF(BM28=1,1,IF(MATCH(AF28,Sheet2!$D$3:$D$12,1)&lt;=2,1,0))))</f>
        <v>0</v>
      </c>
      <c r="CC28" s="29">
        <f t="shared" si="41"/>
        <v>4</v>
      </c>
      <c r="CD28" s="29">
        <f t="shared" si="42"/>
        <v>3</v>
      </c>
      <c r="CE28" s="30">
        <f t="shared" si="43"/>
        <v>0</v>
      </c>
      <c r="CF28" s="30">
        <f t="shared" si="44"/>
        <v>0</v>
      </c>
      <c r="CG28" s="30">
        <f t="shared" si="45"/>
        <v>0</v>
      </c>
      <c r="CH28" s="30">
        <f t="shared" si="45"/>
        <v>0</v>
      </c>
      <c r="CI28" s="30"/>
      <c r="CJ28" s="27" t="e">
        <f t="shared" si="46"/>
        <v>#VALUE!</v>
      </c>
      <c r="CK28" s="28">
        <f t="shared" si="47"/>
        <v>0</v>
      </c>
      <c r="CL28" s="27" t="e">
        <f t="shared" si="48"/>
        <v>#VALUE!</v>
      </c>
      <c r="CM28" s="28">
        <f t="shared" si="49"/>
        <v>0</v>
      </c>
      <c r="CN28" s="28">
        <f>IF(OR(T28="",T28=" ",T28="　"),0,IF(D28&gt;=810701,0,IF(BY28=1,1,IF(MATCH(T28,Sheet2!$D$3:$D$12,1)&lt;=3,1,0))))</f>
        <v>0</v>
      </c>
      <c r="CO28" s="28">
        <f>IF(OR(X28="",X28=" ",X28="　"),0,IF(D28&gt;=810701,0,IF(BZ28=1,1,IF(MATCH(X28,Sheet2!$D$3:$D$12,1)&lt;=3,1,0))))</f>
        <v>0</v>
      </c>
      <c r="CP28" s="28">
        <f>IF(OR(AB28="",AB28=" ",AB28="　"),0,IF(D28&gt;=810701,0,IF(CA28=1,1,IF(MATCH(AB28,Sheet2!$D$3:$D$12,1)&lt;=3,1,0))))</f>
        <v>0</v>
      </c>
      <c r="CQ28" s="28">
        <f>IF(OR(AF28="",AF28=" ",AF28="　"),0,IF(D28&gt;=810701,0,IF(CB28=1,1,IF(MATCH(AF28,Sheet2!$D$3:$D$12,1)&lt;=3,1,0))))</f>
        <v>0</v>
      </c>
      <c r="CR28" s="29">
        <f t="shared" si="50"/>
        <v>4</v>
      </c>
      <c r="CS28" s="29">
        <f t="shared" si="51"/>
        <v>3</v>
      </c>
      <c r="CT28" s="30">
        <f t="shared" si="52"/>
        <v>0</v>
      </c>
      <c r="CU28" s="30">
        <f t="shared" si="53"/>
        <v>0</v>
      </c>
      <c r="CV28" s="30">
        <f t="shared" si="54"/>
        <v>0</v>
      </c>
      <c r="CW28" s="30">
        <f t="shared" si="54"/>
        <v>0</v>
      </c>
      <c r="CX28" s="31"/>
      <c r="CY28" s="27" t="e">
        <f t="shared" si="55"/>
        <v>#VALUE!</v>
      </c>
      <c r="CZ28" s="28">
        <f t="shared" si="56"/>
        <v>0</v>
      </c>
      <c r="DA28" s="27" t="e">
        <f t="shared" si="57"/>
        <v>#VALUE!</v>
      </c>
      <c r="DB28" s="28">
        <f t="shared" si="58"/>
        <v>0</v>
      </c>
      <c r="DC28" s="28">
        <f>IF(OR(T28="",T28=" ",T28="　"),0,IF(D28&gt;=820101,0,IF(CN28=1,1,IF(MATCH(T28,Sheet2!$D$3:$D$12,1)&lt;=4,1,0))))</f>
        <v>0</v>
      </c>
      <c r="DD28" s="28">
        <f>IF(OR(X28="",X28=" ",X28="　"),0,IF(D28&gt;=820101,0,IF(CO28=1,1,IF(MATCH(X28,Sheet2!$D$3:$D$12,1)&lt;=4,1,0))))</f>
        <v>0</v>
      </c>
      <c r="DE28" s="28">
        <f>IF(OR(AB28="",AB28=" ",AB28="　"),0,IF(D28&gt;=820101,0,IF(CP28=1,1,IF(MATCH(AB28,Sheet2!$D$3:$D$12,1)&lt;=4,1,0))))</f>
        <v>0</v>
      </c>
      <c r="DF28" s="28">
        <f>IF(OR(AF28="",AF28=" ",AF28="　"),0,IF(D28&gt;=820101,0,IF(CQ28=1,1,IF(MATCH(AF28,Sheet2!$D$3:$D$12,1)&lt;=4,1,0))))</f>
        <v>0</v>
      </c>
      <c r="DG28" s="29">
        <f t="shared" si="59"/>
        <v>3</v>
      </c>
      <c r="DH28" s="29">
        <f t="shared" si="60"/>
        <v>3</v>
      </c>
      <c r="DI28" s="30">
        <f t="shared" si="61"/>
        <v>0</v>
      </c>
      <c r="DJ28" s="30">
        <f t="shared" si="62"/>
        <v>0</v>
      </c>
      <c r="DK28" s="30">
        <f t="shared" si="63"/>
        <v>0</v>
      </c>
      <c r="DL28" s="30">
        <f t="shared" si="63"/>
        <v>0</v>
      </c>
      <c r="DM28" s="31"/>
      <c r="DN28" s="27" t="e">
        <f t="shared" si="64"/>
        <v>#VALUE!</v>
      </c>
      <c r="DO28" s="28">
        <f t="shared" si="65"/>
        <v>0</v>
      </c>
      <c r="DP28" s="27" t="e">
        <f t="shared" si="66"/>
        <v>#VALUE!</v>
      </c>
      <c r="DQ28" s="28">
        <f t="shared" si="67"/>
        <v>0</v>
      </c>
      <c r="DR28" s="28">
        <f>IF(OR(T28="",T28=" ",T28="　"),0,IF(D28&gt;=820701,0,IF(DC28=1,1,IF(MATCH(T28,Sheet2!$D$3:$D$12,1)&lt;=5,1,0))))</f>
        <v>0</v>
      </c>
      <c r="DS28" s="28">
        <f>IF(OR(X28="",X28=" ",X28="　"),0,IF(D28&gt;=820701,0,IF(DD28=1,1,IF(MATCH(X28,Sheet2!$D$3:$D$12,1)&lt;=5,1,0))))</f>
        <v>0</v>
      </c>
      <c r="DT28" s="28">
        <f>IF(OR(AB28="",AB28=" ",AB28="　"),0,IF(D28&gt;=820701,0,IF(DE28=1,1,IF(MATCH(AB28,Sheet2!$D$3:$D$12,1)&lt;=5,1,0))))</f>
        <v>0</v>
      </c>
      <c r="DU28" s="28">
        <f>IF(OR(AF28="",AF28=" ",AF28="　"),0,IF(D28&gt;=820701,0,IF(DF28=1,1,IF(MATCH(AF28,Sheet2!$D$3:$D$12,1)&lt;=5,1,0))))</f>
        <v>0</v>
      </c>
      <c r="DV28" s="29">
        <f t="shared" si="68"/>
        <v>3</v>
      </c>
      <c r="DW28" s="29">
        <f t="shared" si="69"/>
        <v>3</v>
      </c>
      <c r="DX28" s="30">
        <f t="shared" si="70"/>
        <v>0</v>
      </c>
      <c r="DY28" s="30">
        <f t="shared" si="71"/>
        <v>0</v>
      </c>
      <c r="DZ28" s="30">
        <f t="shared" si="72"/>
        <v>0</v>
      </c>
      <c r="EA28" s="30">
        <f t="shared" si="72"/>
        <v>0</v>
      </c>
      <c r="EB28" s="31"/>
      <c r="EC28" s="27" t="e">
        <f t="shared" si="73"/>
        <v>#VALUE!</v>
      </c>
      <c r="ED28" s="28">
        <f t="shared" si="74"/>
        <v>0</v>
      </c>
      <c r="EE28" s="27" t="e">
        <f t="shared" si="75"/>
        <v>#VALUE!</v>
      </c>
      <c r="EF28" s="28">
        <f t="shared" si="76"/>
        <v>0</v>
      </c>
      <c r="EG28" s="28">
        <f>IF(OR(T28="",T28=" ",T28="　"),0,IF(D28&gt;=830101,0,IF(DR28=1,1,IF(MATCH(T28,Sheet2!$D$3:$D$12,1)&lt;=6,1,0))))</f>
        <v>0</v>
      </c>
      <c r="EH28" s="28">
        <f>IF(OR(X28="",X28=" ",X28="　"),0,IF(D28&gt;=830101,0,IF(DS28=1,1,IF(MATCH(X28,Sheet2!$D$3:$D$12,1)&lt;=6,1,0))))</f>
        <v>0</v>
      </c>
      <c r="EI28" s="28">
        <f>IF(OR(AB28="",AB28=" ",AB28="　"),0,IF(D28&gt;=830101,0,IF(DT28=1,1,IF(MATCH(AB28,Sheet2!$D$3:$D$12,1)&lt;=6,1,0))))</f>
        <v>0</v>
      </c>
      <c r="EJ28" s="28">
        <f>IF(OR(AF28="",AF28=" ",AF28="　"),0,IF(D28&gt;=830101,0,IF(DU28=1,1,IF(MATCH(AF28,Sheet2!$D$3:$D$12,1)&lt;=6,1,0))))</f>
        <v>0</v>
      </c>
      <c r="EK28" s="29">
        <f t="shared" si="77"/>
        <v>2</v>
      </c>
      <c r="EL28" s="29">
        <f t="shared" si="78"/>
        <v>2</v>
      </c>
      <c r="EM28" s="30">
        <f t="shared" si="79"/>
        <v>0</v>
      </c>
      <c r="EN28" s="30">
        <f t="shared" si="80"/>
        <v>0</v>
      </c>
      <c r="EO28" s="30">
        <f t="shared" si="81"/>
        <v>0</v>
      </c>
      <c r="EP28" s="30">
        <f t="shared" si="81"/>
        <v>0</v>
      </c>
      <c r="EQ28" s="31"/>
      <c r="ER28" s="27" t="e">
        <f t="shared" si="82"/>
        <v>#VALUE!</v>
      </c>
      <c r="ES28" s="28">
        <f t="shared" si="83"/>
        <v>0</v>
      </c>
      <c r="ET28" s="27" t="e">
        <f t="shared" si="84"/>
        <v>#VALUE!</v>
      </c>
      <c r="EU28" s="28">
        <f t="shared" si="85"/>
        <v>0</v>
      </c>
      <c r="EV28" s="28">
        <f>IF(OR(T28="",T28=" ",T28="　"),0,IF(D28&gt;=830701,0,IF(EG28=1,1,IF(MATCH(T28,Sheet2!$D$3:$D$12,1)&lt;=7,1,0))))</f>
        <v>0</v>
      </c>
      <c r="EW28" s="28">
        <f>IF(OR(X28="",X28=" ",X28="　"),0,IF(D28&gt;=830701,0,IF(EH28=1,1,IF(MATCH(X28,Sheet2!$D$3:$D$12,1)&lt;=7,1,0))))</f>
        <v>0</v>
      </c>
      <c r="EX28" s="28">
        <f>IF(OR(AB28="",AB28=" ",AB28="　"),0,IF(D28&gt;=830701,0,IF(EI28=1,1,IF(MATCH(AB28,Sheet2!$D$3:$D$12,1)&lt;=7,1,0))))</f>
        <v>0</v>
      </c>
      <c r="EY28" s="28">
        <f>IF(OR(AF28="",AF28=" ",AF28="　"),0,IF(D28&gt;=830701,0,IF(EJ28=1,1,IF(MATCH(AF28,Sheet2!$D$3:$D$12,1)&lt;=7,1,0))))</f>
        <v>0</v>
      </c>
      <c r="EZ28" s="29">
        <f t="shared" si="86"/>
        <v>2</v>
      </c>
      <c r="FA28" s="29">
        <f t="shared" si="87"/>
        <v>2</v>
      </c>
      <c r="FB28" s="30">
        <f t="shared" si="88"/>
        <v>0</v>
      </c>
      <c r="FC28" s="30">
        <f t="shared" si="89"/>
        <v>0</v>
      </c>
      <c r="FD28" s="30">
        <f t="shared" si="90"/>
        <v>0</v>
      </c>
      <c r="FE28" s="30">
        <f t="shared" si="90"/>
        <v>0</v>
      </c>
      <c r="FF28" s="31"/>
      <c r="FG28" s="27" t="e">
        <f t="shared" si="91"/>
        <v>#VALUE!</v>
      </c>
      <c r="FH28" s="28">
        <f t="shared" si="92"/>
        <v>0</v>
      </c>
      <c r="FI28" s="27" t="e">
        <f t="shared" si="93"/>
        <v>#VALUE!</v>
      </c>
      <c r="FJ28" s="28">
        <f t="shared" si="94"/>
        <v>0</v>
      </c>
      <c r="FK28" s="28">
        <f>IF(OR(T28="",T28=" ",T28="　"),0,IF(D28&gt;=840101,0,IF(EV28=1,1,IF(MATCH(T28,Sheet2!$D$3:$D$12,1)&lt;=8,1,0))))</f>
        <v>0</v>
      </c>
      <c r="FL28" s="28">
        <f>IF(OR(X28="",X28=" ",X28="　"),0,IF(D28&gt;=840101,0,IF(EW28=1,1,IF(MATCH(X28,Sheet2!$D$3:$D$12,1)&lt;=8,1,0))))</f>
        <v>0</v>
      </c>
      <c r="FM28" s="28">
        <f>IF(OR(AB28="",AB28=" ",AB28="　"),0,IF(D28&gt;=840101,0,IF(EX28=1,1,IF(MATCH(AB28,Sheet2!$D$3:$D$12,1)&lt;=8,1,0))))</f>
        <v>0</v>
      </c>
      <c r="FN28" s="28">
        <f>IF(OR(AF28="",AF28=" ",AF28="　"),0,IF(D28&gt;=840101,0,IF(EY28=1,1,IF(MATCH(AF28,Sheet2!$D$3:$D$12,1)&lt;=8,1,0))))</f>
        <v>0</v>
      </c>
      <c r="FO28" s="29">
        <f t="shared" si="95"/>
        <v>1</v>
      </c>
      <c r="FP28" s="29">
        <f t="shared" si="96"/>
        <v>1</v>
      </c>
      <c r="FQ28" s="30">
        <f t="shared" si="97"/>
        <v>0</v>
      </c>
      <c r="FR28" s="30">
        <f t="shared" si="98"/>
        <v>0</v>
      </c>
      <c r="FS28" s="30">
        <f t="shared" si="99"/>
        <v>0</v>
      </c>
      <c r="FT28" s="30">
        <f t="shared" si="99"/>
        <v>0</v>
      </c>
      <c r="FU28" s="31"/>
      <c r="FV28" s="27" t="e">
        <f t="shared" si="100"/>
        <v>#VALUE!</v>
      </c>
      <c r="FW28" s="28">
        <f t="shared" si="101"/>
        <v>0</v>
      </c>
      <c r="FX28" s="27" t="e">
        <f t="shared" si="102"/>
        <v>#VALUE!</v>
      </c>
      <c r="FY28" s="28">
        <f t="shared" si="103"/>
        <v>0</v>
      </c>
      <c r="FZ28" s="28">
        <f>IF(OR(T28="",T28=" ",T28="　"),0,IF(D28&gt;=840701,0,IF(FK28=1,1,IF(MATCH(T28,Sheet2!$D$3:$D$12,1)&lt;=9,1,0))))</f>
        <v>0</v>
      </c>
      <c r="GA28" s="28">
        <f>IF(OR(X28="",X28=" ",X28="　"),0,IF(D28&gt;=840701,0,IF(FL28=1,1,IF(MATCH(X28,Sheet2!$D$3:$D$12,1)&lt;=9,1,0))))</f>
        <v>0</v>
      </c>
      <c r="GB28" s="28">
        <f>IF(OR(AB28="",AB28=" ",AB28="　"),0,IF(D28&gt;=840701,0,IF(FM28=1,1,IF(MATCH(AB28,Sheet2!$D$3:$D$12,1)&lt;=9,1,0))))</f>
        <v>0</v>
      </c>
      <c r="GC28" s="28">
        <f>IF(OR(AF28="",AF28=" ",AF28="　"),0,IF(D28&gt;=840701,0,IF(FN28=1,1,IF(MATCH(AF28,Sheet2!$D$3:$D$12,1)&lt;=9,1,0))))</f>
        <v>0</v>
      </c>
      <c r="GD28" s="29">
        <f t="shared" si="104"/>
        <v>1</v>
      </c>
      <c r="GE28" s="29">
        <f t="shared" si="105"/>
        <v>1</v>
      </c>
      <c r="GF28" s="30">
        <f t="shared" si="106"/>
        <v>0</v>
      </c>
      <c r="GG28" s="30">
        <f t="shared" si="107"/>
        <v>0</v>
      </c>
      <c r="GH28" s="30">
        <f t="shared" si="108"/>
        <v>0</v>
      </c>
      <c r="GI28" s="30">
        <f t="shared" si="108"/>
        <v>0</v>
      </c>
      <c r="GJ28" s="31"/>
      <c r="GK28" s="27" t="e">
        <f t="shared" si="109"/>
        <v>#VALUE!</v>
      </c>
      <c r="GL28" s="28">
        <f t="shared" si="110"/>
        <v>0</v>
      </c>
      <c r="GM28" s="27" t="e">
        <f t="shared" si="111"/>
        <v>#VALUE!</v>
      </c>
      <c r="GN28" s="28">
        <f t="shared" si="112"/>
        <v>0</v>
      </c>
      <c r="GO28" s="28">
        <f>IF(OR(T28="",T28=" ",T28="　"),0,IF(D28&gt;=840701,0,IF(FZ28=1,1,IF(MATCH(T28,Sheet2!$D$3:$D$12,1)&lt;=10,1,0))))</f>
        <v>0</v>
      </c>
      <c r="GP28" s="28">
        <f>IF(OR(X28="",X28=" ",X28="　"),0,IF(D28&gt;=840701,0,IF(GA28=1,1,IF(MATCH(X28,Sheet2!$D$3:$D$12,1)&lt;=10,1,0))))</f>
        <v>0</v>
      </c>
      <c r="GQ28" s="28">
        <f>IF(OR(AB28="",AB28=" ",AB28="　"),0,IF(D28&gt;=840701,0,IF(GB28=1,1,IF(MATCH(AB28,Sheet2!$D$3:$D$12,1)&lt;=10,1,0))))</f>
        <v>0</v>
      </c>
      <c r="GR28" s="28">
        <f>IF(OR(AF28="",AF28=" ",AF28="　"),0,IF(D28&gt;=840701,0,IF(GC28=1,1,IF(MATCH(AF28,Sheet2!$D$3:$D$12,1)&lt;=10,1,0))))</f>
        <v>0</v>
      </c>
      <c r="GS28" s="29">
        <f t="shared" si="113"/>
        <v>0</v>
      </c>
      <c r="GT28" s="29">
        <f t="shared" si="114"/>
        <v>0</v>
      </c>
      <c r="GU28" s="30">
        <f t="shared" si="115"/>
        <v>0</v>
      </c>
      <c r="GV28" s="30">
        <f t="shared" si="116"/>
        <v>0</v>
      </c>
      <c r="GW28" s="30">
        <f t="shared" si="117"/>
        <v>0</v>
      </c>
      <c r="GX28" s="30">
        <f t="shared" si="117"/>
        <v>0</v>
      </c>
      <c r="GY28" s="131"/>
      <c r="GZ28" s="39" t="str">
        <f t="shared" si="118"/>
        <v>1911/00/00</v>
      </c>
      <c r="HA28" s="131" t="e">
        <f t="shared" si="119"/>
        <v>#VALUE!</v>
      </c>
      <c r="HB28" s="131" t="str">
        <f t="shared" si="120"/>
        <v>1911/00/00</v>
      </c>
      <c r="HC28" s="131" t="e">
        <f t="shared" si="121"/>
        <v>#VALUE!</v>
      </c>
      <c r="HD28" s="131" t="str">
        <f t="shared" si="122"/>
        <v>1911/00/00</v>
      </c>
      <c r="HE28" s="131" t="e">
        <f t="shared" si="123"/>
        <v>#VALUE!</v>
      </c>
      <c r="HF28" s="131" t="str">
        <f t="shared" si="124"/>
        <v>2016/01/01</v>
      </c>
      <c r="HH28" s="131">
        <f>IF(OR(C28="",C28=" ",C28="　"),0,IF(D28&gt;780630,0,ROUND(VLOOKUP(F28,Sheet2!$A$1:$B$20,2,FALSE)*E28,0)))</f>
        <v>0</v>
      </c>
      <c r="HI28" s="131">
        <f t="shared" si="125"/>
        <v>0</v>
      </c>
      <c r="HJ28" s="131">
        <f t="shared" si="126"/>
        <v>0</v>
      </c>
      <c r="HL28" s="131" t="str">
        <f t="shared" si="127"/>
        <v/>
      </c>
      <c r="HM28" s="131" t="str">
        <f t="shared" si="128"/>
        <v/>
      </c>
      <c r="HN28" s="131" t="str">
        <f t="shared" si="129"/>
        <v/>
      </c>
      <c r="HO28" s="131" t="str">
        <f t="shared" si="130"/>
        <v/>
      </c>
      <c r="HP28" s="131" t="str">
        <f t="shared" si="131"/>
        <v/>
      </c>
      <c r="HQ28" s="131" t="str">
        <f t="shared" si="131"/>
        <v/>
      </c>
      <c r="HR28" s="131" t="str">
        <f t="shared" si="132"/>
        <v/>
      </c>
    </row>
    <row r="29" spans="1:226" ht="60" customHeight="1">
      <c r="A29" s="125">
        <v>24</v>
      </c>
      <c r="B29" s="32"/>
      <c r="C29" s="33"/>
      <c r="D29" s="34"/>
      <c r="E29" s="55"/>
      <c r="F29" s="46"/>
      <c r="G29" s="48">
        <f>IF(OR(C29="",C29=" ",C29="　"),0,IF(D29&gt;780630,0,ROUND(VLOOKUP(F29,Sheet2!$A$1:$B$20,2,FALSE),0)))</f>
        <v>0</v>
      </c>
      <c r="H29" s="49">
        <f t="shared" si="0"/>
        <v>0</v>
      </c>
      <c r="I29" s="24">
        <f t="shared" si="1"/>
        <v>0</v>
      </c>
      <c r="J29" s="25">
        <f t="shared" si="2"/>
        <v>0</v>
      </c>
      <c r="K29" s="35"/>
      <c r="L29" s="133" t="str">
        <f t="shared" si="133"/>
        <v/>
      </c>
      <c r="M29" s="51" t="str">
        <f t="shared" si="4"/>
        <v/>
      </c>
      <c r="N29" s="56">
        <v>15.5</v>
      </c>
      <c r="O29" s="38"/>
      <c r="P29" s="133" t="str">
        <f t="shared" si="134"/>
        <v/>
      </c>
      <c r="Q29" s="51" t="str">
        <f t="shared" si="6"/>
        <v/>
      </c>
      <c r="R29" s="56">
        <v>15.5</v>
      </c>
      <c r="S29" s="38"/>
      <c r="T29" s="34"/>
      <c r="U29" s="51" t="str">
        <f t="shared" si="7"/>
        <v/>
      </c>
      <c r="V29" s="56">
        <v>15.5</v>
      </c>
      <c r="W29" s="38"/>
      <c r="X29" s="34"/>
      <c r="Y29" s="51" t="str">
        <f t="shared" si="8"/>
        <v/>
      </c>
      <c r="Z29" s="56">
        <v>15.5</v>
      </c>
      <c r="AA29" s="35"/>
      <c r="AB29" s="34"/>
      <c r="AC29" s="51" t="str">
        <f t="shared" si="9"/>
        <v/>
      </c>
      <c r="AD29" s="56">
        <v>15.5</v>
      </c>
      <c r="AE29" s="38"/>
      <c r="AF29" s="34"/>
      <c r="AG29" s="51" t="str">
        <f t="shared" si="10"/>
        <v/>
      </c>
      <c r="AH29" s="56">
        <v>15.5</v>
      </c>
      <c r="AI29" s="37">
        <f t="shared" si="11"/>
        <v>0</v>
      </c>
      <c r="AJ29" s="47">
        <f t="shared" si="12"/>
        <v>0</v>
      </c>
      <c r="AK29" s="26">
        <f t="shared" si="13"/>
        <v>0</v>
      </c>
      <c r="AL29" s="53">
        <f t="shared" si="14"/>
        <v>0</v>
      </c>
      <c r="AM29" s="36"/>
      <c r="AN29" s="54"/>
      <c r="AO29" s="131" t="e">
        <f>VLOOKUP(LEFT(C29,1),Sheet2!$L$3:$M$28,2,FALSE)&amp;MID(C29,2,9)</f>
        <v>#N/A</v>
      </c>
      <c r="AP29" s="131" t="e">
        <f t="shared" si="15"/>
        <v>#N/A</v>
      </c>
      <c r="AQ29" s="131" t="e">
        <f t="shared" si="16"/>
        <v>#N/A</v>
      </c>
      <c r="AR29" s="27">
        <f t="shared" si="17"/>
        <v>0</v>
      </c>
      <c r="AS29" s="28">
        <f t="shared" si="18"/>
        <v>0</v>
      </c>
      <c r="AT29" s="27">
        <f t="shared" si="19"/>
        <v>0</v>
      </c>
      <c r="AU29" s="28">
        <f t="shared" si="20"/>
        <v>0</v>
      </c>
      <c r="AV29" s="28">
        <f t="shared" si="21"/>
        <v>0</v>
      </c>
      <c r="AW29" s="28">
        <f t="shared" si="22"/>
        <v>0</v>
      </c>
      <c r="AX29" s="28">
        <f t="shared" si="23"/>
        <v>0</v>
      </c>
      <c r="AY29" s="28">
        <f t="shared" si="24"/>
        <v>0</v>
      </c>
      <c r="AZ29" s="29" t="str">
        <f t="shared" si="25"/>
        <v/>
      </c>
      <c r="BA29" s="29"/>
      <c r="BB29" s="30">
        <f t="shared" si="26"/>
        <v>0</v>
      </c>
      <c r="BC29" s="30">
        <f t="shared" si="26"/>
        <v>0</v>
      </c>
      <c r="BD29" s="31">
        <f t="shared" si="27"/>
        <v>0</v>
      </c>
      <c r="BE29" s="131"/>
      <c r="BF29" s="27" t="e">
        <f t="shared" si="28"/>
        <v>#VALUE!</v>
      </c>
      <c r="BG29" s="28">
        <f t="shared" si="29"/>
        <v>0</v>
      </c>
      <c r="BH29" s="27" t="e">
        <f t="shared" si="30"/>
        <v>#VALUE!</v>
      </c>
      <c r="BI29" s="28">
        <f t="shared" si="31"/>
        <v>0</v>
      </c>
      <c r="BJ29" s="28">
        <f>IF(OR(T29="",T29=" ",T29="　"),0,IF(D29&gt;=800701,0,IF(MATCH(T29,Sheet2!$D$3:$D$12,1)&lt;=1,1,0)))</f>
        <v>0</v>
      </c>
      <c r="BK29" s="28">
        <f>IF(OR(X29="",X29=" ",X29="　"),0,IF(D29&gt;=800701,0,IF(MATCH(X29,Sheet2!$D$3:$D$12,1)&lt;=1,1,0)))</f>
        <v>0</v>
      </c>
      <c r="BL29" s="28">
        <f>IF(OR(AB29="",AB29=" ",AB29="　"),0,IF(D29&gt;=800701,0,IF(MATCH(AB29,Sheet2!$D$3:$D$12,1)&lt;=1,1,0)))</f>
        <v>0</v>
      </c>
      <c r="BM29" s="28">
        <f>IF(OR(AF29="",AF29=" ",AF29="　"),0,IF(D29&gt;=800701,0,IF(MATCH(AF29,Sheet2!$D$3:$D$12,1)&lt;=1,1,0)))</f>
        <v>0</v>
      </c>
      <c r="BN29" s="29">
        <f t="shared" si="32"/>
        <v>5</v>
      </c>
      <c r="BO29" s="29">
        <f t="shared" si="33"/>
        <v>3</v>
      </c>
      <c r="BP29" s="30">
        <f t="shared" si="34"/>
        <v>0</v>
      </c>
      <c r="BQ29" s="30">
        <f t="shared" si="35"/>
        <v>0</v>
      </c>
      <c r="BR29" s="30">
        <f t="shared" si="36"/>
        <v>0</v>
      </c>
      <c r="BS29" s="30">
        <f t="shared" si="36"/>
        <v>0</v>
      </c>
      <c r="BT29" s="30"/>
      <c r="BU29" s="27" t="e">
        <f t="shared" si="37"/>
        <v>#VALUE!</v>
      </c>
      <c r="BV29" s="28">
        <f t="shared" si="38"/>
        <v>0</v>
      </c>
      <c r="BW29" s="27" t="e">
        <f t="shared" si="39"/>
        <v>#VALUE!</v>
      </c>
      <c r="BX29" s="28">
        <f t="shared" si="40"/>
        <v>0</v>
      </c>
      <c r="BY29" s="28">
        <f>IF(OR(T29="",T29=" ",T29="　"),0,IF(D29&gt;=810101,0,IF(BJ29=1,1,IF(MATCH(T29,Sheet2!$D$3:$D$12,1)&lt;=2,1,0))))</f>
        <v>0</v>
      </c>
      <c r="BZ29" s="28">
        <f>IF(OR(X29="",X29=" ",X29="　"),0,IF(D29&gt;=810101,0,IF(BK29=1,1,IF(MATCH(X29,Sheet2!$D$3:$D$12,1)&lt;=2,1,0))))</f>
        <v>0</v>
      </c>
      <c r="CA29" s="28">
        <f>IF(OR(AB29="",AB29=" ",AB29="　"),0,IF(D29&gt;=810101,0,IF(BL29=1,1,IF(MATCH(AB29,Sheet2!$D$3:$D$12,1)&lt;=2,1,0))))</f>
        <v>0</v>
      </c>
      <c r="CB29" s="28">
        <f>IF(OR(AF29="",AF29=" ",AF29="　"),0,IF(D29&gt;=810101,0,IF(BM29=1,1,IF(MATCH(AF29,Sheet2!$D$3:$D$12,1)&lt;=2,1,0))))</f>
        <v>0</v>
      </c>
      <c r="CC29" s="29">
        <f t="shared" si="41"/>
        <v>4</v>
      </c>
      <c r="CD29" s="29">
        <f t="shared" si="42"/>
        <v>3</v>
      </c>
      <c r="CE29" s="30">
        <f t="shared" si="43"/>
        <v>0</v>
      </c>
      <c r="CF29" s="30">
        <f t="shared" si="44"/>
        <v>0</v>
      </c>
      <c r="CG29" s="30">
        <f t="shared" si="45"/>
        <v>0</v>
      </c>
      <c r="CH29" s="30">
        <f t="shared" si="45"/>
        <v>0</v>
      </c>
      <c r="CI29" s="30"/>
      <c r="CJ29" s="27" t="e">
        <f t="shared" si="46"/>
        <v>#VALUE!</v>
      </c>
      <c r="CK29" s="28">
        <f t="shared" si="47"/>
        <v>0</v>
      </c>
      <c r="CL29" s="27" t="e">
        <f t="shared" si="48"/>
        <v>#VALUE!</v>
      </c>
      <c r="CM29" s="28">
        <f t="shared" si="49"/>
        <v>0</v>
      </c>
      <c r="CN29" s="28">
        <f>IF(OR(T29="",T29=" ",T29="　"),0,IF(D29&gt;=810701,0,IF(BY29=1,1,IF(MATCH(T29,Sheet2!$D$3:$D$12,1)&lt;=3,1,0))))</f>
        <v>0</v>
      </c>
      <c r="CO29" s="28">
        <f>IF(OR(X29="",X29=" ",X29="　"),0,IF(D29&gt;=810701,0,IF(BZ29=1,1,IF(MATCH(X29,Sheet2!$D$3:$D$12,1)&lt;=3,1,0))))</f>
        <v>0</v>
      </c>
      <c r="CP29" s="28">
        <f>IF(OR(AB29="",AB29=" ",AB29="　"),0,IF(D29&gt;=810701,0,IF(CA29=1,1,IF(MATCH(AB29,Sheet2!$D$3:$D$12,1)&lt;=3,1,0))))</f>
        <v>0</v>
      </c>
      <c r="CQ29" s="28">
        <f>IF(OR(AF29="",AF29=" ",AF29="　"),0,IF(D29&gt;=810701,0,IF(CB29=1,1,IF(MATCH(AF29,Sheet2!$D$3:$D$12,1)&lt;=3,1,0))))</f>
        <v>0</v>
      </c>
      <c r="CR29" s="29">
        <f t="shared" si="50"/>
        <v>4</v>
      </c>
      <c r="CS29" s="29">
        <f t="shared" si="51"/>
        <v>3</v>
      </c>
      <c r="CT29" s="30">
        <f t="shared" si="52"/>
        <v>0</v>
      </c>
      <c r="CU29" s="30">
        <f t="shared" si="53"/>
        <v>0</v>
      </c>
      <c r="CV29" s="30">
        <f t="shared" si="54"/>
        <v>0</v>
      </c>
      <c r="CW29" s="30">
        <f t="shared" si="54"/>
        <v>0</v>
      </c>
      <c r="CX29" s="31"/>
      <c r="CY29" s="27" t="e">
        <f t="shared" si="55"/>
        <v>#VALUE!</v>
      </c>
      <c r="CZ29" s="28">
        <f t="shared" si="56"/>
        <v>0</v>
      </c>
      <c r="DA29" s="27" t="e">
        <f t="shared" si="57"/>
        <v>#VALUE!</v>
      </c>
      <c r="DB29" s="28">
        <f t="shared" si="58"/>
        <v>0</v>
      </c>
      <c r="DC29" s="28">
        <f>IF(OR(T29="",T29=" ",T29="　"),0,IF(D29&gt;=820101,0,IF(CN29=1,1,IF(MATCH(T29,Sheet2!$D$3:$D$12,1)&lt;=4,1,0))))</f>
        <v>0</v>
      </c>
      <c r="DD29" s="28">
        <f>IF(OR(X29="",X29=" ",X29="　"),0,IF(D29&gt;=820101,0,IF(CO29=1,1,IF(MATCH(X29,Sheet2!$D$3:$D$12,1)&lt;=4,1,0))))</f>
        <v>0</v>
      </c>
      <c r="DE29" s="28">
        <f>IF(OR(AB29="",AB29=" ",AB29="　"),0,IF(D29&gt;=820101,0,IF(CP29=1,1,IF(MATCH(AB29,Sheet2!$D$3:$D$12,1)&lt;=4,1,0))))</f>
        <v>0</v>
      </c>
      <c r="DF29" s="28">
        <f>IF(OR(AF29="",AF29=" ",AF29="　"),0,IF(D29&gt;=820101,0,IF(CQ29=1,1,IF(MATCH(AF29,Sheet2!$D$3:$D$12,1)&lt;=4,1,0))))</f>
        <v>0</v>
      </c>
      <c r="DG29" s="29">
        <f t="shared" si="59"/>
        <v>3</v>
      </c>
      <c r="DH29" s="29">
        <f t="shared" si="60"/>
        <v>3</v>
      </c>
      <c r="DI29" s="30">
        <f t="shared" si="61"/>
        <v>0</v>
      </c>
      <c r="DJ29" s="30">
        <f t="shared" si="62"/>
        <v>0</v>
      </c>
      <c r="DK29" s="30">
        <f t="shared" si="63"/>
        <v>0</v>
      </c>
      <c r="DL29" s="30">
        <f t="shared" si="63"/>
        <v>0</v>
      </c>
      <c r="DM29" s="31"/>
      <c r="DN29" s="27" t="e">
        <f t="shared" si="64"/>
        <v>#VALUE!</v>
      </c>
      <c r="DO29" s="28">
        <f t="shared" si="65"/>
        <v>0</v>
      </c>
      <c r="DP29" s="27" t="e">
        <f t="shared" si="66"/>
        <v>#VALUE!</v>
      </c>
      <c r="DQ29" s="28">
        <f t="shared" si="67"/>
        <v>0</v>
      </c>
      <c r="DR29" s="28">
        <f>IF(OR(T29="",T29=" ",T29="　"),0,IF(D29&gt;=820701,0,IF(DC29=1,1,IF(MATCH(T29,Sheet2!$D$3:$D$12,1)&lt;=5,1,0))))</f>
        <v>0</v>
      </c>
      <c r="DS29" s="28">
        <f>IF(OR(X29="",X29=" ",X29="　"),0,IF(D29&gt;=820701,0,IF(DD29=1,1,IF(MATCH(X29,Sheet2!$D$3:$D$12,1)&lt;=5,1,0))))</f>
        <v>0</v>
      </c>
      <c r="DT29" s="28">
        <f>IF(OR(AB29="",AB29=" ",AB29="　"),0,IF(D29&gt;=820701,0,IF(DE29=1,1,IF(MATCH(AB29,Sheet2!$D$3:$D$12,1)&lt;=5,1,0))))</f>
        <v>0</v>
      </c>
      <c r="DU29" s="28">
        <f>IF(OR(AF29="",AF29=" ",AF29="　"),0,IF(D29&gt;=820701,0,IF(DF29=1,1,IF(MATCH(AF29,Sheet2!$D$3:$D$12,1)&lt;=5,1,0))))</f>
        <v>0</v>
      </c>
      <c r="DV29" s="29">
        <f t="shared" si="68"/>
        <v>3</v>
      </c>
      <c r="DW29" s="29">
        <f t="shared" si="69"/>
        <v>3</v>
      </c>
      <c r="DX29" s="30">
        <f t="shared" si="70"/>
        <v>0</v>
      </c>
      <c r="DY29" s="30">
        <f t="shared" si="71"/>
        <v>0</v>
      </c>
      <c r="DZ29" s="30">
        <f t="shared" si="72"/>
        <v>0</v>
      </c>
      <c r="EA29" s="30">
        <f t="shared" si="72"/>
        <v>0</v>
      </c>
      <c r="EB29" s="31"/>
      <c r="EC29" s="27" t="e">
        <f t="shared" si="73"/>
        <v>#VALUE!</v>
      </c>
      <c r="ED29" s="28">
        <f t="shared" si="74"/>
        <v>0</v>
      </c>
      <c r="EE29" s="27" t="e">
        <f t="shared" si="75"/>
        <v>#VALUE!</v>
      </c>
      <c r="EF29" s="28">
        <f t="shared" si="76"/>
        <v>0</v>
      </c>
      <c r="EG29" s="28">
        <f>IF(OR(T29="",T29=" ",T29="　"),0,IF(D29&gt;=830101,0,IF(DR29=1,1,IF(MATCH(T29,Sheet2!$D$3:$D$12,1)&lt;=6,1,0))))</f>
        <v>0</v>
      </c>
      <c r="EH29" s="28">
        <f>IF(OR(X29="",X29=" ",X29="　"),0,IF(D29&gt;=830101,0,IF(DS29=1,1,IF(MATCH(X29,Sheet2!$D$3:$D$12,1)&lt;=6,1,0))))</f>
        <v>0</v>
      </c>
      <c r="EI29" s="28">
        <f>IF(OR(AB29="",AB29=" ",AB29="　"),0,IF(D29&gt;=830101,0,IF(DT29=1,1,IF(MATCH(AB29,Sheet2!$D$3:$D$12,1)&lt;=6,1,0))))</f>
        <v>0</v>
      </c>
      <c r="EJ29" s="28">
        <f>IF(OR(AF29="",AF29=" ",AF29="　"),0,IF(D29&gt;=830101,0,IF(DU29=1,1,IF(MATCH(AF29,Sheet2!$D$3:$D$12,1)&lt;=6,1,0))))</f>
        <v>0</v>
      </c>
      <c r="EK29" s="29">
        <f t="shared" si="77"/>
        <v>2</v>
      </c>
      <c r="EL29" s="29">
        <f t="shared" si="78"/>
        <v>2</v>
      </c>
      <c r="EM29" s="30">
        <f t="shared" si="79"/>
        <v>0</v>
      </c>
      <c r="EN29" s="30">
        <f t="shared" si="80"/>
        <v>0</v>
      </c>
      <c r="EO29" s="30">
        <f t="shared" si="81"/>
        <v>0</v>
      </c>
      <c r="EP29" s="30">
        <f t="shared" si="81"/>
        <v>0</v>
      </c>
      <c r="EQ29" s="31"/>
      <c r="ER29" s="27" t="e">
        <f t="shared" si="82"/>
        <v>#VALUE!</v>
      </c>
      <c r="ES29" s="28">
        <f t="shared" si="83"/>
        <v>0</v>
      </c>
      <c r="ET29" s="27" t="e">
        <f t="shared" si="84"/>
        <v>#VALUE!</v>
      </c>
      <c r="EU29" s="28">
        <f t="shared" si="85"/>
        <v>0</v>
      </c>
      <c r="EV29" s="28">
        <f>IF(OR(T29="",T29=" ",T29="　"),0,IF(D29&gt;=830701,0,IF(EG29=1,1,IF(MATCH(T29,Sheet2!$D$3:$D$12,1)&lt;=7,1,0))))</f>
        <v>0</v>
      </c>
      <c r="EW29" s="28">
        <f>IF(OR(X29="",X29=" ",X29="　"),0,IF(D29&gt;=830701,0,IF(EH29=1,1,IF(MATCH(X29,Sheet2!$D$3:$D$12,1)&lt;=7,1,0))))</f>
        <v>0</v>
      </c>
      <c r="EX29" s="28">
        <f>IF(OR(AB29="",AB29=" ",AB29="　"),0,IF(D29&gt;=830701,0,IF(EI29=1,1,IF(MATCH(AB29,Sheet2!$D$3:$D$12,1)&lt;=7,1,0))))</f>
        <v>0</v>
      </c>
      <c r="EY29" s="28">
        <f>IF(OR(AF29="",AF29=" ",AF29="　"),0,IF(D29&gt;=830701,0,IF(EJ29=1,1,IF(MATCH(AF29,Sheet2!$D$3:$D$12,1)&lt;=7,1,0))))</f>
        <v>0</v>
      </c>
      <c r="EZ29" s="29">
        <f t="shared" si="86"/>
        <v>2</v>
      </c>
      <c r="FA29" s="29">
        <f t="shared" si="87"/>
        <v>2</v>
      </c>
      <c r="FB29" s="30">
        <f t="shared" si="88"/>
        <v>0</v>
      </c>
      <c r="FC29" s="30">
        <f t="shared" si="89"/>
        <v>0</v>
      </c>
      <c r="FD29" s="30">
        <f t="shared" si="90"/>
        <v>0</v>
      </c>
      <c r="FE29" s="30">
        <f t="shared" si="90"/>
        <v>0</v>
      </c>
      <c r="FF29" s="31"/>
      <c r="FG29" s="27" t="e">
        <f t="shared" si="91"/>
        <v>#VALUE!</v>
      </c>
      <c r="FH29" s="28">
        <f t="shared" si="92"/>
        <v>0</v>
      </c>
      <c r="FI29" s="27" t="e">
        <f t="shared" si="93"/>
        <v>#VALUE!</v>
      </c>
      <c r="FJ29" s="28">
        <f t="shared" si="94"/>
        <v>0</v>
      </c>
      <c r="FK29" s="28">
        <f>IF(OR(T29="",T29=" ",T29="　"),0,IF(D29&gt;=840101,0,IF(EV29=1,1,IF(MATCH(T29,Sheet2!$D$3:$D$12,1)&lt;=8,1,0))))</f>
        <v>0</v>
      </c>
      <c r="FL29" s="28">
        <f>IF(OR(X29="",X29=" ",X29="　"),0,IF(D29&gt;=840101,0,IF(EW29=1,1,IF(MATCH(X29,Sheet2!$D$3:$D$12,1)&lt;=8,1,0))))</f>
        <v>0</v>
      </c>
      <c r="FM29" s="28">
        <f>IF(OR(AB29="",AB29=" ",AB29="　"),0,IF(D29&gt;=840101,0,IF(EX29=1,1,IF(MATCH(AB29,Sheet2!$D$3:$D$12,1)&lt;=8,1,0))))</f>
        <v>0</v>
      </c>
      <c r="FN29" s="28">
        <f>IF(OR(AF29="",AF29=" ",AF29="　"),0,IF(D29&gt;=840101,0,IF(EY29=1,1,IF(MATCH(AF29,Sheet2!$D$3:$D$12,1)&lt;=8,1,0))))</f>
        <v>0</v>
      </c>
      <c r="FO29" s="29">
        <f t="shared" si="95"/>
        <v>1</v>
      </c>
      <c r="FP29" s="29">
        <f t="shared" si="96"/>
        <v>1</v>
      </c>
      <c r="FQ29" s="30">
        <f t="shared" si="97"/>
        <v>0</v>
      </c>
      <c r="FR29" s="30">
        <f t="shared" si="98"/>
        <v>0</v>
      </c>
      <c r="FS29" s="30">
        <f t="shared" si="99"/>
        <v>0</v>
      </c>
      <c r="FT29" s="30">
        <f t="shared" si="99"/>
        <v>0</v>
      </c>
      <c r="FU29" s="31"/>
      <c r="FV29" s="27" t="e">
        <f t="shared" si="100"/>
        <v>#VALUE!</v>
      </c>
      <c r="FW29" s="28">
        <f t="shared" si="101"/>
        <v>0</v>
      </c>
      <c r="FX29" s="27" t="e">
        <f t="shared" si="102"/>
        <v>#VALUE!</v>
      </c>
      <c r="FY29" s="28">
        <f t="shared" si="103"/>
        <v>0</v>
      </c>
      <c r="FZ29" s="28">
        <f>IF(OR(T29="",T29=" ",T29="　"),0,IF(D29&gt;=840701,0,IF(FK29=1,1,IF(MATCH(T29,Sheet2!$D$3:$D$12,1)&lt;=9,1,0))))</f>
        <v>0</v>
      </c>
      <c r="GA29" s="28">
        <f>IF(OR(X29="",X29=" ",X29="　"),0,IF(D29&gt;=840701,0,IF(FL29=1,1,IF(MATCH(X29,Sheet2!$D$3:$D$12,1)&lt;=9,1,0))))</f>
        <v>0</v>
      </c>
      <c r="GB29" s="28">
        <f>IF(OR(AB29="",AB29=" ",AB29="　"),0,IF(D29&gt;=840701,0,IF(FM29=1,1,IF(MATCH(AB29,Sheet2!$D$3:$D$12,1)&lt;=9,1,0))))</f>
        <v>0</v>
      </c>
      <c r="GC29" s="28">
        <f>IF(OR(AF29="",AF29=" ",AF29="　"),0,IF(D29&gt;=840701,0,IF(FN29=1,1,IF(MATCH(AF29,Sheet2!$D$3:$D$12,1)&lt;=9,1,0))))</f>
        <v>0</v>
      </c>
      <c r="GD29" s="29">
        <f t="shared" si="104"/>
        <v>1</v>
      </c>
      <c r="GE29" s="29">
        <f t="shared" si="105"/>
        <v>1</v>
      </c>
      <c r="GF29" s="30">
        <f t="shared" si="106"/>
        <v>0</v>
      </c>
      <c r="GG29" s="30">
        <f t="shared" si="107"/>
        <v>0</v>
      </c>
      <c r="GH29" s="30">
        <f t="shared" si="108"/>
        <v>0</v>
      </c>
      <c r="GI29" s="30">
        <f t="shared" si="108"/>
        <v>0</v>
      </c>
      <c r="GJ29" s="31"/>
      <c r="GK29" s="27" t="e">
        <f t="shared" si="109"/>
        <v>#VALUE!</v>
      </c>
      <c r="GL29" s="28">
        <f t="shared" si="110"/>
        <v>0</v>
      </c>
      <c r="GM29" s="27" t="e">
        <f t="shared" si="111"/>
        <v>#VALUE!</v>
      </c>
      <c r="GN29" s="28">
        <f t="shared" si="112"/>
        <v>0</v>
      </c>
      <c r="GO29" s="28">
        <f>IF(OR(T29="",T29=" ",T29="　"),0,IF(D29&gt;=840701,0,IF(FZ29=1,1,IF(MATCH(T29,Sheet2!$D$3:$D$12,1)&lt;=10,1,0))))</f>
        <v>0</v>
      </c>
      <c r="GP29" s="28">
        <f>IF(OR(X29="",X29=" ",X29="　"),0,IF(D29&gt;=840701,0,IF(GA29=1,1,IF(MATCH(X29,Sheet2!$D$3:$D$12,1)&lt;=10,1,0))))</f>
        <v>0</v>
      </c>
      <c r="GQ29" s="28">
        <f>IF(OR(AB29="",AB29=" ",AB29="　"),0,IF(D29&gt;=840701,0,IF(GB29=1,1,IF(MATCH(AB29,Sheet2!$D$3:$D$12,1)&lt;=10,1,0))))</f>
        <v>0</v>
      </c>
      <c r="GR29" s="28">
        <f>IF(OR(AF29="",AF29=" ",AF29="　"),0,IF(D29&gt;=840701,0,IF(GC29=1,1,IF(MATCH(AF29,Sheet2!$D$3:$D$12,1)&lt;=10,1,0))))</f>
        <v>0</v>
      </c>
      <c r="GS29" s="29">
        <f t="shared" si="113"/>
        <v>0</v>
      </c>
      <c r="GT29" s="29">
        <f t="shared" si="114"/>
        <v>0</v>
      </c>
      <c r="GU29" s="30">
        <f t="shared" si="115"/>
        <v>0</v>
      </c>
      <c r="GV29" s="30">
        <f t="shared" si="116"/>
        <v>0</v>
      </c>
      <c r="GW29" s="30">
        <f t="shared" si="117"/>
        <v>0</v>
      </c>
      <c r="GX29" s="30">
        <f t="shared" si="117"/>
        <v>0</v>
      </c>
      <c r="GY29" s="131"/>
      <c r="GZ29" s="39" t="str">
        <f t="shared" si="118"/>
        <v>1911/00/00</v>
      </c>
      <c r="HA29" s="131" t="e">
        <f t="shared" si="119"/>
        <v>#VALUE!</v>
      </c>
      <c r="HB29" s="131" t="str">
        <f t="shared" si="120"/>
        <v>1911/00/00</v>
      </c>
      <c r="HC29" s="131" t="e">
        <f t="shared" si="121"/>
        <v>#VALUE!</v>
      </c>
      <c r="HD29" s="131" t="str">
        <f t="shared" si="122"/>
        <v>1911/00/00</v>
      </c>
      <c r="HE29" s="131" t="e">
        <f t="shared" si="123"/>
        <v>#VALUE!</v>
      </c>
      <c r="HF29" s="131" t="str">
        <f t="shared" si="124"/>
        <v>2016/01/01</v>
      </c>
      <c r="HH29" s="131">
        <f>IF(OR(C29="",C29=" ",C29="　"),0,IF(D29&gt;780630,0,ROUND(VLOOKUP(F29,Sheet2!$A$1:$B$20,2,FALSE)*E29,0)))</f>
        <v>0</v>
      </c>
      <c r="HI29" s="131">
        <f t="shared" si="125"/>
        <v>0</v>
      </c>
      <c r="HJ29" s="131">
        <f t="shared" si="126"/>
        <v>0</v>
      </c>
      <c r="HL29" s="131" t="str">
        <f t="shared" si="127"/>
        <v/>
      </c>
      <c r="HM29" s="131" t="str">
        <f t="shared" si="128"/>
        <v/>
      </c>
      <c r="HN29" s="131" t="str">
        <f t="shared" si="129"/>
        <v/>
      </c>
      <c r="HO29" s="131" t="str">
        <f t="shared" si="130"/>
        <v/>
      </c>
      <c r="HP29" s="131" t="str">
        <f t="shared" si="131"/>
        <v/>
      </c>
      <c r="HQ29" s="131" t="str">
        <f t="shared" si="131"/>
        <v/>
      </c>
      <c r="HR29" s="131" t="str">
        <f t="shared" si="132"/>
        <v/>
      </c>
    </row>
    <row r="30" spans="1:226" ht="60" customHeight="1">
      <c r="A30" s="125">
        <v>25</v>
      </c>
      <c r="B30" s="32"/>
      <c r="C30" s="33"/>
      <c r="D30" s="34"/>
      <c r="E30" s="55"/>
      <c r="F30" s="46"/>
      <c r="G30" s="48">
        <f>IF(OR(C30="",C30=" ",C30="　"),0,IF(D30&gt;780630,0,ROUND(VLOOKUP(F30,Sheet2!$A$1:$B$20,2,FALSE),0)))</f>
        <v>0</v>
      </c>
      <c r="H30" s="49">
        <f t="shared" si="0"/>
        <v>0</v>
      </c>
      <c r="I30" s="24">
        <f t="shared" si="1"/>
        <v>0</v>
      </c>
      <c r="J30" s="25">
        <f t="shared" si="2"/>
        <v>0</v>
      </c>
      <c r="K30" s="35"/>
      <c r="L30" s="133" t="str">
        <f t="shared" si="133"/>
        <v/>
      </c>
      <c r="M30" s="51" t="str">
        <f t="shared" si="4"/>
        <v/>
      </c>
      <c r="N30" s="56">
        <v>15.5</v>
      </c>
      <c r="O30" s="38"/>
      <c r="P30" s="133" t="str">
        <f t="shared" si="134"/>
        <v/>
      </c>
      <c r="Q30" s="51" t="str">
        <f t="shared" si="6"/>
        <v/>
      </c>
      <c r="R30" s="56">
        <v>15.5</v>
      </c>
      <c r="S30" s="38"/>
      <c r="T30" s="34"/>
      <c r="U30" s="51" t="str">
        <f t="shared" si="7"/>
        <v/>
      </c>
      <c r="V30" s="56">
        <v>15.5</v>
      </c>
      <c r="W30" s="38"/>
      <c r="X30" s="34"/>
      <c r="Y30" s="51" t="str">
        <f t="shared" si="8"/>
        <v/>
      </c>
      <c r="Z30" s="56">
        <v>15.5</v>
      </c>
      <c r="AA30" s="35"/>
      <c r="AB30" s="34"/>
      <c r="AC30" s="51" t="str">
        <f t="shared" si="9"/>
        <v/>
      </c>
      <c r="AD30" s="56">
        <v>15.5</v>
      </c>
      <c r="AE30" s="38"/>
      <c r="AF30" s="34"/>
      <c r="AG30" s="51" t="str">
        <f t="shared" si="10"/>
        <v/>
      </c>
      <c r="AH30" s="56">
        <v>15.5</v>
      </c>
      <c r="AI30" s="37">
        <f t="shared" si="11"/>
        <v>0</v>
      </c>
      <c r="AJ30" s="47">
        <f t="shared" si="12"/>
        <v>0</v>
      </c>
      <c r="AK30" s="26">
        <f t="shared" si="13"/>
        <v>0</v>
      </c>
      <c r="AL30" s="53">
        <f t="shared" si="14"/>
        <v>0</v>
      </c>
      <c r="AM30" s="36"/>
      <c r="AN30" s="54"/>
      <c r="AO30" s="131" t="e">
        <f>VLOOKUP(LEFT(C30,1),Sheet2!$L$3:$M$28,2,FALSE)&amp;MID(C30,2,9)</f>
        <v>#N/A</v>
      </c>
      <c r="AP30" s="131" t="e">
        <f t="shared" si="15"/>
        <v>#N/A</v>
      </c>
      <c r="AQ30" s="131" t="e">
        <f t="shared" si="16"/>
        <v>#N/A</v>
      </c>
      <c r="AR30" s="27">
        <f t="shared" si="17"/>
        <v>0</v>
      </c>
      <c r="AS30" s="28">
        <f t="shared" si="18"/>
        <v>0</v>
      </c>
      <c r="AT30" s="27">
        <f t="shared" si="19"/>
        <v>0</v>
      </c>
      <c r="AU30" s="28">
        <f t="shared" si="20"/>
        <v>0</v>
      </c>
      <c r="AV30" s="28">
        <f t="shared" si="21"/>
        <v>0</v>
      </c>
      <c r="AW30" s="28">
        <f t="shared" si="22"/>
        <v>0</v>
      </c>
      <c r="AX30" s="28">
        <f t="shared" si="23"/>
        <v>0</v>
      </c>
      <c r="AY30" s="28">
        <f t="shared" si="24"/>
        <v>0</v>
      </c>
      <c r="AZ30" s="29" t="str">
        <f t="shared" si="25"/>
        <v/>
      </c>
      <c r="BA30" s="29"/>
      <c r="BB30" s="30">
        <f t="shared" si="26"/>
        <v>0</v>
      </c>
      <c r="BC30" s="30">
        <f t="shared" si="26"/>
        <v>0</v>
      </c>
      <c r="BD30" s="31">
        <f t="shared" si="27"/>
        <v>0</v>
      </c>
      <c r="BE30" s="131"/>
      <c r="BF30" s="27" t="e">
        <f t="shared" si="28"/>
        <v>#VALUE!</v>
      </c>
      <c r="BG30" s="28">
        <f t="shared" si="29"/>
        <v>0</v>
      </c>
      <c r="BH30" s="27" t="e">
        <f t="shared" si="30"/>
        <v>#VALUE!</v>
      </c>
      <c r="BI30" s="28">
        <f t="shared" si="31"/>
        <v>0</v>
      </c>
      <c r="BJ30" s="28">
        <f>IF(OR(T30="",T30=" ",T30="　"),0,IF(D30&gt;=800701,0,IF(MATCH(T30,Sheet2!$D$3:$D$12,1)&lt;=1,1,0)))</f>
        <v>0</v>
      </c>
      <c r="BK30" s="28">
        <f>IF(OR(X30="",X30=" ",X30="　"),0,IF(D30&gt;=800701,0,IF(MATCH(X30,Sheet2!$D$3:$D$12,1)&lt;=1,1,0)))</f>
        <v>0</v>
      </c>
      <c r="BL30" s="28">
        <f>IF(OR(AB30="",AB30=" ",AB30="　"),0,IF(D30&gt;=800701,0,IF(MATCH(AB30,Sheet2!$D$3:$D$12,1)&lt;=1,1,0)))</f>
        <v>0</v>
      </c>
      <c r="BM30" s="28">
        <f>IF(OR(AF30="",AF30=" ",AF30="　"),0,IF(D30&gt;=800701,0,IF(MATCH(AF30,Sheet2!$D$3:$D$12,1)&lt;=1,1,0)))</f>
        <v>0</v>
      </c>
      <c r="BN30" s="29">
        <f t="shared" si="32"/>
        <v>5</v>
      </c>
      <c r="BO30" s="29">
        <f t="shared" si="33"/>
        <v>3</v>
      </c>
      <c r="BP30" s="30">
        <f t="shared" si="34"/>
        <v>0</v>
      </c>
      <c r="BQ30" s="30">
        <f t="shared" si="35"/>
        <v>0</v>
      </c>
      <c r="BR30" s="30">
        <f t="shared" si="36"/>
        <v>0</v>
      </c>
      <c r="BS30" s="30">
        <f t="shared" si="36"/>
        <v>0</v>
      </c>
      <c r="BT30" s="30"/>
      <c r="BU30" s="27" t="e">
        <f t="shared" si="37"/>
        <v>#VALUE!</v>
      </c>
      <c r="BV30" s="28">
        <f t="shared" si="38"/>
        <v>0</v>
      </c>
      <c r="BW30" s="27" t="e">
        <f t="shared" si="39"/>
        <v>#VALUE!</v>
      </c>
      <c r="BX30" s="28">
        <f t="shared" si="40"/>
        <v>0</v>
      </c>
      <c r="BY30" s="28">
        <f>IF(OR(T30="",T30=" ",T30="　"),0,IF(D30&gt;=810101,0,IF(BJ30=1,1,IF(MATCH(T30,Sheet2!$D$3:$D$12,1)&lt;=2,1,0))))</f>
        <v>0</v>
      </c>
      <c r="BZ30" s="28">
        <f>IF(OR(X30="",X30=" ",X30="　"),0,IF(D30&gt;=810101,0,IF(BK30=1,1,IF(MATCH(X30,Sheet2!$D$3:$D$12,1)&lt;=2,1,0))))</f>
        <v>0</v>
      </c>
      <c r="CA30" s="28">
        <f>IF(OR(AB30="",AB30=" ",AB30="　"),0,IF(D30&gt;=810101,0,IF(BL30=1,1,IF(MATCH(AB30,Sheet2!$D$3:$D$12,1)&lt;=2,1,0))))</f>
        <v>0</v>
      </c>
      <c r="CB30" s="28">
        <f>IF(OR(AF30="",AF30=" ",AF30="　"),0,IF(D30&gt;=810101,0,IF(BM30=1,1,IF(MATCH(AF30,Sheet2!$D$3:$D$12,1)&lt;=2,1,0))))</f>
        <v>0</v>
      </c>
      <c r="CC30" s="29">
        <f t="shared" si="41"/>
        <v>4</v>
      </c>
      <c r="CD30" s="29">
        <f t="shared" si="42"/>
        <v>3</v>
      </c>
      <c r="CE30" s="30">
        <f t="shared" si="43"/>
        <v>0</v>
      </c>
      <c r="CF30" s="30">
        <f t="shared" si="44"/>
        <v>0</v>
      </c>
      <c r="CG30" s="30">
        <f t="shared" si="45"/>
        <v>0</v>
      </c>
      <c r="CH30" s="30">
        <f t="shared" si="45"/>
        <v>0</v>
      </c>
      <c r="CI30" s="30"/>
      <c r="CJ30" s="27" t="e">
        <f t="shared" si="46"/>
        <v>#VALUE!</v>
      </c>
      <c r="CK30" s="28">
        <f t="shared" si="47"/>
        <v>0</v>
      </c>
      <c r="CL30" s="27" t="e">
        <f t="shared" si="48"/>
        <v>#VALUE!</v>
      </c>
      <c r="CM30" s="28">
        <f t="shared" si="49"/>
        <v>0</v>
      </c>
      <c r="CN30" s="28">
        <f>IF(OR(T30="",T30=" ",T30="　"),0,IF(D30&gt;=810701,0,IF(BY30=1,1,IF(MATCH(T30,Sheet2!$D$3:$D$12,1)&lt;=3,1,0))))</f>
        <v>0</v>
      </c>
      <c r="CO30" s="28">
        <f>IF(OR(X30="",X30=" ",X30="　"),0,IF(D30&gt;=810701,0,IF(BZ30=1,1,IF(MATCH(X30,Sheet2!$D$3:$D$12,1)&lt;=3,1,0))))</f>
        <v>0</v>
      </c>
      <c r="CP30" s="28">
        <f>IF(OR(AB30="",AB30=" ",AB30="　"),0,IF(D30&gt;=810701,0,IF(CA30=1,1,IF(MATCH(AB30,Sheet2!$D$3:$D$12,1)&lt;=3,1,0))))</f>
        <v>0</v>
      </c>
      <c r="CQ30" s="28">
        <f>IF(OR(AF30="",AF30=" ",AF30="　"),0,IF(D30&gt;=810701,0,IF(CB30=1,1,IF(MATCH(AF30,Sheet2!$D$3:$D$12,1)&lt;=3,1,0))))</f>
        <v>0</v>
      </c>
      <c r="CR30" s="29">
        <f t="shared" si="50"/>
        <v>4</v>
      </c>
      <c r="CS30" s="29">
        <f t="shared" si="51"/>
        <v>3</v>
      </c>
      <c r="CT30" s="30">
        <f t="shared" si="52"/>
        <v>0</v>
      </c>
      <c r="CU30" s="30">
        <f t="shared" si="53"/>
        <v>0</v>
      </c>
      <c r="CV30" s="30">
        <f t="shared" si="54"/>
        <v>0</v>
      </c>
      <c r="CW30" s="30">
        <f t="shared" si="54"/>
        <v>0</v>
      </c>
      <c r="CX30" s="31"/>
      <c r="CY30" s="27" t="e">
        <f t="shared" si="55"/>
        <v>#VALUE!</v>
      </c>
      <c r="CZ30" s="28">
        <f t="shared" si="56"/>
        <v>0</v>
      </c>
      <c r="DA30" s="27" t="e">
        <f t="shared" si="57"/>
        <v>#VALUE!</v>
      </c>
      <c r="DB30" s="28">
        <f t="shared" si="58"/>
        <v>0</v>
      </c>
      <c r="DC30" s="28">
        <f>IF(OR(T30="",T30=" ",T30="　"),0,IF(D30&gt;=820101,0,IF(CN30=1,1,IF(MATCH(T30,Sheet2!$D$3:$D$12,1)&lt;=4,1,0))))</f>
        <v>0</v>
      </c>
      <c r="DD30" s="28">
        <f>IF(OR(X30="",X30=" ",X30="　"),0,IF(D30&gt;=820101,0,IF(CO30=1,1,IF(MATCH(X30,Sheet2!$D$3:$D$12,1)&lt;=4,1,0))))</f>
        <v>0</v>
      </c>
      <c r="DE30" s="28">
        <f>IF(OR(AB30="",AB30=" ",AB30="　"),0,IF(D30&gt;=820101,0,IF(CP30=1,1,IF(MATCH(AB30,Sheet2!$D$3:$D$12,1)&lt;=4,1,0))))</f>
        <v>0</v>
      </c>
      <c r="DF30" s="28">
        <f>IF(OR(AF30="",AF30=" ",AF30="　"),0,IF(D30&gt;=820101,0,IF(CQ30=1,1,IF(MATCH(AF30,Sheet2!$D$3:$D$12,1)&lt;=4,1,0))))</f>
        <v>0</v>
      </c>
      <c r="DG30" s="29">
        <f t="shared" si="59"/>
        <v>3</v>
      </c>
      <c r="DH30" s="29">
        <f t="shared" si="60"/>
        <v>3</v>
      </c>
      <c r="DI30" s="30">
        <f t="shared" si="61"/>
        <v>0</v>
      </c>
      <c r="DJ30" s="30">
        <f t="shared" si="62"/>
        <v>0</v>
      </c>
      <c r="DK30" s="30">
        <f t="shared" si="63"/>
        <v>0</v>
      </c>
      <c r="DL30" s="30">
        <f t="shared" si="63"/>
        <v>0</v>
      </c>
      <c r="DM30" s="31"/>
      <c r="DN30" s="27" t="e">
        <f t="shared" si="64"/>
        <v>#VALUE!</v>
      </c>
      <c r="DO30" s="28">
        <f t="shared" si="65"/>
        <v>0</v>
      </c>
      <c r="DP30" s="27" t="e">
        <f t="shared" si="66"/>
        <v>#VALUE!</v>
      </c>
      <c r="DQ30" s="28">
        <f t="shared" si="67"/>
        <v>0</v>
      </c>
      <c r="DR30" s="28">
        <f>IF(OR(T30="",T30=" ",T30="　"),0,IF(D30&gt;=820701,0,IF(DC30=1,1,IF(MATCH(T30,Sheet2!$D$3:$D$12,1)&lt;=5,1,0))))</f>
        <v>0</v>
      </c>
      <c r="DS30" s="28">
        <f>IF(OR(X30="",X30=" ",X30="　"),0,IF(D30&gt;=820701,0,IF(DD30=1,1,IF(MATCH(X30,Sheet2!$D$3:$D$12,1)&lt;=5,1,0))))</f>
        <v>0</v>
      </c>
      <c r="DT30" s="28">
        <f>IF(OR(AB30="",AB30=" ",AB30="　"),0,IF(D30&gt;=820701,0,IF(DE30=1,1,IF(MATCH(AB30,Sheet2!$D$3:$D$12,1)&lt;=5,1,0))))</f>
        <v>0</v>
      </c>
      <c r="DU30" s="28">
        <f>IF(OR(AF30="",AF30=" ",AF30="　"),0,IF(D30&gt;=820701,0,IF(DF30=1,1,IF(MATCH(AF30,Sheet2!$D$3:$D$12,1)&lt;=5,1,0))))</f>
        <v>0</v>
      </c>
      <c r="DV30" s="29">
        <f t="shared" si="68"/>
        <v>3</v>
      </c>
      <c r="DW30" s="29">
        <f t="shared" si="69"/>
        <v>3</v>
      </c>
      <c r="DX30" s="30">
        <f t="shared" si="70"/>
        <v>0</v>
      </c>
      <c r="DY30" s="30">
        <f t="shared" si="71"/>
        <v>0</v>
      </c>
      <c r="DZ30" s="30">
        <f t="shared" si="72"/>
        <v>0</v>
      </c>
      <c r="EA30" s="30">
        <f t="shared" si="72"/>
        <v>0</v>
      </c>
      <c r="EB30" s="31"/>
      <c r="EC30" s="27" t="e">
        <f t="shared" si="73"/>
        <v>#VALUE!</v>
      </c>
      <c r="ED30" s="28">
        <f t="shared" si="74"/>
        <v>0</v>
      </c>
      <c r="EE30" s="27" t="e">
        <f t="shared" si="75"/>
        <v>#VALUE!</v>
      </c>
      <c r="EF30" s="28">
        <f t="shared" si="76"/>
        <v>0</v>
      </c>
      <c r="EG30" s="28">
        <f>IF(OR(T30="",T30=" ",T30="　"),0,IF(D30&gt;=830101,0,IF(DR30=1,1,IF(MATCH(T30,Sheet2!$D$3:$D$12,1)&lt;=6,1,0))))</f>
        <v>0</v>
      </c>
      <c r="EH30" s="28">
        <f>IF(OR(X30="",X30=" ",X30="　"),0,IF(D30&gt;=830101,0,IF(DS30=1,1,IF(MATCH(X30,Sheet2!$D$3:$D$12,1)&lt;=6,1,0))))</f>
        <v>0</v>
      </c>
      <c r="EI30" s="28">
        <f>IF(OR(AB30="",AB30=" ",AB30="　"),0,IF(D30&gt;=830101,0,IF(DT30=1,1,IF(MATCH(AB30,Sheet2!$D$3:$D$12,1)&lt;=6,1,0))))</f>
        <v>0</v>
      </c>
      <c r="EJ30" s="28">
        <f>IF(OR(AF30="",AF30=" ",AF30="　"),0,IF(D30&gt;=830101,0,IF(DU30=1,1,IF(MATCH(AF30,Sheet2!$D$3:$D$12,1)&lt;=6,1,0))))</f>
        <v>0</v>
      </c>
      <c r="EK30" s="29">
        <f t="shared" si="77"/>
        <v>2</v>
      </c>
      <c r="EL30" s="29">
        <f t="shared" si="78"/>
        <v>2</v>
      </c>
      <c r="EM30" s="30">
        <f t="shared" si="79"/>
        <v>0</v>
      </c>
      <c r="EN30" s="30">
        <f t="shared" si="80"/>
        <v>0</v>
      </c>
      <c r="EO30" s="30">
        <f t="shared" si="81"/>
        <v>0</v>
      </c>
      <c r="EP30" s="30">
        <f t="shared" si="81"/>
        <v>0</v>
      </c>
      <c r="EQ30" s="31"/>
      <c r="ER30" s="27" t="e">
        <f t="shared" si="82"/>
        <v>#VALUE!</v>
      </c>
      <c r="ES30" s="28">
        <f t="shared" si="83"/>
        <v>0</v>
      </c>
      <c r="ET30" s="27" t="e">
        <f t="shared" si="84"/>
        <v>#VALUE!</v>
      </c>
      <c r="EU30" s="28">
        <f t="shared" si="85"/>
        <v>0</v>
      </c>
      <c r="EV30" s="28">
        <f>IF(OR(T30="",T30=" ",T30="　"),0,IF(D30&gt;=830701,0,IF(EG30=1,1,IF(MATCH(T30,Sheet2!$D$3:$D$12,1)&lt;=7,1,0))))</f>
        <v>0</v>
      </c>
      <c r="EW30" s="28">
        <f>IF(OR(X30="",X30=" ",X30="　"),0,IF(D30&gt;=830701,0,IF(EH30=1,1,IF(MATCH(X30,Sheet2!$D$3:$D$12,1)&lt;=7,1,0))))</f>
        <v>0</v>
      </c>
      <c r="EX30" s="28">
        <f>IF(OR(AB30="",AB30=" ",AB30="　"),0,IF(D30&gt;=830701,0,IF(EI30=1,1,IF(MATCH(AB30,Sheet2!$D$3:$D$12,1)&lt;=7,1,0))))</f>
        <v>0</v>
      </c>
      <c r="EY30" s="28">
        <f>IF(OR(AF30="",AF30=" ",AF30="　"),0,IF(D30&gt;=830701,0,IF(EJ30=1,1,IF(MATCH(AF30,Sheet2!$D$3:$D$12,1)&lt;=7,1,0))))</f>
        <v>0</v>
      </c>
      <c r="EZ30" s="29">
        <f t="shared" si="86"/>
        <v>2</v>
      </c>
      <c r="FA30" s="29">
        <f t="shared" si="87"/>
        <v>2</v>
      </c>
      <c r="FB30" s="30">
        <f t="shared" si="88"/>
        <v>0</v>
      </c>
      <c r="FC30" s="30">
        <f t="shared" si="89"/>
        <v>0</v>
      </c>
      <c r="FD30" s="30">
        <f t="shared" si="90"/>
        <v>0</v>
      </c>
      <c r="FE30" s="30">
        <f t="shared" si="90"/>
        <v>0</v>
      </c>
      <c r="FF30" s="31"/>
      <c r="FG30" s="27" t="e">
        <f t="shared" si="91"/>
        <v>#VALUE!</v>
      </c>
      <c r="FH30" s="28">
        <f t="shared" si="92"/>
        <v>0</v>
      </c>
      <c r="FI30" s="27" t="e">
        <f t="shared" si="93"/>
        <v>#VALUE!</v>
      </c>
      <c r="FJ30" s="28">
        <f t="shared" si="94"/>
        <v>0</v>
      </c>
      <c r="FK30" s="28">
        <f>IF(OR(T30="",T30=" ",T30="　"),0,IF(D30&gt;=840101,0,IF(EV30=1,1,IF(MATCH(T30,Sheet2!$D$3:$D$12,1)&lt;=8,1,0))))</f>
        <v>0</v>
      </c>
      <c r="FL30" s="28">
        <f>IF(OR(X30="",X30=" ",X30="　"),0,IF(D30&gt;=840101,0,IF(EW30=1,1,IF(MATCH(X30,Sheet2!$D$3:$D$12,1)&lt;=8,1,0))))</f>
        <v>0</v>
      </c>
      <c r="FM30" s="28">
        <f>IF(OR(AB30="",AB30=" ",AB30="　"),0,IF(D30&gt;=840101,0,IF(EX30=1,1,IF(MATCH(AB30,Sheet2!$D$3:$D$12,1)&lt;=8,1,0))))</f>
        <v>0</v>
      </c>
      <c r="FN30" s="28">
        <f>IF(OR(AF30="",AF30=" ",AF30="　"),0,IF(D30&gt;=840101,0,IF(EY30=1,1,IF(MATCH(AF30,Sheet2!$D$3:$D$12,1)&lt;=8,1,0))))</f>
        <v>0</v>
      </c>
      <c r="FO30" s="29">
        <f t="shared" si="95"/>
        <v>1</v>
      </c>
      <c r="FP30" s="29">
        <f t="shared" si="96"/>
        <v>1</v>
      </c>
      <c r="FQ30" s="30">
        <f t="shared" si="97"/>
        <v>0</v>
      </c>
      <c r="FR30" s="30">
        <f t="shared" si="98"/>
        <v>0</v>
      </c>
      <c r="FS30" s="30">
        <f t="shared" si="99"/>
        <v>0</v>
      </c>
      <c r="FT30" s="30">
        <f t="shared" si="99"/>
        <v>0</v>
      </c>
      <c r="FU30" s="31"/>
      <c r="FV30" s="27" t="e">
        <f t="shared" si="100"/>
        <v>#VALUE!</v>
      </c>
      <c r="FW30" s="28">
        <f t="shared" si="101"/>
        <v>0</v>
      </c>
      <c r="FX30" s="27" t="e">
        <f t="shared" si="102"/>
        <v>#VALUE!</v>
      </c>
      <c r="FY30" s="28">
        <f t="shared" si="103"/>
        <v>0</v>
      </c>
      <c r="FZ30" s="28">
        <f>IF(OR(T30="",T30=" ",T30="　"),0,IF(D30&gt;=840701,0,IF(FK30=1,1,IF(MATCH(T30,Sheet2!$D$3:$D$12,1)&lt;=9,1,0))))</f>
        <v>0</v>
      </c>
      <c r="GA30" s="28">
        <f>IF(OR(X30="",X30=" ",X30="　"),0,IF(D30&gt;=840701,0,IF(FL30=1,1,IF(MATCH(X30,Sheet2!$D$3:$D$12,1)&lt;=9,1,0))))</f>
        <v>0</v>
      </c>
      <c r="GB30" s="28">
        <f>IF(OR(AB30="",AB30=" ",AB30="　"),0,IF(D30&gt;=840701,0,IF(FM30=1,1,IF(MATCH(AB30,Sheet2!$D$3:$D$12,1)&lt;=9,1,0))))</f>
        <v>0</v>
      </c>
      <c r="GC30" s="28">
        <f>IF(OR(AF30="",AF30=" ",AF30="　"),0,IF(D30&gt;=840701,0,IF(FN30=1,1,IF(MATCH(AF30,Sheet2!$D$3:$D$12,1)&lt;=9,1,0))))</f>
        <v>0</v>
      </c>
      <c r="GD30" s="29">
        <f t="shared" si="104"/>
        <v>1</v>
      </c>
      <c r="GE30" s="29">
        <f t="shared" si="105"/>
        <v>1</v>
      </c>
      <c r="GF30" s="30">
        <f t="shared" si="106"/>
        <v>0</v>
      </c>
      <c r="GG30" s="30">
        <f t="shared" si="107"/>
        <v>0</v>
      </c>
      <c r="GH30" s="30">
        <f t="shared" si="108"/>
        <v>0</v>
      </c>
      <c r="GI30" s="30">
        <f t="shared" si="108"/>
        <v>0</v>
      </c>
      <c r="GJ30" s="31"/>
      <c r="GK30" s="27" t="e">
        <f t="shared" si="109"/>
        <v>#VALUE!</v>
      </c>
      <c r="GL30" s="28">
        <f t="shared" si="110"/>
        <v>0</v>
      </c>
      <c r="GM30" s="27" t="e">
        <f t="shared" si="111"/>
        <v>#VALUE!</v>
      </c>
      <c r="GN30" s="28">
        <f t="shared" si="112"/>
        <v>0</v>
      </c>
      <c r="GO30" s="28">
        <f>IF(OR(T30="",T30=" ",T30="　"),0,IF(D30&gt;=840701,0,IF(FZ30=1,1,IF(MATCH(T30,Sheet2!$D$3:$D$12,1)&lt;=10,1,0))))</f>
        <v>0</v>
      </c>
      <c r="GP30" s="28">
        <f>IF(OR(X30="",X30=" ",X30="　"),0,IF(D30&gt;=840701,0,IF(GA30=1,1,IF(MATCH(X30,Sheet2!$D$3:$D$12,1)&lt;=10,1,0))))</f>
        <v>0</v>
      </c>
      <c r="GQ30" s="28">
        <f>IF(OR(AB30="",AB30=" ",AB30="　"),0,IF(D30&gt;=840701,0,IF(GB30=1,1,IF(MATCH(AB30,Sheet2!$D$3:$D$12,1)&lt;=10,1,0))))</f>
        <v>0</v>
      </c>
      <c r="GR30" s="28">
        <f>IF(OR(AF30="",AF30=" ",AF30="　"),0,IF(D30&gt;=840701,0,IF(GC30=1,1,IF(MATCH(AF30,Sheet2!$D$3:$D$12,1)&lt;=10,1,0))))</f>
        <v>0</v>
      </c>
      <c r="GS30" s="29">
        <f t="shared" si="113"/>
        <v>0</v>
      </c>
      <c r="GT30" s="29">
        <f t="shared" si="114"/>
        <v>0</v>
      </c>
      <c r="GU30" s="30">
        <f t="shared" si="115"/>
        <v>0</v>
      </c>
      <c r="GV30" s="30">
        <f t="shared" si="116"/>
        <v>0</v>
      </c>
      <c r="GW30" s="30">
        <f t="shared" si="117"/>
        <v>0</v>
      </c>
      <c r="GX30" s="30">
        <f t="shared" si="117"/>
        <v>0</v>
      </c>
      <c r="GY30" s="131"/>
      <c r="GZ30" s="39" t="str">
        <f t="shared" si="118"/>
        <v>1911/00/00</v>
      </c>
      <c r="HA30" s="131" t="e">
        <f t="shared" si="119"/>
        <v>#VALUE!</v>
      </c>
      <c r="HB30" s="131" t="str">
        <f t="shared" si="120"/>
        <v>1911/00/00</v>
      </c>
      <c r="HC30" s="131" t="e">
        <f t="shared" si="121"/>
        <v>#VALUE!</v>
      </c>
      <c r="HD30" s="131" t="str">
        <f t="shared" si="122"/>
        <v>1911/00/00</v>
      </c>
      <c r="HE30" s="131" t="e">
        <f t="shared" si="123"/>
        <v>#VALUE!</v>
      </c>
      <c r="HF30" s="131" t="str">
        <f t="shared" si="124"/>
        <v>2016/01/01</v>
      </c>
      <c r="HH30" s="131">
        <f>IF(OR(C30="",C30=" ",C30="　"),0,IF(D30&gt;780630,0,ROUND(VLOOKUP(F30,Sheet2!$A$1:$B$20,2,FALSE)*E30,0)))</f>
        <v>0</v>
      </c>
      <c r="HI30" s="131">
        <f t="shared" si="125"/>
        <v>0</v>
      </c>
      <c r="HJ30" s="131">
        <f t="shared" si="126"/>
        <v>0</v>
      </c>
      <c r="HL30" s="131" t="str">
        <f t="shared" si="127"/>
        <v/>
      </c>
      <c r="HM30" s="131" t="str">
        <f t="shared" si="128"/>
        <v/>
      </c>
      <c r="HN30" s="131" t="str">
        <f t="shared" si="129"/>
        <v/>
      </c>
      <c r="HO30" s="131" t="str">
        <f t="shared" si="130"/>
        <v/>
      </c>
      <c r="HP30" s="131" t="str">
        <f t="shared" si="131"/>
        <v/>
      </c>
      <c r="HQ30" s="131" t="str">
        <f t="shared" si="131"/>
        <v/>
      </c>
      <c r="HR30" s="131" t="str">
        <f t="shared" si="132"/>
        <v/>
      </c>
    </row>
    <row r="31" spans="1:226" ht="60" customHeight="1">
      <c r="A31" s="125">
        <v>26</v>
      </c>
      <c r="B31" s="32"/>
      <c r="C31" s="33"/>
      <c r="D31" s="34"/>
      <c r="E31" s="55"/>
      <c r="F31" s="46"/>
      <c r="G31" s="48">
        <f>IF(OR(C31="",C31=" ",C31="　"),0,IF(D31&gt;780630,0,ROUND(VLOOKUP(F31,Sheet2!$A$1:$B$20,2,FALSE),0)))</f>
        <v>0</v>
      </c>
      <c r="H31" s="49">
        <f t="shared" si="0"/>
        <v>0</v>
      </c>
      <c r="I31" s="24">
        <f t="shared" si="1"/>
        <v>0</v>
      </c>
      <c r="J31" s="25">
        <f t="shared" si="2"/>
        <v>0</v>
      </c>
      <c r="K31" s="35"/>
      <c r="L31" s="133" t="str">
        <f t="shared" si="133"/>
        <v/>
      </c>
      <c r="M31" s="51" t="str">
        <f t="shared" si="4"/>
        <v/>
      </c>
      <c r="N31" s="56">
        <v>15.5</v>
      </c>
      <c r="O31" s="38"/>
      <c r="P31" s="133" t="str">
        <f t="shared" si="134"/>
        <v/>
      </c>
      <c r="Q31" s="51" t="str">
        <f t="shared" si="6"/>
        <v/>
      </c>
      <c r="R31" s="56">
        <v>15.5</v>
      </c>
      <c r="S31" s="38"/>
      <c r="T31" s="34"/>
      <c r="U31" s="51" t="str">
        <f t="shared" si="7"/>
        <v/>
      </c>
      <c r="V31" s="56">
        <v>15.5</v>
      </c>
      <c r="W31" s="38"/>
      <c r="X31" s="34"/>
      <c r="Y31" s="51" t="str">
        <f t="shared" si="8"/>
        <v/>
      </c>
      <c r="Z31" s="56">
        <v>15.5</v>
      </c>
      <c r="AA31" s="35"/>
      <c r="AB31" s="34"/>
      <c r="AC31" s="51" t="str">
        <f t="shared" si="9"/>
        <v/>
      </c>
      <c r="AD31" s="56">
        <v>15.5</v>
      </c>
      <c r="AE31" s="38"/>
      <c r="AF31" s="34"/>
      <c r="AG31" s="51" t="str">
        <f t="shared" si="10"/>
        <v/>
      </c>
      <c r="AH31" s="56">
        <v>15.5</v>
      </c>
      <c r="AI31" s="37">
        <f t="shared" si="11"/>
        <v>0</v>
      </c>
      <c r="AJ31" s="47">
        <f t="shared" si="12"/>
        <v>0</v>
      </c>
      <c r="AK31" s="26">
        <f t="shared" si="13"/>
        <v>0</v>
      </c>
      <c r="AL31" s="53">
        <f t="shared" si="14"/>
        <v>0</v>
      </c>
      <c r="AM31" s="36"/>
      <c r="AN31" s="54"/>
      <c r="AO31" s="131" t="e">
        <f>VLOOKUP(LEFT(C31,1),Sheet2!$L$3:$M$28,2,FALSE)&amp;MID(C31,2,9)</f>
        <v>#N/A</v>
      </c>
      <c r="AP31" s="131" t="e">
        <f t="shared" si="15"/>
        <v>#N/A</v>
      </c>
      <c r="AQ31" s="131" t="e">
        <f t="shared" si="16"/>
        <v>#N/A</v>
      </c>
      <c r="AR31" s="27">
        <f t="shared" si="17"/>
        <v>0</v>
      </c>
      <c r="AS31" s="28">
        <f t="shared" si="18"/>
        <v>0</v>
      </c>
      <c r="AT31" s="27">
        <f t="shared" si="19"/>
        <v>0</v>
      </c>
      <c r="AU31" s="28">
        <f t="shared" si="20"/>
        <v>0</v>
      </c>
      <c r="AV31" s="28">
        <f t="shared" si="21"/>
        <v>0</v>
      </c>
      <c r="AW31" s="28">
        <f t="shared" si="22"/>
        <v>0</v>
      </c>
      <c r="AX31" s="28">
        <f t="shared" si="23"/>
        <v>0</v>
      </c>
      <c r="AY31" s="28">
        <f t="shared" si="24"/>
        <v>0</v>
      </c>
      <c r="AZ31" s="29" t="str">
        <f t="shared" si="25"/>
        <v/>
      </c>
      <c r="BA31" s="29"/>
      <c r="BB31" s="30">
        <f t="shared" si="26"/>
        <v>0</v>
      </c>
      <c r="BC31" s="30">
        <f t="shared" si="26"/>
        <v>0</v>
      </c>
      <c r="BD31" s="31">
        <f t="shared" si="27"/>
        <v>0</v>
      </c>
      <c r="BE31" s="131"/>
      <c r="BF31" s="27" t="e">
        <f t="shared" si="28"/>
        <v>#VALUE!</v>
      </c>
      <c r="BG31" s="28">
        <f t="shared" si="29"/>
        <v>0</v>
      </c>
      <c r="BH31" s="27" t="e">
        <f t="shared" si="30"/>
        <v>#VALUE!</v>
      </c>
      <c r="BI31" s="28">
        <f t="shared" si="31"/>
        <v>0</v>
      </c>
      <c r="BJ31" s="28">
        <f>IF(OR(T31="",T31=" ",T31="　"),0,IF(D31&gt;=800701,0,IF(MATCH(T31,Sheet2!$D$3:$D$12,1)&lt;=1,1,0)))</f>
        <v>0</v>
      </c>
      <c r="BK31" s="28">
        <f>IF(OR(X31="",X31=" ",X31="　"),0,IF(D31&gt;=800701,0,IF(MATCH(X31,Sheet2!$D$3:$D$12,1)&lt;=1,1,0)))</f>
        <v>0</v>
      </c>
      <c r="BL31" s="28">
        <f>IF(OR(AB31="",AB31=" ",AB31="　"),0,IF(D31&gt;=800701,0,IF(MATCH(AB31,Sheet2!$D$3:$D$12,1)&lt;=1,1,0)))</f>
        <v>0</v>
      </c>
      <c r="BM31" s="28">
        <f>IF(OR(AF31="",AF31=" ",AF31="　"),0,IF(D31&gt;=800701,0,IF(MATCH(AF31,Sheet2!$D$3:$D$12,1)&lt;=1,1,0)))</f>
        <v>0</v>
      </c>
      <c r="BN31" s="29">
        <f t="shared" si="32"/>
        <v>5</v>
      </c>
      <c r="BO31" s="29">
        <f t="shared" si="33"/>
        <v>3</v>
      </c>
      <c r="BP31" s="30">
        <f t="shared" si="34"/>
        <v>0</v>
      </c>
      <c r="BQ31" s="30">
        <f t="shared" si="35"/>
        <v>0</v>
      </c>
      <c r="BR31" s="30">
        <f t="shared" si="36"/>
        <v>0</v>
      </c>
      <c r="BS31" s="30">
        <f t="shared" si="36"/>
        <v>0</v>
      </c>
      <c r="BT31" s="30"/>
      <c r="BU31" s="27" t="e">
        <f t="shared" si="37"/>
        <v>#VALUE!</v>
      </c>
      <c r="BV31" s="28">
        <f t="shared" si="38"/>
        <v>0</v>
      </c>
      <c r="BW31" s="27" t="e">
        <f t="shared" si="39"/>
        <v>#VALUE!</v>
      </c>
      <c r="BX31" s="28">
        <f t="shared" si="40"/>
        <v>0</v>
      </c>
      <c r="BY31" s="28">
        <f>IF(OR(T31="",T31=" ",T31="　"),0,IF(D31&gt;=810101,0,IF(BJ31=1,1,IF(MATCH(T31,Sheet2!$D$3:$D$12,1)&lt;=2,1,0))))</f>
        <v>0</v>
      </c>
      <c r="BZ31" s="28">
        <f>IF(OR(X31="",X31=" ",X31="　"),0,IF(D31&gt;=810101,0,IF(BK31=1,1,IF(MATCH(X31,Sheet2!$D$3:$D$12,1)&lt;=2,1,0))))</f>
        <v>0</v>
      </c>
      <c r="CA31" s="28">
        <f>IF(OR(AB31="",AB31=" ",AB31="　"),0,IF(D31&gt;=810101,0,IF(BL31=1,1,IF(MATCH(AB31,Sheet2!$D$3:$D$12,1)&lt;=2,1,0))))</f>
        <v>0</v>
      </c>
      <c r="CB31" s="28">
        <f>IF(OR(AF31="",AF31=" ",AF31="　"),0,IF(D31&gt;=810101,0,IF(BM31=1,1,IF(MATCH(AF31,Sheet2!$D$3:$D$12,1)&lt;=2,1,0))))</f>
        <v>0</v>
      </c>
      <c r="CC31" s="29">
        <f t="shared" si="41"/>
        <v>4</v>
      </c>
      <c r="CD31" s="29">
        <f t="shared" si="42"/>
        <v>3</v>
      </c>
      <c r="CE31" s="30">
        <f t="shared" si="43"/>
        <v>0</v>
      </c>
      <c r="CF31" s="30">
        <f t="shared" si="44"/>
        <v>0</v>
      </c>
      <c r="CG31" s="30">
        <f t="shared" si="45"/>
        <v>0</v>
      </c>
      <c r="CH31" s="30">
        <f t="shared" si="45"/>
        <v>0</v>
      </c>
      <c r="CI31" s="30"/>
      <c r="CJ31" s="27" t="e">
        <f t="shared" si="46"/>
        <v>#VALUE!</v>
      </c>
      <c r="CK31" s="28">
        <f t="shared" si="47"/>
        <v>0</v>
      </c>
      <c r="CL31" s="27" t="e">
        <f t="shared" si="48"/>
        <v>#VALUE!</v>
      </c>
      <c r="CM31" s="28">
        <f t="shared" si="49"/>
        <v>0</v>
      </c>
      <c r="CN31" s="28">
        <f>IF(OR(T31="",T31=" ",T31="　"),0,IF(D31&gt;=810701,0,IF(BY31=1,1,IF(MATCH(T31,Sheet2!$D$3:$D$12,1)&lt;=3,1,0))))</f>
        <v>0</v>
      </c>
      <c r="CO31" s="28">
        <f>IF(OR(X31="",X31=" ",X31="　"),0,IF(D31&gt;=810701,0,IF(BZ31=1,1,IF(MATCH(X31,Sheet2!$D$3:$D$12,1)&lt;=3,1,0))))</f>
        <v>0</v>
      </c>
      <c r="CP31" s="28">
        <f>IF(OR(AB31="",AB31=" ",AB31="　"),0,IF(D31&gt;=810701,0,IF(CA31=1,1,IF(MATCH(AB31,Sheet2!$D$3:$D$12,1)&lt;=3,1,0))))</f>
        <v>0</v>
      </c>
      <c r="CQ31" s="28">
        <f>IF(OR(AF31="",AF31=" ",AF31="　"),0,IF(D31&gt;=810701,0,IF(CB31=1,1,IF(MATCH(AF31,Sheet2!$D$3:$D$12,1)&lt;=3,1,0))))</f>
        <v>0</v>
      </c>
      <c r="CR31" s="29">
        <f t="shared" si="50"/>
        <v>4</v>
      </c>
      <c r="CS31" s="29">
        <f t="shared" si="51"/>
        <v>3</v>
      </c>
      <c r="CT31" s="30">
        <f t="shared" si="52"/>
        <v>0</v>
      </c>
      <c r="CU31" s="30">
        <f t="shared" si="53"/>
        <v>0</v>
      </c>
      <c r="CV31" s="30">
        <f t="shared" si="54"/>
        <v>0</v>
      </c>
      <c r="CW31" s="30">
        <f t="shared" si="54"/>
        <v>0</v>
      </c>
      <c r="CX31" s="31"/>
      <c r="CY31" s="27" t="e">
        <f t="shared" si="55"/>
        <v>#VALUE!</v>
      </c>
      <c r="CZ31" s="28">
        <f t="shared" si="56"/>
        <v>0</v>
      </c>
      <c r="DA31" s="27" t="e">
        <f t="shared" si="57"/>
        <v>#VALUE!</v>
      </c>
      <c r="DB31" s="28">
        <f t="shared" si="58"/>
        <v>0</v>
      </c>
      <c r="DC31" s="28">
        <f>IF(OR(T31="",T31=" ",T31="　"),0,IF(D31&gt;=820101,0,IF(CN31=1,1,IF(MATCH(T31,Sheet2!$D$3:$D$12,1)&lt;=4,1,0))))</f>
        <v>0</v>
      </c>
      <c r="DD31" s="28">
        <f>IF(OR(X31="",X31=" ",X31="　"),0,IF(D31&gt;=820101,0,IF(CO31=1,1,IF(MATCH(X31,Sheet2!$D$3:$D$12,1)&lt;=4,1,0))))</f>
        <v>0</v>
      </c>
      <c r="DE31" s="28">
        <f>IF(OR(AB31="",AB31=" ",AB31="　"),0,IF(D31&gt;=820101,0,IF(CP31=1,1,IF(MATCH(AB31,Sheet2!$D$3:$D$12,1)&lt;=4,1,0))))</f>
        <v>0</v>
      </c>
      <c r="DF31" s="28">
        <f>IF(OR(AF31="",AF31=" ",AF31="　"),0,IF(D31&gt;=820101,0,IF(CQ31=1,1,IF(MATCH(AF31,Sheet2!$D$3:$D$12,1)&lt;=4,1,0))))</f>
        <v>0</v>
      </c>
      <c r="DG31" s="29">
        <f t="shared" si="59"/>
        <v>3</v>
      </c>
      <c r="DH31" s="29">
        <f t="shared" si="60"/>
        <v>3</v>
      </c>
      <c r="DI31" s="30">
        <f t="shared" si="61"/>
        <v>0</v>
      </c>
      <c r="DJ31" s="30">
        <f t="shared" si="62"/>
        <v>0</v>
      </c>
      <c r="DK31" s="30">
        <f t="shared" si="63"/>
        <v>0</v>
      </c>
      <c r="DL31" s="30">
        <f t="shared" si="63"/>
        <v>0</v>
      </c>
      <c r="DM31" s="31"/>
      <c r="DN31" s="27" t="e">
        <f t="shared" si="64"/>
        <v>#VALUE!</v>
      </c>
      <c r="DO31" s="28">
        <f t="shared" si="65"/>
        <v>0</v>
      </c>
      <c r="DP31" s="27" t="e">
        <f t="shared" si="66"/>
        <v>#VALUE!</v>
      </c>
      <c r="DQ31" s="28">
        <f t="shared" si="67"/>
        <v>0</v>
      </c>
      <c r="DR31" s="28">
        <f>IF(OR(T31="",T31=" ",T31="　"),0,IF(D31&gt;=820701,0,IF(DC31=1,1,IF(MATCH(T31,Sheet2!$D$3:$D$12,1)&lt;=5,1,0))))</f>
        <v>0</v>
      </c>
      <c r="DS31" s="28">
        <f>IF(OR(X31="",X31=" ",X31="　"),0,IF(D31&gt;=820701,0,IF(DD31=1,1,IF(MATCH(X31,Sheet2!$D$3:$D$12,1)&lt;=5,1,0))))</f>
        <v>0</v>
      </c>
      <c r="DT31" s="28">
        <f>IF(OR(AB31="",AB31=" ",AB31="　"),0,IF(D31&gt;=820701,0,IF(DE31=1,1,IF(MATCH(AB31,Sheet2!$D$3:$D$12,1)&lt;=5,1,0))))</f>
        <v>0</v>
      </c>
      <c r="DU31" s="28">
        <f>IF(OR(AF31="",AF31=" ",AF31="　"),0,IF(D31&gt;=820701,0,IF(DF31=1,1,IF(MATCH(AF31,Sheet2!$D$3:$D$12,1)&lt;=5,1,0))))</f>
        <v>0</v>
      </c>
      <c r="DV31" s="29">
        <f t="shared" si="68"/>
        <v>3</v>
      </c>
      <c r="DW31" s="29">
        <f t="shared" si="69"/>
        <v>3</v>
      </c>
      <c r="DX31" s="30">
        <f t="shared" si="70"/>
        <v>0</v>
      </c>
      <c r="DY31" s="30">
        <f t="shared" si="71"/>
        <v>0</v>
      </c>
      <c r="DZ31" s="30">
        <f t="shared" si="72"/>
        <v>0</v>
      </c>
      <c r="EA31" s="30">
        <f t="shared" si="72"/>
        <v>0</v>
      </c>
      <c r="EB31" s="31"/>
      <c r="EC31" s="27" t="e">
        <f t="shared" si="73"/>
        <v>#VALUE!</v>
      </c>
      <c r="ED31" s="28">
        <f t="shared" si="74"/>
        <v>0</v>
      </c>
      <c r="EE31" s="27" t="e">
        <f t="shared" si="75"/>
        <v>#VALUE!</v>
      </c>
      <c r="EF31" s="28">
        <f t="shared" si="76"/>
        <v>0</v>
      </c>
      <c r="EG31" s="28">
        <f>IF(OR(T31="",T31=" ",T31="　"),0,IF(D31&gt;=830101,0,IF(DR31=1,1,IF(MATCH(T31,Sheet2!$D$3:$D$12,1)&lt;=6,1,0))))</f>
        <v>0</v>
      </c>
      <c r="EH31" s="28">
        <f>IF(OR(X31="",X31=" ",X31="　"),0,IF(D31&gt;=830101,0,IF(DS31=1,1,IF(MATCH(X31,Sheet2!$D$3:$D$12,1)&lt;=6,1,0))))</f>
        <v>0</v>
      </c>
      <c r="EI31" s="28">
        <f>IF(OR(AB31="",AB31=" ",AB31="　"),0,IF(D31&gt;=830101,0,IF(DT31=1,1,IF(MATCH(AB31,Sheet2!$D$3:$D$12,1)&lt;=6,1,0))))</f>
        <v>0</v>
      </c>
      <c r="EJ31" s="28">
        <f>IF(OR(AF31="",AF31=" ",AF31="　"),0,IF(D31&gt;=830101,0,IF(DU31=1,1,IF(MATCH(AF31,Sheet2!$D$3:$D$12,1)&lt;=6,1,0))))</f>
        <v>0</v>
      </c>
      <c r="EK31" s="29">
        <f t="shared" si="77"/>
        <v>2</v>
      </c>
      <c r="EL31" s="29">
        <f t="shared" si="78"/>
        <v>2</v>
      </c>
      <c r="EM31" s="30">
        <f t="shared" si="79"/>
        <v>0</v>
      </c>
      <c r="EN31" s="30">
        <f t="shared" si="80"/>
        <v>0</v>
      </c>
      <c r="EO31" s="30">
        <f t="shared" si="81"/>
        <v>0</v>
      </c>
      <c r="EP31" s="30">
        <f t="shared" si="81"/>
        <v>0</v>
      </c>
      <c r="EQ31" s="31"/>
      <c r="ER31" s="27" t="e">
        <f t="shared" si="82"/>
        <v>#VALUE!</v>
      </c>
      <c r="ES31" s="28">
        <f t="shared" si="83"/>
        <v>0</v>
      </c>
      <c r="ET31" s="27" t="e">
        <f t="shared" si="84"/>
        <v>#VALUE!</v>
      </c>
      <c r="EU31" s="28">
        <f t="shared" si="85"/>
        <v>0</v>
      </c>
      <c r="EV31" s="28">
        <f>IF(OR(T31="",T31=" ",T31="　"),0,IF(D31&gt;=830701,0,IF(EG31=1,1,IF(MATCH(T31,Sheet2!$D$3:$D$12,1)&lt;=7,1,0))))</f>
        <v>0</v>
      </c>
      <c r="EW31" s="28">
        <f>IF(OR(X31="",X31=" ",X31="　"),0,IF(D31&gt;=830701,0,IF(EH31=1,1,IF(MATCH(X31,Sheet2!$D$3:$D$12,1)&lt;=7,1,0))))</f>
        <v>0</v>
      </c>
      <c r="EX31" s="28">
        <f>IF(OR(AB31="",AB31=" ",AB31="　"),0,IF(D31&gt;=830701,0,IF(EI31=1,1,IF(MATCH(AB31,Sheet2!$D$3:$D$12,1)&lt;=7,1,0))))</f>
        <v>0</v>
      </c>
      <c r="EY31" s="28">
        <f>IF(OR(AF31="",AF31=" ",AF31="　"),0,IF(D31&gt;=830701,0,IF(EJ31=1,1,IF(MATCH(AF31,Sheet2!$D$3:$D$12,1)&lt;=7,1,0))))</f>
        <v>0</v>
      </c>
      <c r="EZ31" s="29">
        <f t="shared" si="86"/>
        <v>2</v>
      </c>
      <c r="FA31" s="29">
        <f t="shared" si="87"/>
        <v>2</v>
      </c>
      <c r="FB31" s="30">
        <f t="shared" si="88"/>
        <v>0</v>
      </c>
      <c r="FC31" s="30">
        <f t="shared" si="89"/>
        <v>0</v>
      </c>
      <c r="FD31" s="30">
        <f t="shared" si="90"/>
        <v>0</v>
      </c>
      <c r="FE31" s="30">
        <f t="shared" si="90"/>
        <v>0</v>
      </c>
      <c r="FF31" s="31"/>
      <c r="FG31" s="27" t="e">
        <f t="shared" si="91"/>
        <v>#VALUE!</v>
      </c>
      <c r="FH31" s="28">
        <f t="shared" si="92"/>
        <v>0</v>
      </c>
      <c r="FI31" s="27" t="e">
        <f t="shared" si="93"/>
        <v>#VALUE!</v>
      </c>
      <c r="FJ31" s="28">
        <f t="shared" si="94"/>
        <v>0</v>
      </c>
      <c r="FK31" s="28">
        <f>IF(OR(T31="",T31=" ",T31="　"),0,IF(D31&gt;=840101,0,IF(EV31=1,1,IF(MATCH(T31,Sheet2!$D$3:$D$12,1)&lt;=8,1,0))))</f>
        <v>0</v>
      </c>
      <c r="FL31" s="28">
        <f>IF(OR(X31="",X31=" ",X31="　"),0,IF(D31&gt;=840101,0,IF(EW31=1,1,IF(MATCH(X31,Sheet2!$D$3:$D$12,1)&lt;=8,1,0))))</f>
        <v>0</v>
      </c>
      <c r="FM31" s="28">
        <f>IF(OR(AB31="",AB31=" ",AB31="　"),0,IF(D31&gt;=840101,0,IF(EX31=1,1,IF(MATCH(AB31,Sheet2!$D$3:$D$12,1)&lt;=8,1,0))))</f>
        <v>0</v>
      </c>
      <c r="FN31" s="28">
        <f>IF(OR(AF31="",AF31=" ",AF31="　"),0,IF(D31&gt;=840101,0,IF(EY31=1,1,IF(MATCH(AF31,Sheet2!$D$3:$D$12,1)&lt;=8,1,0))))</f>
        <v>0</v>
      </c>
      <c r="FO31" s="29">
        <f t="shared" si="95"/>
        <v>1</v>
      </c>
      <c r="FP31" s="29">
        <f t="shared" si="96"/>
        <v>1</v>
      </c>
      <c r="FQ31" s="30">
        <f t="shared" si="97"/>
        <v>0</v>
      </c>
      <c r="FR31" s="30">
        <f t="shared" si="98"/>
        <v>0</v>
      </c>
      <c r="FS31" s="30">
        <f t="shared" si="99"/>
        <v>0</v>
      </c>
      <c r="FT31" s="30">
        <f t="shared" si="99"/>
        <v>0</v>
      </c>
      <c r="FU31" s="31"/>
      <c r="FV31" s="27" t="e">
        <f t="shared" si="100"/>
        <v>#VALUE!</v>
      </c>
      <c r="FW31" s="28">
        <f t="shared" si="101"/>
        <v>0</v>
      </c>
      <c r="FX31" s="27" t="e">
        <f t="shared" si="102"/>
        <v>#VALUE!</v>
      </c>
      <c r="FY31" s="28">
        <f t="shared" si="103"/>
        <v>0</v>
      </c>
      <c r="FZ31" s="28">
        <f>IF(OR(T31="",T31=" ",T31="　"),0,IF(D31&gt;=840701,0,IF(FK31=1,1,IF(MATCH(T31,Sheet2!$D$3:$D$12,1)&lt;=9,1,0))))</f>
        <v>0</v>
      </c>
      <c r="GA31" s="28">
        <f>IF(OR(X31="",X31=" ",X31="　"),0,IF(D31&gt;=840701,0,IF(FL31=1,1,IF(MATCH(X31,Sheet2!$D$3:$D$12,1)&lt;=9,1,0))))</f>
        <v>0</v>
      </c>
      <c r="GB31" s="28">
        <f>IF(OR(AB31="",AB31=" ",AB31="　"),0,IF(D31&gt;=840701,0,IF(FM31=1,1,IF(MATCH(AB31,Sheet2!$D$3:$D$12,1)&lt;=9,1,0))))</f>
        <v>0</v>
      </c>
      <c r="GC31" s="28">
        <f>IF(OR(AF31="",AF31=" ",AF31="　"),0,IF(D31&gt;=840701,0,IF(FN31=1,1,IF(MATCH(AF31,Sheet2!$D$3:$D$12,1)&lt;=9,1,0))))</f>
        <v>0</v>
      </c>
      <c r="GD31" s="29">
        <f t="shared" si="104"/>
        <v>1</v>
      </c>
      <c r="GE31" s="29">
        <f t="shared" si="105"/>
        <v>1</v>
      </c>
      <c r="GF31" s="30">
        <f t="shared" si="106"/>
        <v>0</v>
      </c>
      <c r="GG31" s="30">
        <f t="shared" si="107"/>
        <v>0</v>
      </c>
      <c r="GH31" s="30">
        <f t="shared" si="108"/>
        <v>0</v>
      </c>
      <c r="GI31" s="30">
        <f t="shared" si="108"/>
        <v>0</v>
      </c>
      <c r="GJ31" s="31"/>
      <c r="GK31" s="27" t="e">
        <f t="shared" si="109"/>
        <v>#VALUE!</v>
      </c>
      <c r="GL31" s="28">
        <f t="shared" si="110"/>
        <v>0</v>
      </c>
      <c r="GM31" s="27" t="e">
        <f t="shared" si="111"/>
        <v>#VALUE!</v>
      </c>
      <c r="GN31" s="28">
        <f t="shared" si="112"/>
        <v>0</v>
      </c>
      <c r="GO31" s="28">
        <f>IF(OR(T31="",T31=" ",T31="　"),0,IF(D31&gt;=840701,0,IF(FZ31=1,1,IF(MATCH(T31,Sheet2!$D$3:$D$12,1)&lt;=10,1,0))))</f>
        <v>0</v>
      </c>
      <c r="GP31" s="28">
        <f>IF(OR(X31="",X31=" ",X31="　"),0,IF(D31&gt;=840701,0,IF(GA31=1,1,IF(MATCH(X31,Sheet2!$D$3:$D$12,1)&lt;=10,1,0))))</f>
        <v>0</v>
      </c>
      <c r="GQ31" s="28">
        <f>IF(OR(AB31="",AB31=" ",AB31="　"),0,IF(D31&gt;=840701,0,IF(GB31=1,1,IF(MATCH(AB31,Sheet2!$D$3:$D$12,1)&lt;=10,1,0))))</f>
        <v>0</v>
      </c>
      <c r="GR31" s="28">
        <f>IF(OR(AF31="",AF31=" ",AF31="　"),0,IF(D31&gt;=840701,0,IF(GC31=1,1,IF(MATCH(AF31,Sheet2!$D$3:$D$12,1)&lt;=10,1,0))))</f>
        <v>0</v>
      </c>
      <c r="GS31" s="29">
        <f t="shared" si="113"/>
        <v>0</v>
      </c>
      <c r="GT31" s="29">
        <f t="shared" si="114"/>
        <v>0</v>
      </c>
      <c r="GU31" s="30">
        <f t="shared" si="115"/>
        <v>0</v>
      </c>
      <c r="GV31" s="30">
        <f t="shared" si="116"/>
        <v>0</v>
      </c>
      <c r="GW31" s="30">
        <f t="shared" si="117"/>
        <v>0</v>
      </c>
      <c r="GX31" s="30">
        <f t="shared" si="117"/>
        <v>0</v>
      </c>
      <c r="GY31" s="131"/>
      <c r="GZ31" s="39" t="str">
        <f t="shared" si="118"/>
        <v>1911/00/00</v>
      </c>
      <c r="HA31" s="131" t="e">
        <f t="shared" si="119"/>
        <v>#VALUE!</v>
      </c>
      <c r="HB31" s="131" t="str">
        <f t="shared" si="120"/>
        <v>1911/00/00</v>
      </c>
      <c r="HC31" s="131" t="e">
        <f t="shared" si="121"/>
        <v>#VALUE!</v>
      </c>
      <c r="HD31" s="131" t="str">
        <f t="shared" si="122"/>
        <v>1911/00/00</v>
      </c>
      <c r="HE31" s="131" t="e">
        <f t="shared" si="123"/>
        <v>#VALUE!</v>
      </c>
      <c r="HF31" s="131" t="str">
        <f t="shared" si="124"/>
        <v>2016/01/01</v>
      </c>
      <c r="HH31" s="131">
        <f>IF(OR(C31="",C31=" ",C31="　"),0,IF(D31&gt;780630,0,ROUND(VLOOKUP(F31,Sheet2!$A$1:$B$20,2,FALSE)*E31,0)))</f>
        <v>0</v>
      </c>
      <c r="HI31" s="131">
        <f t="shared" si="125"/>
        <v>0</v>
      </c>
      <c r="HJ31" s="131">
        <f t="shared" si="126"/>
        <v>0</v>
      </c>
      <c r="HL31" s="131" t="str">
        <f t="shared" si="127"/>
        <v/>
      </c>
      <c r="HM31" s="131" t="str">
        <f t="shared" si="128"/>
        <v/>
      </c>
      <c r="HN31" s="131" t="str">
        <f t="shared" si="129"/>
        <v/>
      </c>
      <c r="HO31" s="131" t="str">
        <f t="shared" si="130"/>
        <v/>
      </c>
      <c r="HP31" s="131" t="str">
        <f t="shared" si="131"/>
        <v/>
      </c>
      <c r="HQ31" s="131" t="str">
        <f t="shared" si="131"/>
        <v/>
      </c>
      <c r="HR31" s="131" t="str">
        <f t="shared" si="132"/>
        <v/>
      </c>
    </row>
    <row r="32" spans="1:226" ht="60" customHeight="1">
      <c r="A32" s="125">
        <v>27</v>
      </c>
      <c r="B32" s="32"/>
      <c r="C32" s="33"/>
      <c r="D32" s="34"/>
      <c r="E32" s="55"/>
      <c r="F32" s="46"/>
      <c r="G32" s="48">
        <f>IF(OR(C32="",C32=" ",C32="　"),0,IF(D32&gt;780630,0,ROUND(VLOOKUP(F32,Sheet2!$A$1:$B$20,2,FALSE),0)))</f>
        <v>0</v>
      </c>
      <c r="H32" s="49">
        <f t="shared" si="0"/>
        <v>0</v>
      </c>
      <c r="I32" s="24">
        <f t="shared" si="1"/>
        <v>0</v>
      </c>
      <c r="J32" s="25">
        <f t="shared" si="2"/>
        <v>0</v>
      </c>
      <c r="K32" s="35"/>
      <c r="L32" s="133" t="str">
        <f t="shared" si="133"/>
        <v/>
      </c>
      <c r="M32" s="51" t="str">
        <f t="shared" si="4"/>
        <v/>
      </c>
      <c r="N32" s="56">
        <v>15.5</v>
      </c>
      <c r="O32" s="38"/>
      <c r="P32" s="133" t="str">
        <f t="shared" si="134"/>
        <v/>
      </c>
      <c r="Q32" s="51" t="str">
        <f t="shared" si="6"/>
        <v/>
      </c>
      <c r="R32" s="56">
        <v>15.5</v>
      </c>
      <c r="S32" s="38"/>
      <c r="T32" s="34"/>
      <c r="U32" s="51" t="str">
        <f t="shared" si="7"/>
        <v/>
      </c>
      <c r="V32" s="56">
        <v>15.5</v>
      </c>
      <c r="W32" s="38"/>
      <c r="X32" s="34"/>
      <c r="Y32" s="51" t="str">
        <f t="shared" si="8"/>
        <v/>
      </c>
      <c r="Z32" s="56">
        <v>15.5</v>
      </c>
      <c r="AA32" s="35"/>
      <c r="AB32" s="34"/>
      <c r="AC32" s="51" t="str">
        <f t="shared" si="9"/>
        <v/>
      </c>
      <c r="AD32" s="56">
        <v>15.5</v>
      </c>
      <c r="AE32" s="38"/>
      <c r="AF32" s="34"/>
      <c r="AG32" s="51" t="str">
        <f t="shared" si="10"/>
        <v/>
      </c>
      <c r="AH32" s="56">
        <v>15.5</v>
      </c>
      <c r="AI32" s="37">
        <f t="shared" si="11"/>
        <v>0</v>
      </c>
      <c r="AJ32" s="47">
        <f t="shared" si="12"/>
        <v>0</v>
      </c>
      <c r="AK32" s="26">
        <f t="shared" si="13"/>
        <v>0</v>
      </c>
      <c r="AL32" s="53">
        <f t="shared" si="14"/>
        <v>0</v>
      </c>
      <c r="AM32" s="36"/>
      <c r="AN32" s="54"/>
      <c r="AO32" s="131" t="e">
        <f>VLOOKUP(LEFT(C32,1),Sheet2!$L$3:$M$28,2,FALSE)&amp;MID(C32,2,9)</f>
        <v>#N/A</v>
      </c>
      <c r="AP32" s="131" t="e">
        <f t="shared" si="15"/>
        <v>#N/A</v>
      </c>
      <c r="AQ32" s="131" t="e">
        <f t="shared" si="16"/>
        <v>#N/A</v>
      </c>
      <c r="AR32" s="27">
        <f t="shared" si="17"/>
        <v>0</v>
      </c>
      <c r="AS32" s="28">
        <f t="shared" si="18"/>
        <v>0</v>
      </c>
      <c r="AT32" s="27">
        <f t="shared" si="19"/>
        <v>0</v>
      </c>
      <c r="AU32" s="28">
        <f t="shared" si="20"/>
        <v>0</v>
      </c>
      <c r="AV32" s="28">
        <f t="shared" si="21"/>
        <v>0</v>
      </c>
      <c r="AW32" s="28">
        <f t="shared" si="22"/>
        <v>0</v>
      </c>
      <c r="AX32" s="28">
        <f t="shared" si="23"/>
        <v>0</v>
      </c>
      <c r="AY32" s="28">
        <f t="shared" si="24"/>
        <v>0</v>
      </c>
      <c r="AZ32" s="29" t="str">
        <f t="shared" si="25"/>
        <v/>
      </c>
      <c r="BA32" s="29"/>
      <c r="BB32" s="30">
        <f t="shared" si="26"/>
        <v>0</v>
      </c>
      <c r="BC32" s="30">
        <f t="shared" si="26"/>
        <v>0</v>
      </c>
      <c r="BD32" s="31">
        <f t="shared" si="27"/>
        <v>0</v>
      </c>
      <c r="BE32" s="131"/>
      <c r="BF32" s="27" t="e">
        <f t="shared" si="28"/>
        <v>#VALUE!</v>
      </c>
      <c r="BG32" s="28">
        <f t="shared" si="29"/>
        <v>0</v>
      </c>
      <c r="BH32" s="27" t="e">
        <f t="shared" si="30"/>
        <v>#VALUE!</v>
      </c>
      <c r="BI32" s="28">
        <f t="shared" si="31"/>
        <v>0</v>
      </c>
      <c r="BJ32" s="28">
        <f>IF(OR(T32="",T32=" ",T32="　"),0,IF(D32&gt;=800701,0,IF(MATCH(T32,Sheet2!$D$3:$D$12,1)&lt;=1,1,0)))</f>
        <v>0</v>
      </c>
      <c r="BK32" s="28">
        <f>IF(OR(X32="",X32=" ",X32="　"),0,IF(D32&gt;=800701,0,IF(MATCH(X32,Sheet2!$D$3:$D$12,1)&lt;=1,1,0)))</f>
        <v>0</v>
      </c>
      <c r="BL32" s="28">
        <f>IF(OR(AB32="",AB32=" ",AB32="　"),0,IF(D32&gt;=800701,0,IF(MATCH(AB32,Sheet2!$D$3:$D$12,1)&lt;=1,1,0)))</f>
        <v>0</v>
      </c>
      <c r="BM32" s="28">
        <f>IF(OR(AF32="",AF32=" ",AF32="　"),0,IF(D32&gt;=800701,0,IF(MATCH(AF32,Sheet2!$D$3:$D$12,1)&lt;=1,1,0)))</f>
        <v>0</v>
      </c>
      <c r="BN32" s="29">
        <f t="shared" si="32"/>
        <v>5</v>
      </c>
      <c r="BO32" s="29">
        <f t="shared" si="33"/>
        <v>3</v>
      </c>
      <c r="BP32" s="30">
        <f t="shared" si="34"/>
        <v>0</v>
      </c>
      <c r="BQ32" s="30">
        <f t="shared" si="35"/>
        <v>0</v>
      </c>
      <c r="BR32" s="30">
        <f t="shared" si="36"/>
        <v>0</v>
      </c>
      <c r="BS32" s="30">
        <f t="shared" si="36"/>
        <v>0</v>
      </c>
      <c r="BT32" s="30"/>
      <c r="BU32" s="27" t="e">
        <f t="shared" si="37"/>
        <v>#VALUE!</v>
      </c>
      <c r="BV32" s="28">
        <f t="shared" si="38"/>
        <v>0</v>
      </c>
      <c r="BW32" s="27" t="e">
        <f t="shared" si="39"/>
        <v>#VALUE!</v>
      </c>
      <c r="BX32" s="28">
        <f t="shared" si="40"/>
        <v>0</v>
      </c>
      <c r="BY32" s="28">
        <f>IF(OR(T32="",T32=" ",T32="　"),0,IF(D32&gt;=810101,0,IF(BJ32=1,1,IF(MATCH(T32,Sheet2!$D$3:$D$12,1)&lt;=2,1,0))))</f>
        <v>0</v>
      </c>
      <c r="BZ32" s="28">
        <f>IF(OR(X32="",X32=" ",X32="　"),0,IF(D32&gt;=810101,0,IF(BK32=1,1,IF(MATCH(X32,Sheet2!$D$3:$D$12,1)&lt;=2,1,0))))</f>
        <v>0</v>
      </c>
      <c r="CA32" s="28">
        <f>IF(OR(AB32="",AB32=" ",AB32="　"),0,IF(D32&gt;=810101,0,IF(BL32=1,1,IF(MATCH(AB32,Sheet2!$D$3:$D$12,1)&lt;=2,1,0))))</f>
        <v>0</v>
      </c>
      <c r="CB32" s="28">
        <f>IF(OR(AF32="",AF32=" ",AF32="　"),0,IF(D32&gt;=810101,0,IF(BM32=1,1,IF(MATCH(AF32,Sheet2!$D$3:$D$12,1)&lt;=2,1,0))))</f>
        <v>0</v>
      </c>
      <c r="CC32" s="29">
        <f t="shared" si="41"/>
        <v>4</v>
      </c>
      <c r="CD32" s="29">
        <f t="shared" si="42"/>
        <v>3</v>
      </c>
      <c r="CE32" s="30">
        <f t="shared" si="43"/>
        <v>0</v>
      </c>
      <c r="CF32" s="30">
        <f t="shared" si="44"/>
        <v>0</v>
      </c>
      <c r="CG32" s="30">
        <f t="shared" si="45"/>
        <v>0</v>
      </c>
      <c r="CH32" s="30">
        <f t="shared" si="45"/>
        <v>0</v>
      </c>
      <c r="CI32" s="30"/>
      <c r="CJ32" s="27" t="e">
        <f t="shared" si="46"/>
        <v>#VALUE!</v>
      </c>
      <c r="CK32" s="28">
        <f t="shared" si="47"/>
        <v>0</v>
      </c>
      <c r="CL32" s="27" t="e">
        <f t="shared" si="48"/>
        <v>#VALUE!</v>
      </c>
      <c r="CM32" s="28">
        <f t="shared" si="49"/>
        <v>0</v>
      </c>
      <c r="CN32" s="28">
        <f>IF(OR(T32="",T32=" ",T32="　"),0,IF(D32&gt;=810701,0,IF(BY32=1,1,IF(MATCH(T32,Sheet2!$D$3:$D$12,1)&lt;=3,1,0))))</f>
        <v>0</v>
      </c>
      <c r="CO32" s="28">
        <f>IF(OR(X32="",X32=" ",X32="　"),0,IF(D32&gt;=810701,0,IF(BZ32=1,1,IF(MATCH(X32,Sheet2!$D$3:$D$12,1)&lt;=3,1,0))))</f>
        <v>0</v>
      </c>
      <c r="CP32" s="28">
        <f>IF(OR(AB32="",AB32=" ",AB32="　"),0,IF(D32&gt;=810701,0,IF(CA32=1,1,IF(MATCH(AB32,Sheet2!$D$3:$D$12,1)&lt;=3,1,0))))</f>
        <v>0</v>
      </c>
      <c r="CQ32" s="28">
        <f>IF(OR(AF32="",AF32=" ",AF32="　"),0,IF(D32&gt;=810701,0,IF(CB32=1,1,IF(MATCH(AF32,Sheet2!$D$3:$D$12,1)&lt;=3,1,0))))</f>
        <v>0</v>
      </c>
      <c r="CR32" s="29">
        <f t="shared" si="50"/>
        <v>4</v>
      </c>
      <c r="CS32" s="29">
        <f t="shared" si="51"/>
        <v>3</v>
      </c>
      <c r="CT32" s="30">
        <f t="shared" si="52"/>
        <v>0</v>
      </c>
      <c r="CU32" s="30">
        <f t="shared" si="53"/>
        <v>0</v>
      </c>
      <c r="CV32" s="30">
        <f t="shared" si="54"/>
        <v>0</v>
      </c>
      <c r="CW32" s="30">
        <f t="shared" si="54"/>
        <v>0</v>
      </c>
      <c r="CX32" s="31"/>
      <c r="CY32" s="27" t="e">
        <f t="shared" si="55"/>
        <v>#VALUE!</v>
      </c>
      <c r="CZ32" s="28">
        <f t="shared" si="56"/>
        <v>0</v>
      </c>
      <c r="DA32" s="27" t="e">
        <f t="shared" si="57"/>
        <v>#VALUE!</v>
      </c>
      <c r="DB32" s="28">
        <f t="shared" si="58"/>
        <v>0</v>
      </c>
      <c r="DC32" s="28">
        <f>IF(OR(T32="",T32=" ",T32="　"),0,IF(D32&gt;=820101,0,IF(CN32=1,1,IF(MATCH(T32,Sheet2!$D$3:$D$12,1)&lt;=4,1,0))))</f>
        <v>0</v>
      </c>
      <c r="DD32" s="28">
        <f>IF(OR(X32="",X32=" ",X32="　"),0,IF(D32&gt;=820101,0,IF(CO32=1,1,IF(MATCH(X32,Sheet2!$D$3:$D$12,1)&lt;=4,1,0))))</f>
        <v>0</v>
      </c>
      <c r="DE32" s="28">
        <f>IF(OR(AB32="",AB32=" ",AB32="　"),0,IF(D32&gt;=820101,0,IF(CP32=1,1,IF(MATCH(AB32,Sheet2!$D$3:$D$12,1)&lt;=4,1,0))))</f>
        <v>0</v>
      </c>
      <c r="DF32" s="28">
        <f>IF(OR(AF32="",AF32=" ",AF32="　"),0,IF(D32&gt;=820101,0,IF(CQ32=1,1,IF(MATCH(AF32,Sheet2!$D$3:$D$12,1)&lt;=4,1,0))))</f>
        <v>0</v>
      </c>
      <c r="DG32" s="29">
        <f t="shared" si="59"/>
        <v>3</v>
      </c>
      <c r="DH32" s="29">
        <f t="shared" si="60"/>
        <v>3</v>
      </c>
      <c r="DI32" s="30">
        <f t="shared" si="61"/>
        <v>0</v>
      </c>
      <c r="DJ32" s="30">
        <f t="shared" si="62"/>
        <v>0</v>
      </c>
      <c r="DK32" s="30">
        <f t="shared" si="63"/>
        <v>0</v>
      </c>
      <c r="DL32" s="30">
        <f t="shared" si="63"/>
        <v>0</v>
      </c>
      <c r="DM32" s="31"/>
      <c r="DN32" s="27" t="e">
        <f t="shared" si="64"/>
        <v>#VALUE!</v>
      </c>
      <c r="DO32" s="28">
        <f t="shared" si="65"/>
        <v>0</v>
      </c>
      <c r="DP32" s="27" t="e">
        <f t="shared" si="66"/>
        <v>#VALUE!</v>
      </c>
      <c r="DQ32" s="28">
        <f t="shared" si="67"/>
        <v>0</v>
      </c>
      <c r="DR32" s="28">
        <f>IF(OR(T32="",T32=" ",T32="　"),0,IF(D32&gt;=820701,0,IF(DC32=1,1,IF(MATCH(T32,Sheet2!$D$3:$D$12,1)&lt;=5,1,0))))</f>
        <v>0</v>
      </c>
      <c r="DS32" s="28">
        <f>IF(OR(X32="",X32=" ",X32="　"),0,IF(D32&gt;=820701,0,IF(DD32=1,1,IF(MATCH(X32,Sheet2!$D$3:$D$12,1)&lt;=5,1,0))))</f>
        <v>0</v>
      </c>
      <c r="DT32" s="28">
        <f>IF(OR(AB32="",AB32=" ",AB32="　"),0,IF(D32&gt;=820701,0,IF(DE32=1,1,IF(MATCH(AB32,Sheet2!$D$3:$D$12,1)&lt;=5,1,0))))</f>
        <v>0</v>
      </c>
      <c r="DU32" s="28">
        <f>IF(OR(AF32="",AF32=" ",AF32="　"),0,IF(D32&gt;=820701,0,IF(DF32=1,1,IF(MATCH(AF32,Sheet2!$D$3:$D$12,1)&lt;=5,1,0))))</f>
        <v>0</v>
      </c>
      <c r="DV32" s="29">
        <f t="shared" si="68"/>
        <v>3</v>
      </c>
      <c r="DW32" s="29">
        <f t="shared" si="69"/>
        <v>3</v>
      </c>
      <c r="DX32" s="30">
        <f t="shared" si="70"/>
        <v>0</v>
      </c>
      <c r="DY32" s="30">
        <f t="shared" si="71"/>
        <v>0</v>
      </c>
      <c r="DZ32" s="30">
        <f t="shared" si="72"/>
        <v>0</v>
      </c>
      <c r="EA32" s="30">
        <f t="shared" si="72"/>
        <v>0</v>
      </c>
      <c r="EB32" s="31"/>
      <c r="EC32" s="27" t="e">
        <f t="shared" si="73"/>
        <v>#VALUE!</v>
      </c>
      <c r="ED32" s="28">
        <f t="shared" si="74"/>
        <v>0</v>
      </c>
      <c r="EE32" s="27" t="e">
        <f t="shared" si="75"/>
        <v>#VALUE!</v>
      </c>
      <c r="EF32" s="28">
        <f t="shared" si="76"/>
        <v>0</v>
      </c>
      <c r="EG32" s="28">
        <f>IF(OR(T32="",T32=" ",T32="　"),0,IF(D32&gt;=830101,0,IF(DR32=1,1,IF(MATCH(T32,Sheet2!$D$3:$D$12,1)&lt;=6,1,0))))</f>
        <v>0</v>
      </c>
      <c r="EH32" s="28">
        <f>IF(OR(X32="",X32=" ",X32="　"),0,IF(D32&gt;=830101,0,IF(DS32=1,1,IF(MATCH(X32,Sheet2!$D$3:$D$12,1)&lt;=6,1,0))))</f>
        <v>0</v>
      </c>
      <c r="EI32" s="28">
        <f>IF(OR(AB32="",AB32=" ",AB32="　"),0,IF(D32&gt;=830101,0,IF(DT32=1,1,IF(MATCH(AB32,Sheet2!$D$3:$D$12,1)&lt;=6,1,0))))</f>
        <v>0</v>
      </c>
      <c r="EJ32" s="28">
        <f>IF(OR(AF32="",AF32=" ",AF32="　"),0,IF(D32&gt;=830101,0,IF(DU32=1,1,IF(MATCH(AF32,Sheet2!$D$3:$D$12,1)&lt;=6,1,0))))</f>
        <v>0</v>
      </c>
      <c r="EK32" s="29">
        <f t="shared" si="77"/>
        <v>2</v>
      </c>
      <c r="EL32" s="29">
        <f t="shared" si="78"/>
        <v>2</v>
      </c>
      <c r="EM32" s="30">
        <f t="shared" si="79"/>
        <v>0</v>
      </c>
      <c r="EN32" s="30">
        <f t="shared" si="80"/>
        <v>0</v>
      </c>
      <c r="EO32" s="30">
        <f t="shared" si="81"/>
        <v>0</v>
      </c>
      <c r="EP32" s="30">
        <f t="shared" si="81"/>
        <v>0</v>
      </c>
      <c r="EQ32" s="31"/>
      <c r="ER32" s="27" t="e">
        <f t="shared" si="82"/>
        <v>#VALUE!</v>
      </c>
      <c r="ES32" s="28">
        <f t="shared" si="83"/>
        <v>0</v>
      </c>
      <c r="ET32" s="27" t="e">
        <f t="shared" si="84"/>
        <v>#VALUE!</v>
      </c>
      <c r="EU32" s="28">
        <f t="shared" si="85"/>
        <v>0</v>
      </c>
      <c r="EV32" s="28">
        <f>IF(OR(T32="",T32=" ",T32="　"),0,IF(D32&gt;=830701,0,IF(EG32=1,1,IF(MATCH(T32,Sheet2!$D$3:$D$12,1)&lt;=7,1,0))))</f>
        <v>0</v>
      </c>
      <c r="EW32" s="28">
        <f>IF(OR(X32="",X32=" ",X32="　"),0,IF(D32&gt;=830701,0,IF(EH32=1,1,IF(MATCH(X32,Sheet2!$D$3:$D$12,1)&lt;=7,1,0))))</f>
        <v>0</v>
      </c>
      <c r="EX32" s="28">
        <f>IF(OR(AB32="",AB32=" ",AB32="　"),0,IF(D32&gt;=830701,0,IF(EI32=1,1,IF(MATCH(AB32,Sheet2!$D$3:$D$12,1)&lt;=7,1,0))))</f>
        <v>0</v>
      </c>
      <c r="EY32" s="28">
        <f>IF(OR(AF32="",AF32=" ",AF32="　"),0,IF(D32&gt;=830701,0,IF(EJ32=1,1,IF(MATCH(AF32,Sheet2!$D$3:$D$12,1)&lt;=7,1,0))))</f>
        <v>0</v>
      </c>
      <c r="EZ32" s="29">
        <f t="shared" si="86"/>
        <v>2</v>
      </c>
      <c r="FA32" s="29">
        <f t="shared" si="87"/>
        <v>2</v>
      </c>
      <c r="FB32" s="30">
        <f t="shared" si="88"/>
        <v>0</v>
      </c>
      <c r="FC32" s="30">
        <f t="shared" si="89"/>
        <v>0</v>
      </c>
      <c r="FD32" s="30">
        <f t="shared" si="90"/>
        <v>0</v>
      </c>
      <c r="FE32" s="30">
        <f t="shared" si="90"/>
        <v>0</v>
      </c>
      <c r="FF32" s="31"/>
      <c r="FG32" s="27" t="e">
        <f t="shared" si="91"/>
        <v>#VALUE!</v>
      </c>
      <c r="FH32" s="28">
        <f t="shared" si="92"/>
        <v>0</v>
      </c>
      <c r="FI32" s="27" t="e">
        <f t="shared" si="93"/>
        <v>#VALUE!</v>
      </c>
      <c r="FJ32" s="28">
        <f t="shared" si="94"/>
        <v>0</v>
      </c>
      <c r="FK32" s="28">
        <f>IF(OR(T32="",T32=" ",T32="　"),0,IF(D32&gt;=840101,0,IF(EV32=1,1,IF(MATCH(T32,Sheet2!$D$3:$D$12,1)&lt;=8,1,0))))</f>
        <v>0</v>
      </c>
      <c r="FL32" s="28">
        <f>IF(OR(X32="",X32=" ",X32="　"),0,IF(D32&gt;=840101,0,IF(EW32=1,1,IF(MATCH(X32,Sheet2!$D$3:$D$12,1)&lt;=8,1,0))))</f>
        <v>0</v>
      </c>
      <c r="FM32" s="28">
        <f>IF(OR(AB32="",AB32=" ",AB32="　"),0,IF(D32&gt;=840101,0,IF(EX32=1,1,IF(MATCH(AB32,Sheet2!$D$3:$D$12,1)&lt;=8,1,0))))</f>
        <v>0</v>
      </c>
      <c r="FN32" s="28">
        <f>IF(OR(AF32="",AF32=" ",AF32="　"),0,IF(D32&gt;=840101,0,IF(EY32=1,1,IF(MATCH(AF32,Sheet2!$D$3:$D$12,1)&lt;=8,1,0))))</f>
        <v>0</v>
      </c>
      <c r="FO32" s="29">
        <f t="shared" si="95"/>
        <v>1</v>
      </c>
      <c r="FP32" s="29">
        <f t="shared" si="96"/>
        <v>1</v>
      </c>
      <c r="FQ32" s="30">
        <f t="shared" si="97"/>
        <v>0</v>
      </c>
      <c r="FR32" s="30">
        <f t="shared" si="98"/>
        <v>0</v>
      </c>
      <c r="FS32" s="30">
        <f t="shared" si="99"/>
        <v>0</v>
      </c>
      <c r="FT32" s="30">
        <f t="shared" si="99"/>
        <v>0</v>
      </c>
      <c r="FU32" s="31"/>
      <c r="FV32" s="27" t="e">
        <f t="shared" si="100"/>
        <v>#VALUE!</v>
      </c>
      <c r="FW32" s="28">
        <f t="shared" si="101"/>
        <v>0</v>
      </c>
      <c r="FX32" s="27" t="e">
        <f t="shared" si="102"/>
        <v>#VALUE!</v>
      </c>
      <c r="FY32" s="28">
        <f t="shared" si="103"/>
        <v>0</v>
      </c>
      <c r="FZ32" s="28">
        <f>IF(OR(T32="",T32=" ",T32="　"),0,IF(D32&gt;=840701,0,IF(FK32=1,1,IF(MATCH(T32,Sheet2!$D$3:$D$12,1)&lt;=9,1,0))))</f>
        <v>0</v>
      </c>
      <c r="GA32" s="28">
        <f>IF(OR(X32="",X32=" ",X32="　"),0,IF(D32&gt;=840701,0,IF(FL32=1,1,IF(MATCH(X32,Sheet2!$D$3:$D$12,1)&lt;=9,1,0))))</f>
        <v>0</v>
      </c>
      <c r="GB32" s="28">
        <f>IF(OR(AB32="",AB32=" ",AB32="　"),0,IF(D32&gt;=840701,0,IF(FM32=1,1,IF(MATCH(AB32,Sheet2!$D$3:$D$12,1)&lt;=9,1,0))))</f>
        <v>0</v>
      </c>
      <c r="GC32" s="28">
        <f>IF(OR(AF32="",AF32=" ",AF32="　"),0,IF(D32&gt;=840701,0,IF(FN32=1,1,IF(MATCH(AF32,Sheet2!$D$3:$D$12,1)&lt;=9,1,0))))</f>
        <v>0</v>
      </c>
      <c r="GD32" s="29">
        <f t="shared" si="104"/>
        <v>1</v>
      </c>
      <c r="GE32" s="29">
        <f t="shared" si="105"/>
        <v>1</v>
      </c>
      <c r="GF32" s="30">
        <f t="shared" si="106"/>
        <v>0</v>
      </c>
      <c r="GG32" s="30">
        <f t="shared" si="107"/>
        <v>0</v>
      </c>
      <c r="GH32" s="30">
        <f t="shared" si="108"/>
        <v>0</v>
      </c>
      <c r="GI32" s="30">
        <f t="shared" si="108"/>
        <v>0</v>
      </c>
      <c r="GJ32" s="31"/>
      <c r="GK32" s="27" t="e">
        <f t="shared" si="109"/>
        <v>#VALUE!</v>
      </c>
      <c r="GL32" s="28">
        <f t="shared" si="110"/>
        <v>0</v>
      </c>
      <c r="GM32" s="27" t="e">
        <f t="shared" si="111"/>
        <v>#VALUE!</v>
      </c>
      <c r="GN32" s="28">
        <f t="shared" si="112"/>
        <v>0</v>
      </c>
      <c r="GO32" s="28">
        <f>IF(OR(T32="",T32=" ",T32="　"),0,IF(D32&gt;=840701,0,IF(FZ32=1,1,IF(MATCH(T32,Sheet2!$D$3:$D$12,1)&lt;=10,1,0))))</f>
        <v>0</v>
      </c>
      <c r="GP32" s="28">
        <f>IF(OR(X32="",X32=" ",X32="　"),0,IF(D32&gt;=840701,0,IF(GA32=1,1,IF(MATCH(X32,Sheet2!$D$3:$D$12,1)&lt;=10,1,0))))</f>
        <v>0</v>
      </c>
      <c r="GQ32" s="28">
        <f>IF(OR(AB32="",AB32=" ",AB32="　"),0,IF(D32&gt;=840701,0,IF(GB32=1,1,IF(MATCH(AB32,Sheet2!$D$3:$D$12,1)&lt;=10,1,0))))</f>
        <v>0</v>
      </c>
      <c r="GR32" s="28">
        <f>IF(OR(AF32="",AF32=" ",AF32="　"),0,IF(D32&gt;=840701,0,IF(GC32=1,1,IF(MATCH(AF32,Sheet2!$D$3:$D$12,1)&lt;=10,1,0))))</f>
        <v>0</v>
      </c>
      <c r="GS32" s="29">
        <f t="shared" si="113"/>
        <v>0</v>
      </c>
      <c r="GT32" s="29">
        <f t="shared" si="114"/>
        <v>0</v>
      </c>
      <c r="GU32" s="30">
        <f t="shared" si="115"/>
        <v>0</v>
      </c>
      <c r="GV32" s="30">
        <f t="shared" si="116"/>
        <v>0</v>
      </c>
      <c r="GW32" s="30">
        <f t="shared" si="117"/>
        <v>0</v>
      </c>
      <c r="GX32" s="30">
        <f t="shared" si="117"/>
        <v>0</v>
      </c>
      <c r="GY32" s="131"/>
      <c r="GZ32" s="39" t="str">
        <f t="shared" si="118"/>
        <v>1911/00/00</v>
      </c>
      <c r="HA32" s="131" t="e">
        <f t="shared" si="119"/>
        <v>#VALUE!</v>
      </c>
      <c r="HB32" s="131" t="str">
        <f t="shared" si="120"/>
        <v>1911/00/00</v>
      </c>
      <c r="HC32" s="131" t="e">
        <f t="shared" si="121"/>
        <v>#VALUE!</v>
      </c>
      <c r="HD32" s="131" t="str">
        <f t="shared" si="122"/>
        <v>1911/00/00</v>
      </c>
      <c r="HE32" s="131" t="e">
        <f t="shared" si="123"/>
        <v>#VALUE!</v>
      </c>
      <c r="HF32" s="131" t="str">
        <f t="shared" si="124"/>
        <v>2016/01/01</v>
      </c>
      <c r="HH32" s="131">
        <f>IF(OR(C32="",C32=" ",C32="　"),0,IF(D32&gt;780630,0,ROUND(VLOOKUP(F32,Sheet2!$A$1:$B$20,2,FALSE)*E32,0)))</f>
        <v>0</v>
      </c>
      <c r="HI32" s="131">
        <f t="shared" si="125"/>
        <v>0</v>
      </c>
      <c r="HJ32" s="131">
        <f t="shared" si="126"/>
        <v>0</v>
      </c>
      <c r="HL32" s="131" t="str">
        <f t="shared" si="127"/>
        <v/>
      </c>
      <c r="HM32" s="131" t="str">
        <f t="shared" si="128"/>
        <v/>
      </c>
      <c r="HN32" s="131" t="str">
        <f t="shared" si="129"/>
        <v/>
      </c>
      <c r="HO32" s="131" t="str">
        <f t="shared" si="130"/>
        <v/>
      </c>
      <c r="HP32" s="131" t="str">
        <f t="shared" si="131"/>
        <v/>
      </c>
      <c r="HQ32" s="131" t="str">
        <f t="shared" si="131"/>
        <v/>
      </c>
      <c r="HR32" s="131" t="str">
        <f t="shared" si="132"/>
        <v/>
      </c>
    </row>
    <row r="33" spans="1:226" ht="60" customHeight="1">
      <c r="A33" s="125">
        <v>28</v>
      </c>
      <c r="B33" s="32"/>
      <c r="C33" s="33"/>
      <c r="D33" s="34"/>
      <c r="E33" s="55"/>
      <c r="F33" s="46"/>
      <c r="G33" s="48">
        <f>IF(OR(C33="",C33=" ",C33="　"),0,IF(D33&gt;780630,0,ROUND(VLOOKUP(F33,Sheet2!$A$1:$B$20,2,FALSE),0)))</f>
        <v>0</v>
      </c>
      <c r="H33" s="49">
        <f t="shared" si="0"/>
        <v>0</v>
      </c>
      <c r="I33" s="24">
        <f t="shared" si="1"/>
        <v>0</v>
      </c>
      <c r="J33" s="25">
        <f t="shared" si="2"/>
        <v>0</v>
      </c>
      <c r="K33" s="35"/>
      <c r="L33" s="133" t="str">
        <f t="shared" si="133"/>
        <v/>
      </c>
      <c r="M33" s="51" t="str">
        <f t="shared" si="4"/>
        <v/>
      </c>
      <c r="N33" s="56">
        <v>15.5</v>
      </c>
      <c r="O33" s="38"/>
      <c r="P33" s="133" t="str">
        <f t="shared" si="134"/>
        <v/>
      </c>
      <c r="Q33" s="51" t="str">
        <f t="shared" si="6"/>
        <v/>
      </c>
      <c r="R33" s="56">
        <v>15.5</v>
      </c>
      <c r="S33" s="38"/>
      <c r="T33" s="34"/>
      <c r="U33" s="51" t="str">
        <f t="shared" si="7"/>
        <v/>
      </c>
      <c r="V33" s="56">
        <v>15.5</v>
      </c>
      <c r="W33" s="38"/>
      <c r="X33" s="34"/>
      <c r="Y33" s="51" t="str">
        <f t="shared" si="8"/>
        <v/>
      </c>
      <c r="Z33" s="56">
        <v>15.5</v>
      </c>
      <c r="AA33" s="35"/>
      <c r="AB33" s="34"/>
      <c r="AC33" s="51" t="str">
        <f t="shared" si="9"/>
        <v/>
      </c>
      <c r="AD33" s="56">
        <v>15.5</v>
      </c>
      <c r="AE33" s="38"/>
      <c r="AF33" s="34"/>
      <c r="AG33" s="51" t="str">
        <f t="shared" si="10"/>
        <v/>
      </c>
      <c r="AH33" s="56">
        <v>15.5</v>
      </c>
      <c r="AI33" s="37">
        <f t="shared" si="11"/>
        <v>0</v>
      </c>
      <c r="AJ33" s="47">
        <f t="shared" si="12"/>
        <v>0</v>
      </c>
      <c r="AK33" s="26">
        <f t="shared" si="13"/>
        <v>0</v>
      </c>
      <c r="AL33" s="53">
        <f t="shared" si="14"/>
        <v>0</v>
      </c>
      <c r="AM33" s="36"/>
      <c r="AN33" s="54"/>
      <c r="AO33" s="131" t="e">
        <f>VLOOKUP(LEFT(C33,1),Sheet2!$L$3:$M$28,2,FALSE)&amp;MID(C33,2,9)</f>
        <v>#N/A</v>
      </c>
      <c r="AP33" s="131" t="e">
        <f t="shared" si="15"/>
        <v>#N/A</v>
      </c>
      <c r="AQ33" s="131" t="e">
        <f t="shared" si="16"/>
        <v>#N/A</v>
      </c>
      <c r="AR33" s="27">
        <f t="shared" si="17"/>
        <v>0</v>
      </c>
      <c r="AS33" s="28">
        <f t="shared" si="18"/>
        <v>0</v>
      </c>
      <c r="AT33" s="27">
        <f t="shared" si="19"/>
        <v>0</v>
      </c>
      <c r="AU33" s="28">
        <f t="shared" si="20"/>
        <v>0</v>
      </c>
      <c r="AV33" s="28">
        <f t="shared" si="21"/>
        <v>0</v>
      </c>
      <c r="AW33" s="28">
        <f t="shared" si="22"/>
        <v>0</v>
      </c>
      <c r="AX33" s="28">
        <f t="shared" si="23"/>
        <v>0</v>
      </c>
      <c r="AY33" s="28">
        <f t="shared" si="24"/>
        <v>0</v>
      </c>
      <c r="AZ33" s="29" t="str">
        <f t="shared" si="25"/>
        <v/>
      </c>
      <c r="BA33" s="29"/>
      <c r="BB33" s="30">
        <f t="shared" si="26"/>
        <v>0</v>
      </c>
      <c r="BC33" s="30">
        <f t="shared" si="26"/>
        <v>0</v>
      </c>
      <c r="BD33" s="31">
        <f t="shared" si="27"/>
        <v>0</v>
      </c>
      <c r="BE33" s="131"/>
      <c r="BF33" s="27" t="e">
        <f t="shared" si="28"/>
        <v>#VALUE!</v>
      </c>
      <c r="BG33" s="28">
        <f t="shared" si="29"/>
        <v>0</v>
      </c>
      <c r="BH33" s="27" t="e">
        <f t="shared" si="30"/>
        <v>#VALUE!</v>
      </c>
      <c r="BI33" s="28">
        <f t="shared" si="31"/>
        <v>0</v>
      </c>
      <c r="BJ33" s="28">
        <f>IF(OR(T33="",T33=" ",T33="　"),0,IF(D33&gt;=800701,0,IF(MATCH(T33,Sheet2!$D$3:$D$12,1)&lt;=1,1,0)))</f>
        <v>0</v>
      </c>
      <c r="BK33" s="28">
        <f>IF(OR(X33="",X33=" ",X33="　"),0,IF(D33&gt;=800701,0,IF(MATCH(X33,Sheet2!$D$3:$D$12,1)&lt;=1,1,0)))</f>
        <v>0</v>
      </c>
      <c r="BL33" s="28">
        <f>IF(OR(AB33="",AB33=" ",AB33="　"),0,IF(D33&gt;=800701,0,IF(MATCH(AB33,Sheet2!$D$3:$D$12,1)&lt;=1,1,0)))</f>
        <v>0</v>
      </c>
      <c r="BM33" s="28">
        <f>IF(OR(AF33="",AF33=" ",AF33="　"),0,IF(D33&gt;=800701,0,IF(MATCH(AF33,Sheet2!$D$3:$D$12,1)&lt;=1,1,0)))</f>
        <v>0</v>
      </c>
      <c r="BN33" s="29">
        <f t="shared" si="32"/>
        <v>5</v>
      </c>
      <c r="BO33" s="29">
        <f t="shared" si="33"/>
        <v>3</v>
      </c>
      <c r="BP33" s="30">
        <f t="shared" si="34"/>
        <v>0</v>
      </c>
      <c r="BQ33" s="30">
        <f t="shared" si="35"/>
        <v>0</v>
      </c>
      <c r="BR33" s="30">
        <f t="shared" si="36"/>
        <v>0</v>
      </c>
      <c r="BS33" s="30">
        <f t="shared" si="36"/>
        <v>0</v>
      </c>
      <c r="BT33" s="30"/>
      <c r="BU33" s="27" t="e">
        <f t="shared" si="37"/>
        <v>#VALUE!</v>
      </c>
      <c r="BV33" s="28">
        <f t="shared" si="38"/>
        <v>0</v>
      </c>
      <c r="BW33" s="27" t="e">
        <f t="shared" si="39"/>
        <v>#VALUE!</v>
      </c>
      <c r="BX33" s="28">
        <f t="shared" si="40"/>
        <v>0</v>
      </c>
      <c r="BY33" s="28">
        <f>IF(OR(T33="",T33=" ",T33="　"),0,IF(D33&gt;=810101,0,IF(BJ33=1,1,IF(MATCH(T33,Sheet2!$D$3:$D$12,1)&lt;=2,1,0))))</f>
        <v>0</v>
      </c>
      <c r="BZ33" s="28">
        <f>IF(OR(X33="",X33=" ",X33="　"),0,IF(D33&gt;=810101,0,IF(BK33=1,1,IF(MATCH(X33,Sheet2!$D$3:$D$12,1)&lt;=2,1,0))))</f>
        <v>0</v>
      </c>
      <c r="CA33" s="28">
        <f>IF(OR(AB33="",AB33=" ",AB33="　"),0,IF(D33&gt;=810101,0,IF(BL33=1,1,IF(MATCH(AB33,Sheet2!$D$3:$D$12,1)&lt;=2,1,0))))</f>
        <v>0</v>
      </c>
      <c r="CB33" s="28">
        <f>IF(OR(AF33="",AF33=" ",AF33="　"),0,IF(D33&gt;=810101,0,IF(BM33=1,1,IF(MATCH(AF33,Sheet2!$D$3:$D$12,1)&lt;=2,1,0))))</f>
        <v>0</v>
      </c>
      <c r="CC33" s="29">
        <f t="shared" si="41"/>
        <v>4</v>
      </c>
      <c r="CD33" s="29">
        <f t="shared" si="42"/>
        <v>3</v>
      </c>
      <c r="CE33" s="30">
        <f t="shared" si="43"/>
        <v>0</v>
      </c>
      <c r="CF33" s="30">
        <f t="shared" si="44"/>
        <v>0</v>
      </c>
      <c r="CG33" s="30">
        <f t="shared" si="45"/>
        <v>0</v>
      </c>
      <c r="CH33" s="30">
        <f t="shared" si="45"/>
        <v>0</v>
      </c>
      <c r="CI33" s="30"/>
      <c r="CJ33" s="27" t="e">
        <f t="shared" si="46"/>
        <v>#VALUE!</v>
      </c>
      <c r="CK33" s="28">
        <f t="shared" si="47"/>
        <v>0</v>
      </c>
      <c r="CL33" s="27" t="e">
        <f t="shared" si="48"/>
        <v>#VALUE!</v>
      </c>
      <c r="CM33" s="28">
        <f t="shared" si="49"/>
        <v>0</v>
      </c>
      <c r="CN33" s="28">
        <f>IF(OR(T33="",T33=" ",T33="　"),0,IF(D33&gt;=810701,0,IF(BY33=1,1,IF(MATCH(T33,Sheet2!$D$3:$D$12,1)&lt;=3,1,0))))</f>
        <v>0</v>
      </c>
      <c r="CO33" s="28">
        <f>IF(OR(X33="",X33=" ",X33="　"),0,IF(D33&gt;=810701,0,IF(BZ33=1,1,IF(MATCH(X33,Sheet2!$D$3:$D$12,1)&lt;=3,1,0))))</f>
        <v>0</v>
      </c>
      <c r="CP33" s="28">
        <f>IF(OR(AB33="",AB33=" ",AB33="　"),0,IF(D33&gt;=810701,0,IF(CA33=1,1,IF(MATCH(AB33,Sheet2!$D$3:$D$12,1)&lt;=3,1,0))))</f>
        <v>0</v>
      </c>
      <c r="CQ33" s="28">
        <f>IF(OR(AF33="",AF33=" ",AF33="　"),0,IF(D33&gt;=810701,0,IF(CB33=1,1,IF(MATCH(AF33,Sheet2!$D$3:$D$12,1)&lt;=3,1,0))))</f>
        <v>0</v>
      </c>
      <c r="CR33" s="29">
        <f t="shared" si="50"/>
        <v>4</v>
      </c>
      <c r="CS33" s="29">
        <f t="shared" si="51"/>
        <v>3</v>
      </c>
      <c r="CT33" s="30">
        <f t="shared" si="52"/>
        <v>0</v>
      </c>
      <c r="CU33" s="30">
        <f t="shared" si="53"/>
        <v>0</v>
      </c>
      <c r="CV33" s="30">
        <f t="shared" si="54"/>
        <v>0</v>
      </c>
      <c r="CW33" s="30">
        <f t="shared" si="54"/>
        <v>0</v>
      </c>
      <c r="CX33" s="31"/>
      <c r="CY33" s="27" t="e">
        <f t="shared" si="55"/>
        <v>#VALUE!</v>
      </c>
      <c r="CZ33" s="28">
        <f t="shared" si="56"/>
        <v>0</v>
      </c>
      <c r="DA33" s="27" t="e">
        <f t="shared" si="57"/>
        <v>#VALUE!</v>
      </c>
      <c r="DB33" s="28">
        <f t="shared" si="58"/>
        <v>0</v>
      </c>
      <c r="DC33" s="28">
        <f>IF(OR(T33="",T33=" ",T33="　"),0,IF(D33&gt;=820101,0,IF(CN33=1,1,IF(MATCH(T33,Sheet2!$D$3:$D$12,1)&lt;=4,1,0))))</f>
        <v>0</v>
      </c>
      <c r="DD33" s="28">
        <f>IF(OR(X33="",X33=" ",X33="　"),0,IF(D33&gt;=820101,0,IF(CO33=1,1,IF(MATCH(X33,Sheet2!$D$3:$D$12,1)&lt;=4,1,0))))</f>
        <v>0</v>
      </c>
      <c r="DE33" s="28">
        <f>IF(OR(AB33="",AB33=" ",AB33="　"),0,IF(D33&gt;=820101,0,IF(CP33=1,1,IF(MATCH(AB33,Sheet2!$D$3:$D$12,1)&lt;=4,1,0))))</f>
        <v>0</v>
      </c>
      <c r="DF33" s="28">
        <f>IF(OR(AF33="",AF33=" ",AF33="　"),0,IF(D33&gt;=820101,0,IF(CQ33=1,1,IF(MATCH(AF33,Sheet2!$D$3:$D$12,1)&lt;=4,1,0))))</f>
        <v>0</v>
      </c>
      <c r="DG33" s="29">
        <f t="shared" si="59"/>
        <v>3</v>
      </c>
      <c r="DH33" s="29">
        <f t="shared" si="60"/>
        <v>3</v>
      </c>
      <c r="DI33" s="30">
        <f t="shared" si="61"/>
        <v>0</v>
      </c>
      <c r="DJ33" s="30">
        <f t="shared" si="62"/>
        <v>0</v>
      </c>
      <c r="DK33" s="30">
        <f t="shared" si="63"/>
        <v>0</v>
      </c>
      <c r="DL33" s="30">
        <f t="shared" si="63"/>
        <v>0</v>
      </c>
      <c r="DM33" s="31"/>
      <c r="DN33" s="27" t="e">
        <f t="shared" si="64"/>
        <v>#VALUE!</v>
      </c>
      <c r="DO33" s="28">
        <f t="shared" si="65"/>
        <v>0</v>
      </c>
      <c r="DP33" s="27" t="e">
        <f t="shared" si="66"/>
        <v>#VALUE!</v>
      </c>
      <c r="DQ33" s="28">
        <f t="shared" si="67"/>
        <v>0</v>
      </c>
      <c r="DR33" s="28">
        <f>IF(OR(T33="",T33=" ",T33="　"),0,IF(D33&gt;=820701,0,IF(DC33=1,1,IF(MATCH(T33,Sheet2!$D$3:$D$12,1)&lt;=5,1,0))))</f>
        <v>0</v>
      </c>
      <c r="DS33" s="28">
        <f>IF(OR(X33="",X33=" ",X33="　"),0,IF(D33&gt;=820701,0,IF(DD33=1,1,IF(MATCH(X33,Sheet2!$D$3:$D$12,1)&lt;=5,1,0))))</f>
        <v>0</v>
      </c>
      <c r="DT33" s="28">
        <f>IF(OR(AB33="",AB33=" ",AB33="　"),0,IF(D33&gt;=820701,0,IF(DE33=1,1,IF(MATCH(AB33,Sheet2!$D$3:$D$12,1)&lt;=5,1,0))))</f>
        <v>0</v>
      </c>
      <c r="DU33" s="28">
        <f>IF(OR(AF33="",AF33=" ",AF33="　"),0,IF(D33&gt;=820701,0,IF(DF33=1,1,IF(MATCH(AF33,Sheet2!$D$3:$D$12,1)&lt;=5,1,0))))</f>
        <v>0</v>
      </c>
      <c r="DV33" s="29">
        <f t="shared" si="68"/>
        <v>3</v>
      </c>
      <c r="DW33" s="29">
        <f t="shared" si="69"/>
        <v>3</v>
      </c>
      <c r="DX33" s="30">
        <f t="shared" si="70"/>
        <v>0</v>
      </c>
      <c r="DY33" s="30">
        <f t="shared" si="71"/>
        <v>0</v>
      </c>
      <c r="DZ33" s="30">
        <f t="shared" si="72"/>
        <v>0</v>
      </c>
      <c r="EA33" s="30">
        <f t="shared" si="72"/>
        <v>0</v>
      </c>
      <c r="EB33" s="31"/>
      <c r="EC33" s="27" t="e">
        <f t="shared" si="73"/>
        <v>#VALUE!</v>
      </c>
      <c r="ED33" s="28">
        <f t="shared" si="74"/>
        <v>0</v>
      </c>
      <c r="EE33" s="27" t="e">
        <f t="shared" si="75"/>
        <v>#VALUE!</v>
      </c>
      <c r="EF33" s="28">
        <f t="shared" si="76"/>
        <v>0</v>
      </c>
      <c r="EG33" s="28">
        <f>IF(OR(T33="",T33=" ",T33="　"),0,IF(D33&gt;=830101,0,IF(DR33=1,1,IF(MATCH(T33,Sheet2!$D$3:$D$12,1)&lt;=6,1,0))))</f>
        <v>0</v>
      </c>
      <c r="EH33" s="28">
        <f>IF(OR(X33="",X33=" ",X33="　"),0,IF(D33&gt;=830101,0,IF(DS33=1,1,IF(MATCH(X33,Sheet2!$D$3:$D$12,1)&lt;=6,1,0))))</f>
        <v>0</v>
      </c>
      <c r="EI33" s="28">
        <f>IF(OR(AB33="",AB33=" ",AB33="　"),0,IF(D33&gt;=830101,0,IF(DT33=1,1,IF(MATCH(AB33,Sheet2!$D$3:$D$12,1)&lt;=6,1,0))))</f>
        <v>0</v>
      </c>
      <c r="EJ33" s="28">
        <f>IF(OR(AF33="",AF33=" ",AF33="　"),0,IF(D33&gt;=830101,0,IF(DU33=1,1,IF(MATCH(AF33,Sheet2!$D$3:$D$12,1)&lt;=6,1,0))))</f>
        <v>0</v>
      </c>
      <c r="EK33" s="29">
        <f t="shared" si="77"/>
        <v>2</v>
      </c>
      <c r="EL33" s="29">
        <f t="shared" si="78"/>
        <v>2</v>
      </c>
      <c r="EM33" s="30">
        <f t="shared" si="79"/>
        <v>0</v>
      </c>
      <c r="EN33" s="30">
        <f t="shared" si="80"/>
        <v>0</v>
      </c>
      <c r="EO33" s="30">
        <f t="shared" si="81"/>
        <v>0</v>
      </c>
      <c r="EP33" s="30">
        <f t="shared" si="81"/>
        <v>0</v>
      </c>
      <c r="EQ33" s="31"/>
      <c r="ER33" s="27" t="e">
        <f t="shared" si="82"/>
        <v>#VALUE!</v>
      </c>
      <c r="ES33" s="28">
        <f t="shared" si="83"/>
        <v>0</v>
      </c>
      <c r="ET33" s="27" t="e">
        <f t="shared" si="84"/>
        <v>#VALUE!</v>
      </c>
      <c r="EU33" s="28">
        <f t="shared" si="85"/>
        <v>0</v>
      </c>
      <c r="EV33" s="28">
        <f>IF(OR(T33="",T33=" ",T33="　"),0,IF(D33&gt;=830701,0,IF(EG33=1,1,IF(MATCH(T33,Sheet2!$D$3:$D$12,1)&lt;=7,1,0))))</f>
        <v>0</v>
      </c>
      <c r="EW33" s="28">
        <f>IF(OR(X33="",X33=" ",X33="　"),0,IF(D33&gt;=830701,0,IF(EH33=1,1,IF(MATCH(X33,Sheet2!$D$3:$D$12,1)&lt;=7,1,0))))</f>
        <v>0</v>
      </c>
      <c r="EX33" s="28">
        <f>IF(OR(AB33="",AB33=" ",AB33="　"),0,IF(D33&gt;=830701,0,IF(EI33=1,1,IF(MATCH(AB33,Sheet2!$D$3:$D$12,1)&lt;=7,1,0))))</f>
        <v>0</v>
      </c>
      <c r="EY33" s="28">
        <f>IF(OR(AF33="",AF33=" ",AF33="　"),0,IF(D33&gt;=830701,0,IF(EJ33=1,1,IF(MATCH(AF33,Sheet2!$D$3:$D$12,1)&lt;=7,1,0))))</f>
        <v>0</v>
      </c>
      <c r="EZ33" s="29">
        <f t="shared" si="86"/>
        <v>2</v>
      </c>
      <c r="FA33" s="29">
        <f t="shared" si="87"/>
        <v>2</v>
      </c>
      <c r="FB33" s="30">
        <f t="shared" si="88"/>
        <v>0</v>
      </c>
      <c r="FC33" s="30">
        <f t="shared" si="89"/>
        <v>0</v>
      </c>
      <c r="FD33" s="30">
        <f t="shared" si="90"/>
        <v>0</v>
      </c>
      <c r="FE33" s="30">
        <f t="shared" si="90"/>
        <v>0</v>
      </c>
      <c r="FF33" s="31"/>
      <c r="FG33" s="27" t="e">
        <f t="shared" si="91"/>
        <v>#VALUE!</v>
      </c>
      <c r="FH33" s="28">
        <f t="shared" si="92"/>
        <v>0</v>
      </c>
      <c r="FI33" s="27" t="e">
        <f t="shared" si="93"/>
        <v>#VALUE!</v>
      </c>
      <c r="FJ33" s="28">
        <f t="shared" si="94"/>
        <v>0</v>
      </c>
      <c r="FK33" s="28">
        <f>IF(OR(T33="",T33=" ",T33="　"),0,IF(D33&gt;=840101,0,IF(EV33=1,1,IF(MATCH(T33,Sheet2!$D$3:$D$12,1)&lt;=8,1,0))))</f>
        <v>0</v>
      </c>
      <c r="FL33" s="28">
        <f>IF(OR(X33="",X33=" ",X33="　"),0,IF(D33&gt;=840101,0,IF(EW33=1,1,IF(MATCH(X33,Sheet2!$D$3:$D$12,1)&lt;=8,1,0))))</f>
        <v>0</v>
      </c>
      <c r="FM33" s="28">
        <f>IF(OR(AB33="",AB33=" ",AB33="　"),0,IF(D33&gt;=840101,0,IF(EX33=1,1,IF(MATCH(AB33,Sheet2!$D$3:$D$12,1)&lt;=8,1,0))))</f>
        <v>0</v>
      </c>
      <c r="FN33" s="28">
        <f>IF(OR(AF33="",AF33=" ",AF33="　"),0,IF(D33&gt;=840101,0,IF(EY33=1,1,IF(MATCH(AF33,Sheet2!$D$3:$D$12,1)&lt;=8,1,0))))</f>
        <v>0</v>
      </c>
      <c r="FO33" s="29">
        <f t="shared" si="95"/>
        <v>1</v>
      </c>
      <c r="FP33" s="29">
        <f t="shared" si="96"/>
        <v>1</v>
      </c>
      <c r="FQ33" s="30">
        <f t="shared" si="97"/>
        <v>0</v>
      </c>
      <c r="FR33" s="30">
        <f t="shared" si="98"/>
        <v>0</v>
      </c>
      <c r="FS33" s="30">
        <f t="shared" si="99"/>
        <v>0</v>
      </c>
      <c r="FT33" s="30">
        <f t="shared" si="99"/>
        <v>0</v>
      </c>
      <c r="FU33" s="31"/>
      <c r="FV33" s="27" t="e">
        <f t="shared" si="100"/>
        <v>#VALUE!</v>
      </c>
      <c r="FW33" s="28">
        <f t="shared" si="101"/>
        <v>0</v>
      </c>
      <c r="FX33" s="27" t="e">
        <f t="shared" si="102"/>
        <v>#VALUE!</v>
      </c>
      <c r="FY33" s="28">
        <f t="shared" si="103"/>
        <v>0</v>
      </c>
      <c r="FZ33" s="28">
        <f>IF(OR(T33="",T33=" ",T33="　"),0,IF(D33&gt;=840701,0,IF(FK33=1,1,IF(MATCH(T33,Sheet2!$D$3:$D$12,1)&lt;=9,1,0))))</f>
        <v>0</v>
      </c>
      <c r="GA33" s="28">
        <f>IF(OR(X33="",X33=" ",X33="　"),0,IF(D33&gt;=840701,0,IF(FL33=1,1,IF(MATCH(X33,Sheet2!$D$3:$D$12,1)&lt;=9,1,0))))</f>
        <v>0</v>
      </c>
      <c r="GB33" s="28">
        <f>IF(OR(AB33="",AB33=" ",AB33="　"),0,IF(D33&gt;=840701,0,IF(FM33=1,1,IF(MATCH(AB33,Sheet2!$D$3:$D$12,1)&lt;=9,1,0))))</f>
        <v>0</v>
      </c>
      <c r="GC33" s="28">
        <f>IF(OR(AF33="",AF33=" ",AF33="　"),0,IF(D33&gt;=840701,0,IF(FN33=1,1,IF(MATCH(AF33,Sheet2!$D$3:$D$12,1)&lt;=9,1,0))))</f>
        <v>0</v>
      </c>
      <c r="GD33" s="29">
        <f t="shared" si="104"/>
        <v>1</v>
      </c>
      <c r="GE33" s="29">
        <f t="shared" si="105"/>
        <v>1</v>
      </c>
      <c r="GF33" s="30">
        <f t="shared" si="106"/>
        <v>0</v>
      </c>
      <c r="GG33" s="30">
        <f t="shared" si="107"/>
        <v>0</v>
      </c>
      <c r="GH33" s="30">
        <f t="shared" si="108"/>
        <v>0</v>
      </c>
      <c r="GI33" s="30">
        <f t="shared" si="108"/>
        <v>0</v>
      </c>
      <c r="GJ33" s="31"/>
      <c r="GK33" s="27" t="e">
        <f t="shared" si="109"/>
        <v>#VALUE!</v>
      </c>
      <c r="GL33" s="28">
        <f t="shared" si="110"/>
        <v>0</v>
      </c>
      <c r="GM33" s="27" t="e">
        <f t="shared" si="111"/>
        <v>#VALUE!</v>
      </c>
      <c r="GN33" s="28">
        <f t="shared" si="112"/>
        <v>0</v>
      </c>
      <c r="GO33" s="28">
        <f>IF(OR(T33="",T33=" ",T33="　"),0,IF(D33&gt;=840701,0,IF(FZ33=1,1,IF(MATCH(T33,Sheet2!$D$3:$D$12,1)&lt;=10,1,0))))</f>
        <v>0</v>
      </c>
      <c r="GP33" s="28">
        <f>IF(OR(X33="",X33=" ",X33="　"),0,IF(D33&gt;=840701,0,IF(GA33=1,1,IF(MATCH(X33,Sheet2!$D$3:$D$12,1)&lt;=10,1,0))))</f>
        <v>0</v>
      </c>
      <c r="GQ33" s="28">
        <f>IF(OR(AB33="",AB33=" ",AB33="　"),0,IF(D33&gt;=840701,0,IF(GB33=1,1,IF(MATCH(AB33,Sheet2!$D$3:$D$12,1)&lt;=10,1,0))))</f>
        <v>0</v>
      </c>
      <c r="GR33" s="28">
        <f>IF(OR(AF33="",AF33=" ",AF33="　"),0,IF(D33&gt;=840701,0,IF(GC33=1,1,IF(MATCH(AF33,Sheet2!$D$3:$D$12,1)&lt;=10,1,0))))</f>
        <v>0</v>
      </c>
      <c r="GS33" s="29">
        <f t="shared" si="113"/>
        <v>0</v>
      </c>
      <c r="GT33" s="29">
        <f t="shared" si="114"/>
        <v>0</v>
      </c>
      <c r="GU33" s="30">
        <f t="shared" si="115"/>
        <v>0</v>
      </c>
      <c r="GV33" s="30">
        <f t="shared" si="116"/>
        <v>0</v>
      </c>
      <c r="GW33" s="30">
        <f t="shared" si="117"/>
        <v>0</v>
      </c>
      <c r="GX33" s="30">
        <f t="shared" si="117"/>
        <v>0</v>
      </c>
      <c r="GY33" s="131"/>
      <c r="GZ33" s="39" t="str">
        <f t="shared" si="118"/>
        <v>1911/00/00</v>
      </c>
      <c r="HA33" s="131" t="e">
        <f t="shared" si="119"/>
        <v>#VALUE!</v>
      </c>
      <c r="HB33" s="131" t="str">
        <f t="shared" si="120"/>
        <v>1911/00/00</v>
      </c>
      <c r="HC33" s="131" t="e">
        <f t="shared" si="121"/>
        <v>#VALUE!</v>
      </c>
      <c r="HD33" s="131" t="str">
        <f t="shared" si="122"/>
        <v>1911/00/00</v>
      </c>
      <c r="HE33" s="131" t="e">
        <f t="shared" si="123"/>
        <v>#VALUE!</v>
      </c>
      <c r="HF33" s="131" t="str">
        <f t="shared" si="124"/>
        <v>2016/01/01</v>
      </c>
      <c r="HH33" s="131">
        <f>IF(OR(C33="",C33=" ",C33="　"),0,IF(D33&gt;780630,0,ROUND(VLOOKUP(F33,Sheet2!$A$1:$B$20,2,FALSE)*E33,0)))</f>
        <v>0</v>
      </c>
      <c r="HI33" s="131">
        <f t="shared" si="125"/>
        <v>0</v>
      </c>
      <c r="HJ33" s="131">
        <f t="shared" si="126"/>
        <v>0</v>
      </c>
      <c r="HL33" s="131" t="str">
        <f t="shared" si="127"/>
        <v/>
      </c>
      <c r="HM33" s="131" t="str">
        <f t="shared" si="128"/>
        <v/>
      </c>
      <c r="HN33" s="131" t="str">
        <f t="shared" si="129"/>
        <v/>
      </c>
      <c r="HO33" s="131" t="str">
        <f t="shared" si="130"/>
        <v/>
      </c>
      <c r="HP33" s="131" t="str">
        <f t="shared" si="131"/>
        <v/>
      </c>
      <c r="HQ33" s="131" t="str">
        <f t="shared" si="131"/>
        <v/>
      </c>
      <c r="HR33" s="131" t="str">
        <f t="shared" si="132"/>
        <v/>
      </c>
    </row>
    <row r="34" spans="1:226" ht="60" customHeight="1">
      <c r="A34" s="125">
        <v>29</v>
      </c>
      <c r="B34" s="32"/>
      <c r="C34" s="33"/>
      <c r="D34" s="34"/>
      <c r="E34" s="55"/>
      <c r="F34" s="46"/>
      <c r="G34" s="48">
        <f>IF(OR(C34="",C34=" ",C34="　"),0,IF(D34&gt;780630,0,ROUND(VLOOKUP(F34,Sheet2!$A$1:$B$20,2,FALSE),0)))</f>
        <v>0</v>
      </c>
      <c r="H34" s="49">
        <f t="shared" si="0"/>
        <v>0</v>
      </c>
      <c r="I34" s="24">
        <f t="shared" si="1"/>
        <v>0</v>
      </c>
      <c r="J34" s="25">
        <f t="shared" si="2"/>
        <v>0</v>
      </c>
      <c r="K34" s="35"/>
      <c r="L34" s="133" t="str">
        <f t="shared" si="133"/>
        <v/>
      </c>
      <c r="M34" s="51" t="str">
        <f t="shared" si="4"/>
        <v/>
      </c>
      <c r="N34" s="56">
        <v>15.5</v>
      </c>
      <c r="O34" s="38"/>
      <c r="P34" s="133" t="str">
        <f t="shared" si="134"/>
        <v/>
      </c>
      <c r="Q34" s="51" t="str">
        <f t="shared" si="6"/>
        <v/>
      </c>
      <c r="R34" s="56">
        <v>15.5</v>
      </c>
      <c r="S34" s="38"/>
      <c r="T34" s="34"/>
      <c r="U34" s="51" t="str">
        <f t="shared" si="7"/>
        <v/>
      </c>
      <c r="V34" s="56">
        <v>15.5</v>
      </c>
      <c r="W34" s="38"/>
      <c r="X34" s="34"/>
      <c r="Y34" s="51" t="str">
        <f t="shared" si="8"/>
        <v/>
      </c>
      <c r="Z34" s="56">
        <v>15.5</v>
      </c>
      <c r="AA34" s="35"/>
      <c r="AB34" s="34"/>
      <c r="AC34" s="51" t="str">
        <f t="shared" si="9"/>
        <v/>
      </c>
      <c r="AD34" s="56">
        <v>15.5</v>
      </c>
      <c r="AE34" s="38"/>
      <c r="AF34" s="34"/>
      <c r="AG34" s="51" t="str">
        <f t="shared" si="10"/>
        <v/>
      </c>
      <c r="AH34" s="56">
        <v>15.5</v>
      </c>
      <c r="AI34" s="37">
        <f t="shared" si="11"/>
        <v>0</v>
      </c>
      <c r="AJ34" s="47">
        <f t="shared" si="12"/>
        <v>0</v>
      </c>
      <c r="AK34" s="26">
        <f t="shared" si="13"/>
        <v>0</v>
      </c>
      <c r="AL34" s="53">
        <f t="shared" si="14"/>
        <v>0</v>
      </c>
      <c r="AM34" s="36"/>
      <c r="AN34" s="54"/>
      <c r="AO34" s="131" t="e">
        <f>VLOOKUP(LEFT(C34,1),Sheet2!$L$3:$M$28,2,FALSE)&amp;MID(C34,2,9)</f>
        <v>#N/A</v>
      </c>
      <c r="AP34" s="131" t="e">
        <f t="shared" si="15"/>
        <v>#N/A</v>
      </c>
      <c r="AQ34" s="131" t="e">
        <f t="shared" si="16"/>
        <v>#N/A</v>
      </c>
      <c r="AR34" s="27">
        <f t="shared" si="17"/>
        <v>0</v>
      </c>
      <c r="AS34" s="28">
        <f t="shared" si="18"/>
        <v>0</v>
      </c>
      <c r="AT34" s="27">
        <f t="shared" si="19"/>
        <v>0</v>
      </c>
      <c r="AU34" s="28">
        <f t="shared" si="20"/>
        <v>0</v>
      </c>
      <c r="AV34" s="28">
        <f t="shared" si="21"/>
        <v>0</v>
      </c>
      <c r="AW34" s="28">
        <f t="shared" si="22"/>
        <v>0</v>
      </c>
      <c r="AX34" s="28">
        <f t="shared" si="23"/>
        <v>0</v>
      </c>
      <c r="AY34" s="28">
        <f t="shared" si="24"/>
        <v>0</v>
      </c>
      <c r="AZ34" s="29" t="str">
        <f t="shared" si="25"/>
        <v/>
      </c>
      <c r="BA34" s="29"/>
      <c r="BB34" s="30">
        <f t="shared" si="26"/>
        <v>0</v>
      </c>
      <c r="BC34" s="30">
        <f t="shared" si="26"/>
        <v>0</v>
      </c>
      <c r="BD34" s="31">
        <f t="shared" si="27"/>
        <v>0</v>
      </c>
      <c r="BE34" s="131"/>
      <c r="BF34" s="27" t="e">
        <f t="shared" si="28"/>
        <v>#VALUE!</v>
      </c>
      <c r="BG34" s="28">
        <f t="shared" si="29"/>
        <v>0</v>
      </c>
      <c r="BH34" s="27" t="e">
        <f t="shared" si="30"/>
        <v>#VALUE!</v>
      </c>
      <c r="BI34" s="28">
        <f t="shared" si="31"/>
        <v>0</v>
      </c>
      <c r="BJ34" s="28">
        <f>IF(OR(T34="",T34=" ",T34="　"),0,IF(D34&gt;=800701,0,IF(MATCH(T34,Sheet2!$D$3:$D$12,1)&lt;=1,1,0)))</f>
        <v>0</v>
      </c>
      <c r="BK34" s="28">
        <f>IF(OR(X34="",X34=" ",X34="　"),0,IF(D34&gt;=800701,0,IF(MATCH(X34,Sheet2!$D$3:$D$12,1)&lt;=1,1,0)))</f>
        <v>0</v>
      </c>
      <c r="BL34" s="28">
        <f>IF(OR(AB34="",AB34=" ",AB34="　"),0,IF(D34&gt;=800701,0,IF(MATCH(AB34,Sheet2!$D$3:$D$12,1)&lt;=1,1,0)))</f>
        <v>0</v>
      </c>
      <c r="BM34" s="28">
        <f>IF(OR(AF34="",AF34=" ",AF34="　"),0,IF(D34&gt;=800701,0,IF(MATCH(AF34,Sheet2!$D$3:$D$12,1)&lt;=1,1,0)))</f>
        <v>0</v>
      </c>
      <c r="BN34" s="29">
        <f t="shared" si="32"/>
        <v>5</v>
      </c>
      <c r="BO34" s="29">
        <f t="shared" si="33"/>
        <v>3</v>
      </c>
      <c r="BP34" s="30">
        <f t="shared" si="34"/>
        <v>0</v>
      </c>
      <c r="BQ34" s="30">
        <f t="shared" si="35"/>
        <v>0</v>
      </c>
      <c r="BR34" s="30">
        <f t="shared" si="36"/>
        <v>0</v>
      </c>
      <c r="BS34" s="30">
        <f t="shared" si="36"/>
        <v>0</v>
      </c>
      <c r="BT34" s="30"/>
      <c r="BU34" s="27" t="e">
        <f t="shared" si="37"/>
        <v>#VALUE!</v>
      </c>
      <c r="BV34" s="28">
        <f t="shared" si="38"/>
        <v>0</v>
      </c>
      <c r="BW34" s="27" t="e">
        <f t="shared" si="39"/>
        <v>#VALUE!</v>
      </c>
      <c r="BX34" s="28">
        <f t="shared" si="40"/>
        <v>0</v>
      </c>
      <c r="BY34" s="28">
        <f>IF(OR(T34="",T34=" ",T34="　"),0,IF(D34&gt;=810101,0,IF(BJ34=1,1,IF(MATCH(T34,Sheet2!$D$3:$D$12,1)&lt;=2,1,0))))</f>
        <v>0</v>
      </c>
      <c r="BZ34" s="28">
        <f>IF(OR(X34="",X34=" ",X34="　"),0,IF(D34&gt;=810101,0,IF(BK34=1,1,IF(MATCH(X34,Sheet2!$D$3:$D$12,1)&lt;=2,1,0))))</f>
        <v>0</v>
      </c>
      <c r="CA34" s="28">
        <f>IF(OR(AB34="",AB34=" ",AB34="　"),0,IF(D34&gt;=810101,0,IF(BL34=1,1,IF(MATCH(AB34,Sheet2!$D$3:$D$12,1)&lt;=2,1,0))))</f>
        <v>0</v>
      </c>
      <c r="CB34" s="28">
        <f>IF(OR(AF34="",AF34=" ",AF34="　"),0,IF(D34&gt;=810101,0,IF(BM34=1,1,IF(MATCH(AF34,Sheet2!$D$3:$D$12,1)&lt;=2,1,0))))</f>
        <v>0</v>
      </c>
      <c r="CC34" s="29">
        <f t="shared" si="41"/>
        <v>4</v>
      </c>
      <c r="CD34" s="29">
        <f t="shared" si="42"/>
        <v>3</v>
      </c>
      <c r="CE34" s="30">
        <f t="shared" si="43"/>
        <v>0</v>
      </c>
      <c r="CF34" s="30">
        <f t="shared" si="44"/>
        <v>0</v>
      </c>
      <c r="CG34" s="30">
        <f t="shared" si="45"/>
        <v>0</v>
      </c>
      <c r="CH34" s="30">
        <f t="shared" si="45"/>
        <v>0</v>
      </c>
      <c r="CI34" s="30"/>
      <c r="CJ34" s="27" t="e">
        <f t="shared" si="46"/>
        <v>#VALUE!</v>
      </c>
      <c r="CK34" s="28">
        <f t="shared" si="47"/>
        <v>0</v>
      </c>
      <c r="CL34" s="27" t="e">
        <f t="shared" si="48"/>
        <v>#VALUE!</v>
      </c>
      <c r="CM34" s="28">
        <f t="shared" si="49"/>
        <v>0</v>
      </c>
      <c r="CN34" s="28">
        <f>IF(OR(T34="",T34=" ",T34="　"),0,IF(D34&gt;=810701,0,IF(BY34=1,1,IF(MATCH(T34,Sheet2!$D$3:$D$12,1)&lt;=3,1,0))))</f>
        <v>0</v>
      </c>
      <c r="CO34" s="28">
        <f>IF(OR(X34="",X34=" ",X34="　"),0,IF(D34&gt;=810701,0,IF(BZ34=1,1,IF(MATCH(X34,Sheet2!$D$3:$D$12,1)&lt;=3,1,0))))</f>
        <v>0</v>
      </c>
      <c r="CP34" s="28">
        <f>IF(OR(AB34="",AB34=" ",AB34="　"),0,IF(D34&gt;=810701,0,IF(CA34=1,1,IF(MATCH(AB34,Sheet2!$D$3:$D$12,1)&lt;=3,1,0))))</f>
        <v>0</v>
      </c>
      <c r="CQ34" s="28">
        <f>IF(OR(AF34="",AF34=" ",AF34="　"),0,IF(D34&gt;=810701,0,IF(CB34=1,1,IF(MATCH(AF34,Sheet2!$D$3:$D$12,1)&lt;=3,1,0))))</f>
        <v>0</v>
      </c>
      <c r="CR34" s="29">
        <f t="shared" si="50"/>
        <v>4</v>
      </c>
      <c r="CS34" s="29">
        <f t="shared" si="51"/>
        <v>3</v>
      </c>
      <c r="CT34" s="30">
        <f t="shared" si="52"/>
        <v>0</v>
      </c>
      <c r="CU34" s="30">
        <f t="shared" si="53"/>
        <v>0</v>
      </c>
      <c r="CV34" s="30">
        <f t="shared" si="54"/>
        <v>0</v>
      </c>
      <c r="CW34" s="30">
        <f t="shared" si="54"/>
        <v>0</v>
      </c>
      <c r="CX34" s="31"/>
      <c r="CY34" s="27" t="e">
        <f t="shared" si="55"/>
        <v>#VALUE!</v>
      </c>
      <c r="CZ34" s="28">
        <f t="shared" si="56"/>
        <v>0</v>
      </c>
      <c r="DA34" s="27" t="e">
        <f t="shared" si="57"/>
        <v>#VALUE!</v>
      </c>
      <c r="DB34" s="28">
        <f t="shared" si="58"/>
        <v>0</v>
      </c>
      <c r="DC34" s="28">
        <f>IF(OR(T34="",T34=" ",T34="　"),0,IF(D34&gt;=820101,0,IF(CN34=1,1,IF(MATCH(T34,Sheet2!$D$3:$D$12,1)&lt;=4,1,0))))</f>
        <v>0</v>
      </c>
      <c r="DD34" s="28">
        <f>IF(OR(X34="",X34=" ",X34="　"),0,IF(D34&gt;=820101,0,IF(CO34=1,1,IF(MATCH(X34,Sheet2!$D$3:$D$12,1)&lt;=4,1,0))))</f>
        <v>0</v>
      </c>
      <c r="DE34" s="28">
        <f>IF(OR(AB34="",AB34=" ",AB34="　"),0,IF(D34&gt;=820101,0,IF(CP34=1,1,IF(MATCH(AB34,Sheet2!$D$3:$D$12,1)&lt;=4,1,0))))</f>
        <v>0</v>
      </c>
      <c r="DF34" s="28">
        <f>IF(OR(AF34="",AF34=" ",AF34="　"),0,IF(D34&gt;=820101,0,IF(CQ34=1,1,IF(MATCH(AF34,Sheet2!$D$3:$D$12,1)&lt;=4,1,0))))</f>
        <v>0</v>
      </c>
      <c r="DG34" s="29">
        <f t="shared" si="59"/>
        <v>3</v>
      </c>
      <c r="DH34" s="29">
        <f t="shared" si="60"/>
        <v>3</v>
      </c>
      <c r="DI34" s="30">
        <f t="shared" si="61"/>
        <v>0</v>
      </c>
      <c r="DJ34" s="30">
        <f t="shared" si="62"/>
        <v>0</v>
      </c>
      <c r="DK34" s="30">
        <f t="shared" si="63"/>
        <v>0</v>
      </c>
      <c r="DL34" s="30">
        <f t="shared" si="63"/>
        <v>0</v>
      </c>
      <c r="DM34" s="31"/>
      <c r="DN34" s="27" t="e">
        <f t="shared" si="64"/>
        <v>#VALUE!</v>
      </c>
      <c r="DO34" s="28">
        <f t="shared" si="65"/>
        <v>0</v>
      </c>
      <c r="DP34" s="27" t="e">
        <f t="shared" si="66"/>
        <v>#VALUE!</v>
      </c>
      <c r="DQ34" s="28">
        <f t="shared" si="67"/>
        <v>0</v>
      </c>
      <c r="DR34" s="28">
        <f>IF(OR(T34="",T34=" ",T34="　"),0,IF(D34&gt;=820701,0,IF(DC34=1,1,IF(MATCH(T34,Sheet2!$D$3:$D$12,1)&lt;=5,1,0))))</f>
        <v>0</v>
      </c>
      <c r="DS34" s="28">
        <f>IF(OR(X34="",X34=" ",X34="　"),0,IF(D34&gt;=820701,0,IF(DD34=1,1,IF(MATCH(X34,Sheet2!$D$3:$D$12,1)&lt;=5,1,0))))</f>
        <v>0</v>
      </c>
      <c r="DT34" s="28">
        <f>IF(OR(AB34="",AB34=" ",AB34="　"),0,IF(D34&gt;=820701,0,IF(DE34=1,1,IF(MATCH(AB34,Sheet2!$D$3:$D$12,1)&lt;=5,1,0))))</f>
        <v>0</v>
      </c>
      <c r="DU34" s="28">
        <f>IF(OR(AF34="",AF34=" ",AF34="　"),0,IF(D34&gt;=820701,0,IF(DF34=1,1,IF(MATCH(AF34,Sheet2!$D$3:$D$12,1)&lt;=5,1,0))))</f>
        <v>0</v>
      </c>
      <c r="DV34" s="29">
        <f t="shared" si="68"/>
        <v>3</v>
      </c>
      <c r="DW34" s="29">
        <f t="shared" si="69"/>
        <v>3</v>
      </c>
      <c r="DX34" s="30">
        <f t="shared" si="70"/>
        <v>0</v>
      </c>
      <c r="DY34" s="30">
        <f t="shared" si="71"/>
        <v>0</v>
      </c>
      <c r="DZ34" s="30">
        <f t="shared" si="72"/>
        <v>0</v>
      </c>
      <c r="EA34" s="30">
        <f t="shared" si="72"/>
        <v>0</v>
      </c>
      <c r="EB34" s="31"/>
      <c r="EC34" s="27" t="e">
        <f t="shared" si="73"/>
        <v>#VALUE!</v>
      </c>
      <c r="ED34" s="28">
        <f t="shared" si="74"/>
        <v>0</v>
      </c>
      <c r="EE34" s="27" t="e">
        <f t="shared" si="75"/>
        <v>#VALUE!</v>
      </c>
      <c r="EF34" s="28">
        <f t="shared" si="76"/>
        <v>0</v>
      </c>
      <c r="EG34" s="28">
        <f>IF(OR(T34="",T34=" ",T34="　"),0,IF(D34&gt;=830101,0,IF(DR34=1,1,IF(MATCH(T34,Sheet2!$D$3:$D$12,1)&lt;=6,1,0))))</f>
        <v>0</v>
      </c>
      <c r="EH34" s="28">
        <f>IF(OR(X34="",X34=" ",X34="　"),0,IF(D34&gt;=830101,0,IF(DS34=1,1,IF(MATCH(X34,Sheet2!$D$3:$D$12,1)&lt;=6,1,0))))</f>
        <v>0</v>
      </c>
      <c r="EI34" s="28">
        <f>IF(OR(AB34="",AB34=" ",AB34="　"),0,IF(D34&gt;=830101,0,IF(DT34=1,1,IF(MATCH(AB34,Sheet2!$D$3:$D$12,1)&lt;=6,1,0))))</f>
        <v>0</v>
      </c>
      <c r="EJ34" s="28">
        <f>IF(OR(AF34="",AF34=" ",AF34="　"),0,IF(D34&gt;=830101,0,IF(DU34=1,1,IF(MATCH(AF34,Sheet2!$D$3:$D$12,1)&lt;=6,1,0))))</f>
        <v>0</v>
      </c>
      <c r="EK34" s="29">
        <f t="shared" si="77"/>
        <v>2</v>
      </c>
      <c r="EL34" s="29">
        <f t="shared" si="78"/>
        <v>2</v>
      </c>
      <c r="EM34" s="30">
        <f t="shared" si="79"/>
        <v>0</v>
      </c>
      <c r="EN34" s="30">
        <f t="shared" si="80"/>
        <v>0</v>
      </c>
      <c r="EO34" s="30">
        <f t="shared" si="81"/>
        <v>0</v>
      </c>
      <c r="EP34" s="30">
        <f t="shared" si="81"/>
        <v>0</v>
      </c>
      <c r="EQ34" s="31"/>
      <c r="ER34" s="27" t="e">
        <f t="shared" si="82"/>
        <v>#VALUE!</v>
      </c>
      <c r="ES34" s="28">
        <f t="shared" si="83"/>
        <v>0</v>
      </c>
      <c r="ET34" s="27" t="e">
        <f t="shared" si="84"/>
        <v>#VALUE!</v>
      </c>
      <c r="EU34" s="28">
        <f t="shared" si="85"/>
        <v>0</v>
      </c>
      <c r="EV34" s="28">
        <f>IF(OR(T34="",T34=" ",T34="　"),0,IF(D34&gt;=830701,0,IF(EG34=1,1,IF(MATCH(T34,Sheet2!$D$3:$D$12,1)&lt;=7,1,0))))</f>
        <v>0</v>
      </c>
      <c r="EW34" s="28">
        <f>IF(OR(X34="",X34=" ",X34="　"),0,IF(D34&gt;=830701,0,IF(EH34=1,1,IF(MATCH(X34,Sheet2!$D$3:$D$12,1)&lt;=7,1,0))))</f>
        <v>0</v>
      </c>
      <c r="EX34" s="28">
        <f>IF(OR(AB34="",AB34=" ",AB34="　"),0,IF(D34&gt;=830701,0,IF(EI34=1,1,IF(MATCH(AB34,Sheet2!$D$3:$D$12,1)&lt;=7,1,0))))</f>
        <v>0</v>
      </c>
      <c r="EY34" s="28">
        <f>IF(OR(AF34="",AF34=" ",AF34="　"),0,IF(D34&gt;=830701,0,IF(EJ34=1,1,IF(MATCH(AF34,Sheet2!$D$3:$D$12,1)&lt;=7,1,0))))</f>
        <v>0</v>
      </c>
      <c r="EZ34" s="29">
        <f t="shared" si="86"/>
        <v>2</v>
      </c>
      <c r="FA34" s="29">
        <f t="shared" si="87"/>
        <v>2</v>
      </c>
      <c r="FB34" s="30">
        <f t="shared" si="88"/>
        <v>0</v>
      </c>
      <c r="FC34" s="30">
        <f t="shared" si="89"/>
        <v>0</v>
      </c>
      <c r="FD34" s="30">
        <f t="shared" si="90"/>
        <v>0</v>
      </c>
      <c r="FE34" s="30">
        <f t="shared" si="90"/>
        <v>0</v>
      </c>
      <c r="FF34" s="31"/>
      <c r="FG34" s="27" t="e">
        <f t="shared" si="91"/>
        <v>#VALUE!</v>
      </c>
      <c r="FH34" s="28">
        <f t="shared" si="92"/>
        <v>0</v>
      </c>
      <c r="FI34" s="27" t="e">
        <f t="shared" si="93"/>
        <v>#VALUE!</v>
      </c>
      <c r="FJ34" s="28">
        <f t="shared" si="94"/>
        <v>0</v>
      </c>
      <c r="FK34" s="28">
        <f>IF(OR(T34="",T34=" ",T34="　"),0,IF(D34&gt;=840101,0,IF(EV34=1,1,IF(MATCH(T34,Sheet2!$D$3:$D$12,1)&lt;=8,1,0))))</f>
        <v>0</v>
      </c>
      <c r="FL34" s="28">
        <f>IF(OR(X34="",X34=" ",X34="　"),0,IF(D34&gt;=840101,0,IF(EW34=1,1,IF(MATCH(X34,Sheet2!$D$3:$D$12,1)&lt;=8,1,0))))</f>
        <v>0</v>
      </c>
      <c r="FM34" s="28">
        <f>IF(OR(AB34="",AB34=" ",AB34="　"),0,IF(D34&gt;=840101,0,IF(EX34=1,1,IF(MATCH(AB34,Sheet2!$D$3:$D$12,1)&lt;=8,1,0))))</f>
        <v>0</v>
      </c>
      <c r="FN34" s="28">
        <f>IF(OR(AF34="",AF34=" ",AF34="　"),0,IF(D34&gt;=840101,0,IF(EY34=1,1,IF(MATCH(AF34,Sheet2!$D$3:$D$12,1)&lt;=8,1,0))))</f>
        <v>0</v>
      </c>
      <c r="FO34" s="29">
        <f t="shared" si="95"/>
        <v>1</v>
      </c>
      <c r="FP34" s="29">
        <f t="shared" si="96"/>
        <v>1</v>
      </c>
      <c r="FQ34" s="30">
        <f t="shared" si="97"/>
        <v>0</v>
      </c>
      <c r="FR34" s="30">
        <f t="shared" si="98"/>
        <v>0</v>
      </c>
      <c r="FS34" s="30">
        <f t="shared" si="99"/>
        <v>0</v>
      </c>
      <c r="FT34" s="30">
        <f t="shared" si="99"/>
        <v>0</v>
      </c>
      <c r="FU34" s="31"/>
      <c r="FV34" s="27" t="e">
        <f t="shared" si="100"/>
        <v>#VALUE!</v>
      </c>
      <c r="FW34" s="28">
        <f t="shared" si="101"/>
        <v>0</v>
      </c>
      <c r="FX34" s="27" t="e">
        <f t="shared" si="102"/>
        <v>#VALUE!</v>
      </c>
      <c r="FY34" s="28">
        <f t="shared" si="103"/>
        <v>0</v>
      </c>
      <c r="FZ34" s="28">
        <f>IF(OR(T34="",T34=" ",T34="　"),0,IF(D34&gt;=840701,0,IF(FK34=1,1,IF(MATCH(T34,Sheet2!$D$3:$D$12,1)&lt;=9,1,0))))</f>
        <v>0</v>
      </c>
      <c r="GA34" s="28">
        <f>IF(OR(X34="",X34=" ",X34="　"),0,IF(D34&gt;=840701,0,IF(FL34=1,1,IF(MATCH(X34,Sheet2!$D$3:$D$12,1)&lt;=9,1,0))))</f>
        <v>0</v>
      </c>
      <c r="GB34" s="28">
        <f>IF(OR(AB34="",AB34=" ",AB34="　"),0,IF(D34&gt;=840701,0,IF(FM34=1,1,IF(MATCH(AB34,Sheet2!$D$3:$D$12,1)&lt;=9,1,0))))</f>
        <v>0</v>
      </c>
      <c r="GC34" s="28">
        <f>IF(OR(AF34="",AF34=" ",AF34="　"),0,IF(D34&gt;=840701,0,IF(FN34=1,1,IF(MATCH(AF34,Sheet2!$D$3:$D$12,1)&lt;=9,1,0))))</f>
        <v>0</v>
      </c>
      <c r="GD34" s="29">
        <f t="shared" si="104"/>
        <v>1</v>
      </c>
      <c r="GE34" s="29">
        <f t="shared" si="105"/>
        <v>1</v>
      </c>
      <c r="GF34" s="30">
        <f t="shared" si="106"/>
        <v>0</v>
      </c>
      <c r="GG34" s="30">
        <f t="shared" si="107"/>
        <v>0</v>
      </c>
      <c r="GH34" s="30">
        <f t="shared" si="108"/>
        <v>0</v>
      </c>
      <c r="GI34" s="30">
        <f t="shared" si="108"/>
        <v>0</v>
      </c>
      <c r="GJ34" s="31"/>
      <c r="GK34" s="27" t="e">
        <f t="shared" si="109"/>
        <v>#VALUE!</v>
      </c>
      <c r="GL34" s="28">
        <f t="shared" si="110"/>
        <v>0</v>
      </c>
      <c r="GM34" s="27" t="e">
        <f t="shared" si="111"/>
        <v>#VALUE!</v>
      </c>
      <c r="GN34" s="28">
        <f t="shared" si="112"/>
        <v>0</v>
      </c>
      <c r="GO34" s="28">
        <f>IF(OR(T34="",T34=" ",T34="　"),0,IF(D34&gt;=840701,0,IF(FZ34=1,1,IF(MATCH(T34,Sheet2!$D$3:$D$12,1)&lt;=10,1,0))))</f>
        <v>0</v>
      </c>
      <c r="GP34" s="28">
        <f>IF(OR(X34="",X34=" ",X34="　"),0,IF(D34&gt;=840701,0,IF(GA34=1,1,IF(MATCH(X34,Sheet2!$D$3:$D$12,1)&lt;=10,1,0))))</f>
        <v>0</v>
      </c>
      <c r="GQ34" s="28">
        <f>IF(OR(AB34="",AB34=" ",AB34="　"),0,IF(D34&gt;=840701,0,IF(GB34=1,1,IF(MATCH(AB34,Sheet2!$D$3:$D$12,1)&lt;=10,1,0))))</f>
        <v>0</v>
      </c>
      <c r="GR34" s="28">
        <f>IF(OR(AF34="",AF34=" ",AF34="　"),0,IF(D34&gt;=840701,0,IF(GC34=1,1,IF(MATCH(AF34,Sheet2!$D$3:$D$12,1)&lt;=10,1,0))))</f>
        <v>0</v>
      </c>
      <c r="GS34" s="29">
        <f t="shared" si="113"/>
        <v>0</v>
      </c>
      <c r="GT34" s="29">
        <f t="shared" si="114"/>
        <v>0</v>
      </c>
      <c r="GU34" s="30">
        <f t="shared" si="115"/>
        <v>0</v>
      </c>
      <c r="GV34" s="30">
        <f t="shared" si="116"/>
        <v>0</v>
      </c>
      <c r="GW34" s="30">
        <f t="shared" si="117"/>
        <v>0</v>
      </c>
      <c r="GX34" s="30">
        <f t="shared" si="117"/>
        <v>0</v>
      </c>
      <c r="GY34" s="131"/>
      <c r="GZ34" s="39" t="str">
        <f t="shared" si="118"/>
        <v>1911/00/00</v>
      </c>
      <c r="HA34" s="131" t="e">
        <f t="shared" si="119"/>
        <v>#VALUE!</v>
      </c>
      <c r="HB34" s="131" t="str">
        <f t="shared" si="120"/>
        <v>1911/00/00</v>
      </c>
      <c r="HC34" s="131" t="e">
        <f t="shared" si="121"/>
        <v>#VALUE!</v>
      </c>
      <c r="HD34" s="131" t="str">
        <f t="shared" si="122"/>
        <v>1911/00/00</v>
      </c>
      <c r="HE34" s="131" t="e">
        <f t="shared" si="123"/>
        <v>#VALUE!</v>
      </c>
      <c r="HF34" s="131" t="str">
        <f t="shared" si="124"/>
        <v>2016/01/01</v>
      </c>
      <c r="HH34" s="131">
        <f>IF(OR(C34="",C34=" ",C34="　"),0,IF(D34&gt;780630,0,ROUND(VLOOKUP(F34,Sheet2!$A$1:$B$20,2,FALSE)*E34,0)))</f>
        <v>0</v>
      </c>
      <c r="HI34" s="131">
        <f t="shared" si="125"/>
        <v>0</v>
      </c>
      <c r="HJ34" s="131">
        <f t="shared" si="126"/>
        <v>0</v>
      </c>
      <c r="HL34" s="131" t="str">
        <f t="shared" si="127"/>
        <v/>
      </c>
      <c r="HM34" s="131" t="str">
        <f t="shared" si="128"/>
        <v/>
      </c>
      <c r="HN34" s="131" t="str">
        <f t="shared" si="129"/>
        <v/>
      </c>
      <c r="HO34" s="131" t="str">
        <f t="shared" si="130"/>
        <v/>
      </c>
      <c r="HP34" s="131" t="str">
        <f t="shared" si="131"/>
        <v/>
      </c>
      <c r="HQ34" s="131" t="str">
        <f t="shared" si="131"/>
        <v/>
      </c>
      <c r="HR34" s="131" t="str">
        <f t="shared" si="132"/>
        <v/>
      </c>
    </row>
    <row r="35" spans="1:226" ht="60" customHeight="1">
      <c r="A35" s="125">
        <v>30</v>
      </c>
      <c r="B35" s="32"/>
      <c r="C35" s="33"/>
      <c r="D35" s="34"/>
      <c r="E35" s="55"/>
      <c r="F35" s="46"/>
      <c r="G35" s="48">
        <f>IF(OR(C35="",C35=" ",C35="　"),0,IF(D35&gt;780630,0,ROUND(VLOOKUP(F35,Sheet2!$A$1:$B$20,2,FALSE),0)))</f>
        <v>0</v>
      </c>
      <c r="H35" s="49">
        <f t="shared" si="0"/>
        <v>0</v>
      </c>
      <c r="I35" s="24">
        <f t="shared" si="1"/>
        <v>0</v>
      </c>
      <c r="J35" s="25">
        <f t="shared" si="2"/>
        <v>0</v>
      </c>
      <c r="K35" s="35"/>
      <c r="L35" s="133" t="str">
        <f t="shared" si="133"/>
        <v/>
      </c>
      <c r="M35" s="51" t="str">
        <f t="shared" si="4"/>
        <v/>
      </c>
      <c r="N35" s="56">
        <v>15.5</v>
      </c>
      <c r="O35" s="38"/>
      <c r="P35" s="133" t="str">
        <f t="shared" si="134"/>
        <v/>
      </c>
      <c r="Q35" s="51" t="str">
        <f t="shared" si="6"/>
        <v/>
      </c>
      <c r="R35" s="56">
        <v>15.5</v>
      </c>
      <c r="S35" s="38"/>
      <c r="T35" s="34"/>
      <c r="U35" s="51" t="str">
        <f t="shared" si="7"/>
        <v/>
      </c>
      <c r="V35" s="56">
        <v>15.5</v>
      </c>
      <c r="W35" s="38"/>
      <c r="X35" s="34"/>
      <c r="Y35" s="51" t="str">
        <f t="shared" si="8"/>
        <v/>
      </c>
      <c r="Z35" s="56">
        <v>15.5</v>
      </c>
      <c r="AA35" s="35"/>
      <c r="AB35" s="34"/>
      <c r="AC35" s="51" t="str">
        <f t="shared" si="9"/>
        <v/>
      </c>
      <c r="AD35" s="56">
        <v>15.5</v>
      </c>
      <c r="AE35" s="38"/>
      <c r="AF35" s="34"/>
      <c r="AG35" s="51" t="str">
        <f t="shared" si="10"/>
        <v/>
      </c>
      <c r="AH35" s="56">
        <v>15.5</v>
      </c>
      <c r="AI35" s="37">
        <f t="shared" si="11"/>
        <v>0</v>
      </c>
      <c r="AJ35" s="47">
        <f t="shared" si="12"/>
        <v>0</v>
      </c>
      <c r="AK35" s="26">
        <f t="shared" si="13"/>
        <v>0</v>
      </c>
      <c r="AL35" s="53">
        <f t="shared" si="14"/>
        <v>0</v>
      </c>
      <c r="AM35" s="36"/>
      <c r="AN35" s="54"/>
      <c r="AO35" s="131" t="e">
        <f>VLOOKUP(LEFT(C35,1),Sheet2!$L$3:$M$28,2,FALSE)&amp;MID(C35,2,9)</f>
        <v>#N/A</v>
      </c>
      <c r="AP35" s="131" t="e">
        <f t="shared" si="15"/>
        <v>#N/A</v>
      </c>
      <c r="AQ35" s="131" t="e">
        <f t="shared" si="16"/>
        <v>#N/A</v>
      </c>
      <c r="AR35" s="27">
        <f t="shared" si="17"/>
        <v>0</v>
      </c>
      <c r="AS35" s="28">
        <f t="shared" si="18"/>
        <v>0</v>
      </c>
      <c r="AT35" s="27">
        <f t="shared" si="19"/>
        <v>0</v>
      </c>
      <c r="AU35" s="28">
        <f t="shared" si="20"/>
        <v>0</v>
      </c>
      <c r="AV35" s="28">
        <f t="shared" si="21"/>
        <v>0</v>
      </c>
      <c r="AW35" s="28">
        <f t="shared" si="22"/>
        <v>0</v>
      </c>
      <c r="AX35" s="28">
        <f t="shared" si="23"/>
        <v>0</v>
      </c>
      <c r="AY35" s="28">
        <f t="shared" si="24"/>
        <v>0</v>
      </c>
      <c r="AZ35" s="29" t="str">
        <f t="shared" si="25"/>
        <v/>
      </c>
      <c r="BA35" s="29"/>
      <c r="BB35" s="30">
        <f t="shared" si="26"/>
        <v>0</v>
      </c>
      <c r="BC35" s="30">
        <f t="shared" si="26"/>
        <v>0</v>
      </c>
      <c r="BD35" s="31">
        <f t="shared" si="27"/>
        <v>0</v>
      </c>
      <c r="BE35" s="131"/>
      <c r="BF35" s="27" t="e">
        <f t="shared" si="28"/>
        <v>#VALUE!</v>
      </c>
      <c r="BG35" s="28">
        <f t="shared" si="29"/>
        <v>0</v>
      </c>
      <c r="BH35" s="27" t="e">
        <f t="shared" si="30"/>
        <v>#VALUE!</v>
      </c>
      <c r="BI35" s="28">
        <f t="shared" si="31"/>
        <v>0</v>
      </c>
      <c r="BJ35" s="28">
        <f>IF(OR(T35="",T35=" ",T35="　"),0,IF(D35&gt;=800701,0,IF(MATCH(T35,Sheet2!$D$3:$D$12,1)&lt;=1,1,0)))</f>
        <v>0</v>
      </c>
      <c r="BK35" s="28">
        <f>IF(OR(X35="",X35=" ",X35="　"),0,IF(D35&gt;=800701,0,IF(MATCH(X35,Sheet2!$D$3:$D$12,1)&lt;=1,1,0)))</f>
        <v>0</v>
      </c>
      <c r="BL35" s="28">
        <f>IF(OR(AB35="",AB35=" ",AB35="　"),0,IF(D35&gt;=800701,0,IF(MATCH(AB35,Sheet2!$D$3:$D$12,1)&lt;=1,1,0)))</f>
        <v>0</v>
      </c>
      <c r="BM35" s="28">
        <f>IF(OR(AF35="",AF35=" ",AF35="　"),0,IF(D35&gt;=800701,0,IF(MATCH(AF35,Sheet2!$D$3:$D$12,1)&lt;=1,1,0)))</f>
        <v>0</v>
      </c>
      <c r="BN35" s="29">
        <f t="shared" si="32"/>
        <v>5</v>
      </c>
      <c r="BO35" s="29">
        <f t="shared" si="33"/>
        <v>3</v>
      </c>
      <c r="BP35" s="30">
        <f t="shared" si="34"/>
        <v>0</v>
      </c>
      <c r="BQ35" s="30">
        <f t="shared" si="35"/>
        <v>0</v>
      </c>
      <c r="BR35" s="30">
        <f t="shared" si="36"/>
        <v>0</v>
      </c>
      <c r="BS35" s="30">
        <f t="shared" si="36"/>
        <v>0</v>
      </c>
      <c r="BT35" s="30"/>
      <c r="BU35" s="27" t="e">
        <f t="shared" si="37"/>
        <v>#VALUE!</v>
      </c>
      <c r="BV35" s="28">
        <f t="shared" si="38"/>
        <v>0</v>
      </c>
      <c r="BW35" s="27" t="e">
        <f t="shared" si="39"/>
        <v>#VALUE!</v>
      </c>
      <c r="BX35" s="28">
        <f t="shared" si="40"/>
        <v>0</v>
      </c>
      <c r="BY35" s="28">
        <f>IF(OR(T35="",T35=" ",T35="　"),0,IF(D35&gt;=810101,0,IF(BJ35=1,1,IF(MATCH(T35,Sheet2!$D$3:$D$12,1)&lt;=2,1,0))))</f>
        <v>0</v>
      </c>
      <c r="BZ35" s="28">
        <f>IF(OR(X35="",X35=" ",X35="　"),0,IF(D35&gt;=810101,0,IF(BK35=1,1,IF(MATCH(X35,Sheet2!$D$3:$D$12,1)&lt;=2,1,0))))</f>
        <v>0</v>
      </c>
      <c r="CA35" s="28">
        <f>IF(OR(AB35="",AB35=" ",AB35="　"),0,IF(D35&gt;=810101,0,IF(BL35=1,1,IF(MATCH(AB35,Sheet2!$D$3:$D$12,1)&lt;=2,1,0))))</f>
        <v>0</v>
      </c>
      <c r="CB35" s="28">
        <f>IF(OR(AF35="",AF35=" ",AF35="　"),0,IF(D35&gt;=810101,0,IF(BM35=1,1,IF(MATCH(AF35,Sheet2!$D$3:$D$12,1)&lt;=2,1,0))))</f>
        <v>0</v>
      </c>
      <c r="CC35" s="29">
        <f t="shared" si="41"/>
        <v>4</v>
      </c>
      <c r="CD35" s="29">
        <f t="shared" si="42"/>
        <v>3</v>
      </c>
      <c r="CE35" s="30">
        <f t="shared" si="43"/>
        <v>0</v>
      </c>
      <c r="CF35" s="30">
        <f t="shared" si="44"/>
        <v>0</v>
      </c>
      <c r="CG35" s="30">
        <f t="shared" si="45"/>
        <v>0</v>
      </c>
      <c r="CH35" s="30">
        <f t="shared" si="45"/>
        <v>0</v>
      </c>
      <c r="CI35" s="30"/>
      <c r="CJ35" s="27" t="e">
        <f t="shared" si="46"/>
        <v>#VALUE!</v>
      </c>
      <c r="CK35" s="28">
        <f t="shared" si="47"/>
        <v>0</v>
      </c>
      <c r="CL35" s="27" t="e">
        <f t="shared" si="48"/>
        <v>#VALUE!</v>
      </c>
      <c r="CM35" s="28">
        <f t="shared" si="49"/>
        <v>0</v>
      </c>
      <c r="CN35" s="28">
        <f>IF(OR(T35="",T35=" ",T35="　"),0,IF(D35&gt;=810701,0,IF(BY35=1,1,IF(MATCH(T35,Sheet2!$D$3:$D$12,1)&lt;=3,1,0))))</f>
        <v>0</v>
      </c>
      <c r="CO35" s="28">
        <f>IF(OR(X35="",X35=" ",X35="　"),0,IF(D35&gt;=810701,0,IF(BZ35=1,1,IF(MATCH(X35,Sheet2!$D$3:$D$12,1)&lt;=3,1,0))))</f>
        <v>0</v>
      </c>
      <c r="CP35" s="28">
        <f>IF(OR(AB35="",AB35=" ",AB35="　"),0,IF(D35&gt;=810701,0,IF(CA35=1,1,IF(MATCH(AB35,Sheet2!$D$3:$D$12,1)&lt;=3,1,0))))</f>
        <v>0</v>
      </c>
      <c r="CQ35" s="28">
        <f>IF(OR(AF35="",AF35=" ",AF35="　"),0,IF(D35&gt;=810701,0,IF(CB35=1,1,IF(MATCH(AF35,Sheet2!$D$3:$D$12,1)&lt;=3,1,0))))</f>
        <v>0</v>
      </c>
      <c r="CR35" s="29">
        <f t="shared" si="50"/>
        <v>4</v>
      </c>
      <c r="CS35" s="29">
        <f t="shared" si="51"/>
        <v>3</v>
      </c>
      <c r="CT35" s="30">
        <f t="shared" si="52"/>
        <v>0</v>
      </c>
      <c r="CU35" s="30">
        <f t="shared" si="53"/>
        <v>0</v>
      </c>
      <c r="CV35" s="30">
        <f t="shared" si="54"/>
        <v>0</v>
      </c>
      <c r="CW35" s="30">
        <f t="shared" si="54"/>
        <v>0</v>
      </c>
      <c r="CX35" s="31"/>
      <c r="CY35" s="27" t="e">
        <f t="shared" si="55"/>
        <v>#VALUE!</v>
      </c>
      <c r="CZ35" s="28">
        <f t="shared" si="56"/>
        <v>0</v>
      </c>
      <c r="DA35" s="27" t="e">
        <f t="shared" si="57"/>
        <v>#VALUE!</v>
      </c>
      <c r="DB35" s="28">
        <f t="shared" si="58"/>
        <v>0</v>
      </c>
      <c r="DC35" s="28">
        <f>IF(OR(T35="",T35=" ",T35="　"),0,IF(D35&gt;=820101,0,IF(CN35=1,1,IF(MATCH(T35,Sheet2!$D$3:$D$12,1)&lt;=4,1,0))))</f>
        <v>0</v>
      </c>
      <c r="DD35" s="28">
        <f>IF(OR(X35="",X35=" ",X35="　"),0,IF(D35&gt;=820101,0,IF(CO35=1,1,IF(MATCH(X35,Sheet2!$D$3:$D$12,1)&lt;=4,1,0))))</f>
        <v>0</v>
      </c>
      <c r="DE35" s="28">
        <f>IF(OR(AB35="",AB35=" ",AB35="　"),0,IF(D35&gt;=820101,0,IF(CP35=1,1,IF(MATCH(AB35,Sheet2!$D$3:$D$12,1)&lt;=4,1,0))))</f>
        <v>0</v>
      </c>
      <c r="DF35" s="28">
        <f>IF(OR(AF35="",AF35=" ",AF35="　"),0,IF(D35&gt;=820101,0,IF(CQ35=1,1,IF(MATCH(AF35,Sheet2!$D$3:$D$12,1)&lt;=4,1,0))))</f>
        <v>0</v>
      </c>
      <c r="DG35" s="29">
        <f t="shared" si="59"/>
        <v>3</v>
      </c>
      <c r="DH35" s="29">
        <f t="shared" si="60"/>
        <v>3</v>
      </c>
      <c r="DI35" s="30">
        <f t="shared" si="61"/>
        <v>0</v>
      </c>
      <c r="DJ35" s="30">
        <f t="shared" si="62"/>
        <v>0</v>
      </c>
      <c r="DK35" s="30">
        <f t="shared" si="63"/>
        <v>0</v>
      </c>
      <c r="DL35" s="30">
        <f t="shared" si="63"/>
        <v>0</v>
      </c>
      <c r="DM35" s="31"/>
      <c r="DN35" s="27" t="e">
        <f t="shared" si="64"/>
        <v>#VALUE!</v>
      </c>
      <c r="DO35" s="28">
        <f t="shared" si="65"/>
        <v>0</v>
      </c>
      <c r="DP35" s="27" t="e">
        <f t="shared" si="66"/>
        <v>#VALUE!</v>
      </c>
      <c r="DQ35" s="28">
        <f t="shared" si="67"/>
        <v>0</v>
      </c>
      <c r="DR35" s="28">
        <f>IF(OR(T35="",T35=" ",T35="　"),0,IF(D35&gt;=820701,0,IF(DC35=1,1,IF(MATCH(T35,Sheet2!$D$3:$D$12,1)&lt;=5,1,0))))</f>
        <v>0</v>
      </c>
      <c r="DS35" s="28">
        <f>IF(OR(X35="",X35=" ",X35="　"),0,IF(D35&gt;=820701,0,IF(DD35=1,1,IF(MATCH(X35,Sheet2!$D$3:$D$12,1)&lt;=5,1,0))))</f>
        <v>0</v>
      </c>
      <c r="DT35" s="28">
        <f>IF(OR(AB35="",AB35=" ",AB35="　"),0,IF(D35&gt;=820701,0,IF(DE35=1,1,IF(MATCH(AB35,Sheet2!$D$3:$D$12,1)&lt;=5,1,0))))</f>
        <v>0</v>
      </c>
      <c r="DU35" s="28">
        <f>IF(OR(AF35="",AF35=" ",AF35="　"),0,IF(D35&gt;=820701,0,IF(DF35=1,1,IF(MATCH(AF35,Sheet2!$D$3:$D$12,1)&lt;=5,1,0))))</f>
        <v>0</v>
      </c>
      <c r="DV35" s="29">
        <f t="shared" si="68"/>
        <v>3</v>
      </c>
      <c r="DW35" s="29">
        <f t="shared" si="69"/>
        <v>3</v>
      </c>
      <c r="DX35" s="30">
        <f t="shared" si="70"/>
        <v>0</v>
      </c>
      <c r="DY35" s="30">
        <f t="shared" si="71"/>
        <v>0</v>
      </c>
      <c r="DZ35" s="30">
        <f t="shared" si="72"/>
        <v>0</v>
      </c>
      <c r="EA35" s="30">
        <f t="shared" si="72"/>
        <v>0</v>
      </c>
      <c r="EB35" s="31"/>
      <c r="EC35" s="27" t="e">
        <f t="shared" si="73"/>
        <v>#VALUE!</v>
      </c>
      <c r="ED35" s="28">
        <f t="shared" si="74"/>
        <v>0</v>
      </c>
      <c r="EE35" s="27" t="e">
        <f t="shared" si="75"/>
        <v>#VALUE!</v>
      </c>
      <c r="EF35" s="28">
        <f t="shared" si="76"/>
        <v>0</v>
      </c>
      <c r="EG35" s="28">
        <f>IF(OR(T35="",T35=" ",T35="　"),0,IF(D35&gt;=830101,0,IF(DR35=1,1,IF(MATCH(T35,Sheet2!$D$3:$D$12,1)&lt;=6,1,0))))</f>
        <v>0</v>
      </c>
      <c r="EH35" s="28">
        <f>IF(OR(X35="",X35=" ",X35="　"),0,IF(D35&gt;=830101,0,IF(DS35=1,1,IF(MATCH(X35,Sheet2!$D$3:$D$12,1)&lt;=6,1,0))))</f>
        <v>0</v>
      </c>
      <c r="EI35" s="28">
        <f>IF(OR(AB35="",AB35=" ",AB35="　"),0,IF(D35&gt;=830101,0,IF(DT35=1,1,IF(MATCH(AB35,Sheet2!$D$3:$D$12,1)&lt;=6,1,0))))</f>
        <v>0</v>
      </c>
      <c r="EJ35" s="28">
        <f>IF(OR(AF35="",AF35=" ",AF35="　"),0,IF(D35&gt;=830101,0,IF(DU35=1,1,IF(MATCH(AF35,Sheet2!$D$3:$D$12,1)&lt;=6,1,0))))</f>
        <v>0</v>
      </c>
      <c r="EK35" s="29">
        <f t="shared" si="77"/>
        <v>2</v>
      </c>
      <c r="EL35" s="29">
        <f t="shared" si="78"/>
        <v>2</v>
      </c>
      <c r="EM35" s="30">
        <f t="shared" si="79"/>
        <v>0</v>
      </c>
      <c r="EN35" s="30">
        <f t="shared" si="80"/>
        <v>0</v>
      </c>
      <c r="EO35" s="30">
        <f t="shared" si="81"/>
        <v>0</v>
      </c>
      <c r="EP35" s="30">
        <f t="shared" si="81"/>
        <v>0</v>
      </c>
      <c r="EQ35" s="31"/>
      <c r="ER35" s="27" t="e">
        <f t="shared" si="82"/>
        <v>#VALUE!</v>
      </c>
      <c r="ES35" s="28">
        <f t="shared" si="83"/>
        <v>0</v>
      </c>
      <c r="ET35" s="27" t="e">
        <f t="shared" si="84"/>
        <v>#VALUE!</v>
      </c>
      <c r="EU35" s="28">
        <f t="shared" si="85"/>
        <v>0</v>
      </c>
      <c r="EV35" s="28">
        <f>IF(OR(T35="",T35=" ",T35="　"),0,IF(D35&gt;=830701,0,IF(EG35=1,1,IF(MATCH(T35,Sheet2!$D$3:$D$12,1)&lt;=7,1,0))))</f>
        <v>0</v>
      </c>
      <c r="EW35" s="28">
        <f>IF(OR(X35="",X35=" ",X35="　"),0,IF(D35&gt;=830701,0,IF(EH35=1,1,IF(MATCH(X35,Sheet2!$D$3:$D$12,1)&lt;=7,1,0))))</f>
        <v>0</v>
      </c>
      <c r="EX35" s="28">
        <f>IF(OR(AB35="",AB35=" ",AB35="　"),0,IF(D35&gt;=830701,0,IF(EI35=1,1,IF(MATCH(AB35,Sheet2!$D$3:$D$12,1)&lt;=7,1,0))))</f>
        <v>0</v>
      </c>
      <c r="EY35" s="28">
        <f>IF(OR(AF35="",AF35=" ",AF35="　"),0,IF(D35&gt;=830701,0,IF(EJ35=1,1,IF(MATCH(AF35,Sheet2!$D$3:$D$12,1)&lt;=7,1,0))))</f>
        <v>0</v>
      </c>
      <c r="EZ35" s="29">
        <f t="shared" si="86"/>
        <v>2</v>
      </c>
      <c r="FA35" s="29">
        <f t="shared" si="87"/>
        <v>2</v>
      </c>
      <c r="FB35" s="30">
        <f t="shared" si="88"/>
        <v>0</v>
      </c>
      <c r="FC35" s="30">
        <f t="shared" si="89"/>
        <v>0</v>
      </c>
      <c r="FD35" s="30">
        <f t="shared" si="90"/>
        <v>0</v>
      </c>
      <c r="FE35" s="30">
        <f t="shared" si="90"/>
        <v>0</v>
      </c>
      <c r="FF35" s="31"/>
      <c r="FG35" s="27" t="e">
        <f t="shared" si="91"/>
        <v>#VALUE!</v>
      </c>
      <c r="FH35" s="28">
        <f t="shared" si="92"/>
        <v>0</v>
      </c>
      <c r="FI35" s="27" t="e">
        <f t="shared" si="93"/>
        <v>#VALUE!</v>
      </c>
      <c r="FJ35" s="28">
        <f t="shared" si="94"/>
        <v>0</v>
      </c>
      <c r="FK35" s="28">
        <f>IF(OR(T35="",T35=" ",T35="　"),0,IF(D35&gt;=840101,0,IF(EV35=1,1,IF(MATCH(T35,Sheet2!$D$3:$D$12,1)&lt;=8,1,0))))</f>
        <v>0</v>
      </c>
      <c r="FL35" s="28">
        <f>IF(OR(X35="",X35=" ",X35="　"),0,IF(D35&gt;=840101,0,IF(EW35=1,1,IF(MATCH(X35,Sheet2!$D$3:$D$12,1)&lt;=8,1,0))))</f>
        <v>0</v>
      </c>
      <c r="FM35" s="28">
        <f>IF(OR(AB35="",AB35=" ",AB35="　"),0,IF(D35&gt;=840101,0,IF(EX35=1,1,IF(MATCH(AB35,Sheet2!$D$3:$D$12,1)&lt;=8,1,0))))</f>
        <v>0</v>
      </c>
      <c r="FN35" s="28">
        <f>IF(OR(AF35="",AF35=" ",AF35="　"),0,IF(D35&gt;=840101,0,IF(EY35=1,1,IF(MATCH(AF35,Sheet2!$D$3:$D$12,1)&lt;=8,1,0))))</f>
        <v>0</v>
      </c>
      <c r="FO35" s="29">
        <f t="shared" si="95"/>
        <v>1</v>
      </c>
      <c r="FP35" s="29">
        <f t="shared" si="96"/>
        <v>1</v>
      </c>
      <c r="FQ35" s="30">
        <f t="shared" si="97"/>
        <v>0</v>
      </c>
      <c r="FR35" s="30">
        <f t="shared" si="98"/>
        <v>0</v>
      </c>
      <c r="FS35" s="30">
        <f t="shared" si="99"/>
        <v>0</v>
      </c>
      <c r="FT35" s="30">
        <f t="shared" si="99"/>
        <v>0</v>
      </c>
      <c r="FU35" s="31"/>
      <c r="FV35" s="27" t="e">
        <f t="shared" si="100"/>
        <v>#VALUE!</v>
      </c>
      <c r="FW35" s="28">
        <f t="shared" si="101"/>
        <v>0</v>
      </c>
      <c r="FX35" s="27" t="e">
        <f t="shared" si="102"/>
        <v>#VALUE!</v>
      </c>
      <c r="FY35" s="28">
        <f t="shared" si="103"/>
        <v>0</v>
      </c>
      <c r="FZ35" s="28">
        <f>IF(OR(T35="",T35=" ",T35="　"),0,IF(D35&gt;=840701,0,IF(FK35=1,1,IF(MATCH(T35,Sheet2!$D$3:$D$12,1)&lt;=9,1,0))))</f>
        <v>0</v>
      </c>
      <c r="GA35" s="28">
        <f>IF(OR(X35="",X35=" ",X35="　"),0,IF(D35&gt;=840701,0,IF(FL35=1,1,IF(MATCH(X35,Sheet2!$D$3:$D$12,1)&lt;=9,1,0))))</f>
        <v>0</v>
      </c>
      <c r="GB35" s="28">
        <f>IF(OR(AB35="",AB35=" ",AB35="　"),0,IF(D35&gt;=840701,0,IF(FM35=1,1,IF(MATCH(AB35,Sheet2!$D$3:$D$12,1)&lt;=9,1,0))))</f>
        <v>0</v>
      </c>
      <c r="GC35" s="28">
        <f>IF(OR(AF35="",AF35=" ",AF35="　"),0,IF(D35&gt;=840701,0,IF(FN35=1,1,IF(MATCH(AF35,Sheet2!$D$3:$D$12,1)&lt;=9,1,0))))</f>
        <v>0</v>
      </c>
      <c r="GD35" s="29">
        <f t="shared" si="104"/>
        <v>1</v>
      </c>
      <c r="GE35" s="29">
        <f t="shared" si="105"/>
        <v>1</v>
      </c>
      <c r="GF35" s="30">
        <f t="shared" si="106"/>
        <v>0</v>
      </c>
      <c r="GG35" s="30">
        <f t="shared" si="107"/>
        <v>0</v>
      </c>
      <c r="GH35" s="30">
        <f t="shared" si="108"/>
        <v>0</v>
      </c>
      <c r="GI35" s="30">
        <f t="shared" si="108"/>
        <v>0</v>
      </c>
      <c r="GJ35" s="31"/>
      <c r="GK35" s="27" t="e">
        <f t="shared" si="109"/>
        <v>#VALUE!</v>
      </c>
      <c r="GL35" s="28">
        <f t="shared" si="110"/>
        <v>0</v>
      </c>
      <c r="GM35" s="27" t="e">
        <f t="shared" si="111"/>
        <v>#VALUE!</v>
      </c>
      <c r="GN35" s="28">
        <f t="shared" si="112"/>
        <v>0</v>
      </c>
      <c r="GO35" s="28">
        <f>IF(OR(T35="",T35=" ",T35="　"),0,IF(D35&gt;=840701,0,IF(FZ35=1,1,IF(MATCH(T35,Sheet2!$D$3:$D$12,1)&lt;=10,1,0))))</f>
        <v>0</v>
      </c>
      <c r="GP35" s="28">
        <f>IF(OR(X35="",X35=" ",X35="　"),0,IF(D35&gt;=840701,0,IF(GA35=1,1,IF(MATCH(X35,Sheet2!$D$3:$D$12,1)&lt;=10,1,0))))</f>
        <v>0</v>
      </c>
      <c r="GQ35" s="28">
        <f>IF(OR(AB35="",AB35=" ",AB35="　"),0,IF(D35&gt;=840701,0,IF(GB35=1,1,IF(MATCH(AB35,Sheet2!$D$3:$D$12,1)&lt;=10,1,0))))</f>
        <v>0</v>
      </c>
      <c r="GR35" s="28">
        <f>IF(OR(AF35="",AF35=" ",AF35="　"),0,IF(D35&gt;=840701,0,IF(GC35=1,1,IF(MATCH(AF35,Sheet2!$D$3:$D$12,1)&lt;=10,1,0))))</f>
        <v>0</v>
      </c>
      <c r="GS35" s="29">
        <f t="shared" si="113"/>
        <v>0</v>
      </c>
      <c r="GT35" s="29">
        <f t="shared" si="114"/>
        <v>0</v>
      </c>
      <c r="GU35" s="30">
        <f t="shared" si="115"/>
        <v>0</v>
      </c>
      <c r="GV35" s="30">
        <f t="shared" si="116"/>
        <v>0</v>
      </c>
      <c r="GW35" s="30">
        <f t="shared" si="117"/>
        <v>0</v>
      </c>
      <c r="GX35" s="30">
        <f t="shared" si="117"/>
        <v>0</v>
      </c>
      <c r="GY35" s="131"/>
      <c r="GZ35" s="39" t="str">
        <f t="shared" si="118"/>
        <v>1911/00/00</v>
      </c>
      <c r="HA35" s="131" t="e">
        <f t="shared" si="119"/>
        <v>#VALUE!</v>
      </c>
      <c r="HB35" s="131" t="str">
        <f t="shared" si="120"/>
        <v>1911/00/00</v>
      </c>
      <c r="HC35" s="131" t="e">
        <f t="shared" si="121"/>
        <v>#VALUE!</v>
      </c>
      <c r="HD35" s="131" t="str">
        <f t="shared" si="122"/>
        <v>1911/00/00</v>
      </c>
      <c r="HE35" s="131" t="e">
        <f t="shared" si="123"/>
        <v>#VALUE!</v>
      </c>
      <c r="HF35" s="131" t="str">
        <f t="shared" si="124"/>
        <v>2016/01/01</v>
      </c>
      <c r="HH35" s="131">
        <f>IF(OR(C35="",C35=" ",C35="　"),0,IF(D35&gt;780630,0,ROUND(VLOOKUP(F35,Sheet2!$A$1:$B$20,2,FALSE)*E35,0)))</f>
        <v>0</v>
      </c>
      <c r="HI35" s="131">
        <f t="shared" si="125"/>
        <v>0</v>
      </c>
      <c r="HJ35" s="131">
        <f t="shared" si="126"/>
        <v>0</v>
      </c>
      <c r="HL35" s="131" t="str">
        <f t="shared" si="127"/>
        <v/>
      </c>
      <c r="HM35" s="131" t="str">
        <f t="shared" si="128"/>
        <v/>
      </c>
      <c r="HN35" s="131" t="str">
        <f t="shared" si="129"/>
        <v/>
      </c>
      <c r="HO35" s="131" t="str">
        <f t="shared" si="130"/>
        <v/>
      </c>
      <c r="HP35" s="131" t="str">
        <f t="shared" si="131"/>
        <v/>
      </c>
      <c r="HQ35" s="131" t="str">
        <f t="shared" si="131"/>
        <v/>
      </c>
      <c r="HR35" s="131" t="str">
        <f t="shared" si="132"/>
        <v/>
      </c>
    </row>
    <row r="36" spans="1:226" ht="60" customHeight="1">
      <c r="A36" s="125">
        <v>31</v>
      </c>
      <c r="B36" s="32"/>
      <c r="C36" s="33"/>
      <c r="D36" s="34"/>
      <c r="E36" s="55"/>
      <c r="F36" s="46"/>
      <c r="G36" s="48">
        <f>IF(OR(C36="",C36=" ",C36="　"),0,IF(D36&gt;780630,0,ROUND(VLOOKUP(F36,Sheet2!$A$1:$B$20,2,FALSE),0)))</f>
        <v>0</v>
      </c>
      <c r="H36" s="49">
        <f t="shared" si="0"/>
        <v>0</v>
      </c>
      <c r="I36" s="24">
        <f t="shared" si="1"/>
        <v>0</v>
      </c>
      <c r="J36" s="25">
        <f t="shared" si="2"/>
        <v>0</v>
      </c>
      <c r="K36" s="35"/>
      <c r="L36" s="133" t="str">
        <f t="shared" si="133"/>
        <v/>
      </c>
      <c r="M36" s="51" t="str">
        <f t="shared" si="4"/>
        <v/>
      </c>
      <c r="N36" s="56">
        <v>15.5</v>
      </c>
      <c r="O36" s="38"/>
      <c r="P36" s="133" t="str">
        <f t="shared" si="134"/>
        <v/>
      </c>
      <c r="Q36" s="51" t="str">
        <f t="shared" si="6"/>
        <v/>
      </c>
      <c r="R36" s="56">
        <v>15.5</v>
      </c>
      <c r="S36" s="38"/>
      <c r="T36" s="34"/>
      <c r="U36" s="51" t="str">
        <f t="shared" si="7"/>
        <v/>
      </c>
      <c r="V36" s="56">
        <v>15.5</v>
      </c>
      <c r="W36" s="38"/>
      <c r="X36" s="34"/>
      <c r="Y36" s="51" t="str">
        <f t="shared" si="8"/>
        <v/>
      </c>
      <c r="Z36" s="56">
        <v>15.5</v>
      </c>
      <c r="AA36" s="35"/>
      <c r="AB36" s="34"/>
      <c r="AC36" s="51" t="str">
        <f t="shared" si="9"/>
        <v/>
      </c>
      <c r="AD36" s="56">
        <v>15.5</v>
      </c>
      <c r="AE36" s="38"/>
      <c r="AF36" s="34"/>
      <c r="AG36" s="51" t="str">
        <f t="shared" si="10"/>
        <v/>
      </c>
      <c r="AH36" s="56">
        <v>15.5</v>
      </c>
      <c r="AI36" s="37">
        <f t="shared" si="11"/>
        <v>0</v>
      </c>
      <c r="AJ36" s="47">
        <f t="shared" si="12"/>
        <v>0</v>
      </c>
      <c r="AK36" s="26">
        <f t="shared" si="13"/>
        <v>0</v>
      </c>
      <c r="AL36" s="53">
        <f t="shared" si="14"/>
        <v>0</v>
      </c>
      <c r="AM36" s="36"/>
      <c r="AN36" s="54"/>
      <c r="AO36" s="131" t="e">
        <f>VLOOKUP(LEFT(C36,1),Sheet2!$L$3:$M$28,2,FALSE)&amp;MID(C36,2,9)</f>
        <v>#N/A</v>
      </c>
      <c r="AP36" s="131" t="e">
        <f t="shared" si="15"/>
        <v>#N/A</v>
      </c>
      <c r="AQ36" s="131" t="e">
        <f t="shared" si="16"/>
        <v>#N/A</v>
      </c>
      <c r="AR36" s="27">
        <f t="shared" si="17"/>
        <v>0</v>
      </c>
      <c r="AS36" s="28">
        <f t="shared" si="18"/>
        <v>0</v>
      </c>
      <c r="AT36" s="27">
        <f t="shared" si="19"/>
        <v>0</v>
      </c>
      <c r="AU36" s="28">
        <f t="shared" si="20"/>
        <v>0</v>
      </c>
      <c r="AV36" s="28">
        <f t="shared" si="21"/>
        <v>0</v>
      </c>
      <c r="AW36" s="28">
        <f t="shared" si="22"/>
        <v>0</v>
      </c>
      <c r="AX36" s="28">
        <f t="shared" si="23"/>
        <v>0</v>
      </c>
      <c r="AY36" s="28">
        <f t="shared" si="24"/>
        <v>0</v>
      </c>
      <c r="AZ36" s="29" t="str">
        <f t="shared" si="25"/>
        <v/>
      </c>
      <c r="BA36" s="29"/>
      <c r="BB36" s="30">
        <f t="shared" si="26"/>
        <v>0</v>
      </c>
      <c r="BC36" s="30">
        <f t="shared" si="26"/>
        <v>0</v>
      </c>
      <c r="BD36" s="31">
        <f t="shared" si="27"/>
        <v>0</v>
      </c>
      <c r="BE36" s="131"/>
      <c r="BF36" s="27" t="e">
        <f t="shared" si="28"/>
        <v>#VALUE!</v>
      </c>
      <c r="BG36" s="28">
        <f t="shared" si="29"/>
        <v>0</v>
      </c>
      <c r="BH36" s="27" t="e">
        <f t="shared" si="30"/>
        <v>#VALUE!</v>
      </c>
      <c r="BI36" s="28">
        <f t="shared" si="31"/>
        <v>0</v>
      </c>
      <c r="BJ36" s="28">
        <f>IF(OR(T36="",T36=" ",T36="　"),0,IF(D36&gt;=800701,0,IF(MATCH(T36,Sheet2!$D$3:$D$12,1)&lt;=1,1,0)))</f>
        <v>0</v>
      </c>
      <c r="BK36" s="28">
        <f>IF(OR(X36="",X36=" ",X36="　"),0,IF(D36&gt;=800701,0,IF(MATCH(X36,Sheet2!$D$3:$D$12,1)&lt;=1,1,0)))</f>
        <v>0</v>
      </c>
      <c r="BL36" s="28">
        <f>IF(OR(AB36="",AB36=" ",AB36="　"),0,IF(D36&gt;=800701,0,IF(MATCH(AB36,Sheet2!$D$3:$D$12,1)&lt;=1,1,0)))</f>
        <v>0</v>
      </c>
      <c r="BM36" s="28">
        <f>IF(OR(AF36="",AF36=" ",AF36="　"),0,IF(D36&gt;=800701,0,IF(MATCH(AF36,Sheet2!$D$3:$D$12,1)&lt;=1,1,0)))</f>
        <v>0</v>
      </c>
      <c r="BN36" s="29">
        <f t="shared" si="32"/>
        <v>5</v>
      </c>
      <c r="BO36" s="29">
        <f t="shared" si="33"/>
        <v>3</v>
      </c>
      <c r="BP36" s="30">
        <f t="shared" si="34"/>
        <v>0</v>
      </c>
      <c r="BQ36" s="30">
        <f t="shared" si="35"/>
        <v>0</v>
      </c>
      <c r="BR36" s="30">
        <f t="shared" si="36"/>
        <v>0</v>
      </c>
      <c r="BS36" s="30">
        <f t="shared" si="36"/>
        <v>0</v>
      </c>
      <c r="BT36" s="30"/>
      <c r="BU36" s="27" t="e">
        <f t="shared" si="37"/>
        <v>#VALUE!</v>
      </c>
      <c r="BV36" s="28">
        <f t="shared" si="38"/>
        <v>0</v>
      </c>
      <c r="BW36" s="27" t="e">
        <f t="shared" si="39"/>
        <v>#VALUE!</v>
      </c>
      <c r="BX36" s="28">
        <f t="shared" si="40"/>
        <v>0</v>
      </c>
      <c r="BY36" s="28">
        <f>IF(OR(T36="",T36=" ",T36="　"),0,IF(D36&gt;=810101,0,IF(BJ36=1,1,IF(MATCH(T36,Sheet2!$D$3:$D$12,1)&lt;=2,1,0))))</f>
        <v>0</v>
      </c>
      <c r="BZ36" s="28">
        <f>IF(OR(X36="",X36=" ",X36="　"),0,IF(D36&gt;=810101,0,IF(BK36=1,1,IF(MATCH(X36,Sheet2!$D$3:$D$12,1)&lt;=2,1,0))))</f>
        <v>0</v>
      </c>
      <c r="CA36" s="28">
        <f>IF(OR(AB36="",AB36=" ",AB36="　"),0,IF(D36&gt;=810101,0,IF(BL36=1,1,IF(MATCH(AB36,Sheet2!$D$3:$D$12,1)&lt;=2,1,0))))</f>
        <v>0</v>
      </c>
      <c r="CB36" s="28">
        <f>IF(OR(AF36="",AF36=" ",AF36="　"),0,IF(D36&gt;=810101,0,IF(BM36=1,1,IF(MATCH(AF36,Sheet2!$D$3:$D$12,1)&lt;=2,1,0))))</f>
        <v>0</v>
      </c>
      <c r="CC36" s="29">
        <f t="shared" si="41"/>
        <v>4</v>
      </c>
      <c r="CD36" s="29">
        <f t="shared" si="42"/>
        <v>3</v>
      </c>
      <c r="CE36" s="30">
        <f t="shared" si="43"/>
        <v>0</v>
      </c>
      <c r="CF36" s="30">
        <f t="shared" si="44"/>
        <v>0</v>
      </c>
      <c r="CG36" s="30">
        <f t="shared" si="45"/>
        <v>0</v>
      </c>
      <c r="CH36" s="30">
        <f t="shared" si="45"/>
        <v>0</v>
      </c>
      <c r="CI36" s="30"/>
      <c r="CJ36" s="27" t="e">
        <f t="shared" si="46"/>
        <v>#VALUE!</v>
      </c>
      <c r="CK36" s="28">
        <f t="shared" si="47"/>
        <v>0</v>
      </c>
      <c r="CL36" s="27" t="e">
        <f t="shared" si="48"/>
        <v>#VALUE!</v>
      </c>
      <c r="CM36" s="28">
        <f t="shared" si="49"/>
        <v>0</v>
      </c>
      <c r="CN36" s="28">
        <f>IF(OR(T36="",T36=" ",T36="　"),0,IF(D36&gt;=810701,0,IF(BY36=1,1,IF(MATCH(T36,Sheet2!$D$3:$D$12,1)&lt;=3,1,0))))</f>
        <v>0</v>
      </c>
      <c r="CO36" s="28">
        <f>IF(OR(X36="",X36=" ",X36="　"),0,IF(D36&gt;=810701,0,IF(BZ36=1,1,IF(MATCH(X36,Sheet2!$D$3:$D$12,1)&lt;=3,1,0))))</f>
        <v>0</v>
      </c>
      <c r="CP36" s="28">
        <f>IF(OR(AB36="",AB36=" ",AB36="　"),0,IF(D36&gt;=810701,0,IF(CA36=1,1,IF(MATCH(AB36,Sheet2!$D$3:$D$12,1)&lt;=3,1,0))))</f>
        <v>0</v>
      </c>
      <c r="CQ36" s="28">
        <f>IF(OR(AF36="",AF36=" ",AF36="　"),0,IF(D36&gt;=810701,0,IF(CB36=1,1,IF(MATCH(AF36,Sheet2!$D$3:$D$12,1)&lt;=3,1,0))))</f>
        <v>0</v>
      </c>
      <c r="CR36" s="29">
        <f t="shared" si="50"/>
        <v>4</v>
      </c>
      <c r="CS36" s="29">
        <f t="shared" si="51"/>
        <v>3</v>
      </c>
      <c r="CT36" s="30">
        <f t="shared" si="52"/>
        <v>0</v>
      </c>
      <c r="CU36" s="30">
        <f t="shared" si="53"/>
        <v>0</v>
      </c>
      <c r="CV36" s="30">
        <f t="shared" si="54"/>
        <v>0</v>
      </c>
      <c r="CW36" s="30">
        <f t="shared" si="54"/>
        <v>0</v>
      </c>
      <c r="CX36" s="31"/>
      <c r="CY36" s="27" t="e">
        <f t="shared" si="55"/>
        <v>#VALUE!</v>
      </c>
      <c r="CZ36" s="28">
        <f t="shared" si="56"/>
        <v>0</v>
      </c>
      <c r="DA36" s="27" t="e">
        <f t="shared" si="57"/>
        <v>#VALUE!</v>
      </c>
      <c r="DB36" s="28">
        <f t="shared" si="58"/>
        <v>0</v>
      </c>
      <c r="DC36" s="28">
        <f>IF(OR(T36="",T36=" ",T36="　"),0,IF(D36&gt;=820101,0,IF(CN36=1,1,IF(MATCH(T36,Sheet2!$D$3:$D$12,1)&lt;=4,1,0))))</f>
        <v>0</v>
      </c>
      <c r="DD36" s="28">
        <f>IF(OR(X36="",X36=" ",X36="　"),0,IF(D36&gt;=820101,0,IF(CO36=1,1,IF(MATCH(X36,Sheet2!$D$3:$D$12,1)&lt;=4,1,0))))</f>
        <v>0</v>
      </c>
      <c r="DE36" s="28">
        <f>IF(OR(AB36="",AB36=" ",AB36="　"),0,IF(D36&gt;=820101,0,IF(CP36=1,1,IF(MATCH(AB36,Sheet2!$D$3:$D$12,1)&lt;=4,1,0))))</f>
        <v>0</v>
      </c>
      <c r="DF36" s="28">
        <f>IF(OR(AF36="",AF36=" ",AF36="　"),0,IF(D36&gt;=820101,0,IF(CQ36=1,1,IF(MATCH(AF36,Sheet2!$D$3:$D$12,1)&lt;=4,1,0))))</f>
        <v>0</v>
      </c>
      <c r="DG36" s="29">
        <f t="shared" si="59"/>
        <v>3</v>
      </c>
      <c r="DH36" s="29">
        <f t="shared" si="60"/>
        <v>3</v>
      </c>
      <c r="DI36" s="30">
        <f t="shared" si="61"/>
        <v>0</v>
      </c>
      <c r="DJ36" s="30">
        <f t="shared" si="62"/>
        <v>0</v>
      </c>
      <c r="DK36" s="30">
        <f t="shared" si="63"/>
        <v>0</v>
      </c>
      <c r="DL36" s="30">
        <f t="shared" si="63"/>
        <v>0</v>
      </c>
      <c r="DM36" s="31"/>
      <c r="DN36" s="27" t="e">
        <f t="shared" si="64"/>
        <v>#VALUE!</v>
      </c>
      <c r="DO36" s="28">
        <f t="shared" si="65"/>
        <v>0</v>
      </c>
      <c r="DP36" s="27" t="e">
        <f t="shared" si="66"/>
        <v>#VALUE!</v>
      </c>
      <c r="DQ36" s="28">
        <f t="shared" si="67"/>
        <v>0</v>
      </c>
      <c r="DR36" s="28">
        <f>IF(OR(T36="",T36=" ",T36="　"),0,IF(D36&gt;=820701,0,IF(DC36=1,1,IF(MATCH(T36,Sheet2!$D$3:$D$12,1)&lt;=5,1,0))))</f>
        <v>0</v>
      </c>
      <c r="DS36" s="28">
        <f>IF(OR(X36="",X36=" ",X36="　"),0,IF(D36&gt;=820701,0,IF(DD36=1,1,IF(MATCH(X36,Sheet2!$D$3:$D$12,1)&lt;=5,1,0))))</f>
        <v>0</v>
      </c>
      <c r="DT36" s="28">
        <f>IF(OR(AB36="",AB36=" ",AB36="　"),0,IF(D36&gt;=820701,0,IF(DE36=1,1,IF(MATCH(AB36,Sheet2!$D$3:$D$12,1)&lt;=5,1,0))))</f>
        <v>0</v>
      </c>
      <c r="DU36" s="28">
        <f>IF(OR(AF36="",AF36=" ",AF36="　"),0,IF(D36&gt;=820701,0,IF(DF36=1,1,IF(MATCH(AF36,Sheet2!$D$3:$D$12,1)&lt;=5,1,0))))</f>
        <v>0</v>
      </c>
      <c r="DV36" s="29">
        <f t="shared" si="68"/>
        <v>3</v>
      </c>
      <c r="DW36" s="29">
        <f t="shared" si="69"/>
        <v>3</v>
      </c>
      <c r="DX36" s="30">
        <f t="shared" si="70"/>
        <v>0</v>
      </c>
      <c r="DY36" s="30">
        <f t="shared" si="71"/>
        <v>0</v>
      </c>
      <c r="DZ36" s="30">
        <f t="shared" si="72"/>
        <v>0</v>
      </c>
      <c r="EA36" s="30">
        <f t="shared" si="72"/>
        <v>0</v>
      </c>
      <c r="EB36" s="31"/>
      <c r="EC36" s="27" t="e">
        <f t="shared" si="73"/>
        <v>#VALUE!</v>
      </c>
      <c r="ED36" s="28">
        <f t="shared" si="74"/>
        <v>0</v>
      </c>
      <c r="EE36" s="27" t="e">
        <f t="shared" si="75"/>
        <v>#VALUE!</v>
      </c>
      <c r="EF36" s="28">
        <f t="shared" si="76"/>
        <v>0</v>
      </c>
      <c r="EG36" s="28">
        <f>IF(OR(T36="",T36=" ",T36="　"),0,IF(D36&gt;=830101,0,IF(DR36=1,1,IF(MATCH(T36,Sheet2!$D$3:$D$12,1)&lt;=6,1,0))))</f>
        <v>0</v>
      </c>
      <c r="EH36" s="28">
        <f>IF(OR(X36="",X36=" ",X36="　"),0,IF(D36&gt;=830101,0,IF(DS36=1,1,IF(MATCH(X36,Sheet2!$D$3:$D$12,1)&lt;=6,1,0))))</f>
        <v>0</v>
      </c>
      <c r="EI36" s="28">
        <f>IF(OR(AB36="",AB36=" ",AB36="　"),0,IF(D36&gt;=830101,0,IF(DT36=1,1,IF(MATCH(AB36,Sheet2!$D$3:$D$12,1)&lt;=6,1,0))))</f>
        <v>0</v>
      </c>
      <c r="EJ36" s="28">
        <f>IF(OR(AF36="",AF36=" ",AF36="　"),0,IF(D36&gt;=830101,0,IF(DU36=1,1,IF(MATCH(AF36,Sheet2!$D$3:$D$12,1)&lt;=6,1,0))))</f>
        <v>0</v>
      </c>
      <c r="EK36" s="29">
        <f t="shared" si="77"/>
        <v>2</v>
      </c>
      <c r="EL36" s="29">
        <f t="shared" si="78"/>
        <v>2</v>
      </c>
      <c r="EM36" s="30">
        <f t="shared" si="79"/>
        <v>0</v>
      </c>
      <c r="EN36" s="30">
        <f t="shared" si="80"/>
        <v>0</v>
      </c>
      <c r="EO36" s="30">
        <f t="shared" si="81"/>
        <v>0</v>
      </c>
      <c r="EP36" s="30">
        <f t="shared" si="81"/>
        <v>0</v>
      </c>
      <c r="EQ36" s="31"/>
      <c r="ER36" s="27" t="e">
        <f t="shared" si="82"/>
        <v>#VALUE!</v>
      </c>
      <c r="ES36" s="28">
        <f t="shared" si="83"/>
        <v>0</v>
      </c>
      <c r="ET36" s="27" t="e">
        <f t="shared" si="84"/>
        <v>#VALUE!</v>
      </c>
      <c r="EU36" s="28">
        <f t="shared" si="85"/>
        <v>0</v>
      </c>
      <c r="EV36" s="28">
        <f>IF(OR(T36="",T36=" ",T36="　"),0,IF(D36&gt;=830701,0,IF(EG36=1,1,IF(MATCH(T36,Sheet2!$D$3:$D$12,1)&lt;=7,1,0))))</f>
        <v>0</v>
      </c>
      <c r="EW36" s="28">
        <f>IF(OR(X36="",X36=" ",X36="　"),0,IF(D36&gt;=830701,0,IF(EH36=1,1,IF(MATCH(X36,Sheet2!$D$3:$D$12,1)&lt;=7,1,0))))</f>
        <v>0</v>
      </c>
      <c r="EX36" s="28">
        <f>IF(OR(AB36="",AB36=" ",AB36="　"),0,IF(D36&gt;=830701,0,IF(EI36=1,1,IF(MATCH(AB36,Sheet2!$D$3:$D$12,1)&lt;=7,1,0))))</f>
        <v>0</v>
      </c>
      <c r="EY36" s="28">
        <f>IF(OR(AF36="",AF36=" ",AF36="　"),0,IF(D36&gt;=830701,0,IF(EJ36=1,1,IF(MATCH(AF36,Sheet2!$D$3:$D$12,1)&lt;=7,1,0))))</f>
        <v>0</v>
      </c>
      <c r="EZ36" s="29">
        <f t="shared" si="86"/>
        <v>2</v>
      </c>
      <c r="FA36" s="29">
        <f t="shared" si="87"/>
        <v>2</v>
      </c>
      <c r="FB36" s="30">
        <f t="shared" si="88"/>
        <v>0</v>
      </c>
      <c r="FC36" s="30">
        <f t="shared" si="89"/>
        <v>0</v>
      </c>
      <c r="FD36" s="30">
        <f t="shared" si="90"/>
        <v>0</v>
      </c>
      <c r="FE36" s="30">
        <f t="shared" si="90"/>
        <v>0</v>
      </c>
      <c r="FF36" s="31"/>
      <c r="FG36" s="27" t="e">
        <f t="shared" si="91"/>
        <v>#VALUE!</v>
      </c>
      <c r="FH36" s="28">
        <f t="shared" si="92"/>
        <v>0</v>
      </c>
      <c r="FI36" s="27" t="e">
        <f t="shared" si="93"/>
        <v>#VALUE!</v>
      </c>
      <c r="FJ36" s="28">
        <f t="shared" si="94"/>
        <v>0</v>
      </c>
      <c r="FK36" s="28">
        <f>IF(OR(T36="",T36=" ",T36="　"),0,IF(D36&gt;=840101,0,IF(EV36=1,1,IF(MATCH(T36,Sheet2!$D$3:$D$12,1)&lt;=8,1,0))))</f>
        <v>0</v>
      </c>
      <c r="FL36" s="28">
        <f>IF(OR(X36="",X36=" ",X36="　"),0,IF(D36&gt;=840101,0,IF(EW36=1,1,IF(MATCH(X36,Sheet2!$D$3:$D$12,1)&lt;=8,1,0))))</f>
        <v>0</v>
      </c>
      <c r="FM36" s="28">
        <f>IF(OR(AB36="",AB36=" ",AB36="　"),0,IF(D36&gt;=840101,0,IF(EX36=1,1,IF(MATCH(AB36,Sheet2!$D$3:$D$12,1)&lt;=8,1,0))))</f>
        <v>0</v>
      </c>
      <c r="FN36" s="28">
        <f>IF(OR(AF36="",AF36=" ",AF36="　"),0,IF(D36&gt;=840101,0,IF(EY36=1,1,IF(MATCH(AF36,Sheet2!$D$3:$D$12,1)&lt;=8,1,0))))</f>
        <v>0</v>
      </c>
      <c r="FO36" s="29">
        <f t="shared" si="95"/>
        <v>1</v>
      </c>
      <c r="FP36" s="29">
        <f t="shared" si="96"/>
        <v>1</v>
      </c>
      <c r="FQ36" s="30">
        <f t="shared" si="97"/>
        <v>0</v>
      </c>
      <c r="FR36" s="30">
        <f t="shared" si="98"/>
        <v>0</v>
      </c>
      <c r="FS36" s="30">
        <f t="shared" si="99"/>
        <v>0</v>
      </c>
      <c r="FT36" s="30">
        <f t="shared" si="99"/>
        <v>0</v>
      </c>
      <c r="FU36" s="31"/>
      <c r="FV36" s="27" t="e">
        <f t="shared" si="100"/>
        <v>#VALUE!</v>
      </c>
      <c r="FW36" s="28">
        <f t="shared" si="101"/>
        <v>0</v>
      </c>
      <c r="FX36" s="27" t="e">
        <f t="shared" si="102"/>
        <v>#VALUE!</v>
      </c>
      <c r="FY36" s="28">
        <f t="shared" si="103"/>
        <v>0</v>
      </c>
      <c r="FZ36" s="28">
        <f>IF(OR(T36="",T36=" ",T36="　"),0,IF(D36&gt;=840701,0,IF(FK36=1,1,IF(MATCH(T36,Sheet2!$D$3:$D$12,1)&lt;=9,1,0))))</f>
        <v>0</v>
      </c>
      <c r="GA36" s="28">
        <f>IF(OR(X36="",X36=" ",X36="　"),0,IF(D36&gt;=840701,0,IF(FL36=1,1,IF(MATCH(X36,Sheet2!$D$3:$D$12,1)&lt;=9,1,0))))</f>
        <v>0</v>
      </c>
      <c r="GB36" s="28">
        <f>IF(OR(AB36="",AB36=" ",AB36="　"),0,IF(D36&gt;=840701,0,IF(FM36=1,1,IF(MATCH(AB36,Sheet2!$D$3:$D$12,1)&lt;=9,1,0))))</f>
        <v>0</v>
      </c>
      <c r="GC36" s="28">
        <f>IF(OR(AF36="",AF36=" ",AF36="　"),0,IF(D36&gt;=840701,0,IF(FN36=1,1,IF(MATCH(AF36,Sheet2!$D$3:$D$12,1)&lt;=9,1,0))))</f>
        <v>0</v>
      </c>
      <c r="GD36" s="29">
        <f t="shared" si="104"/>
        <v>1</v>
      </c>
      <c r="GE36" s="29">
        <f t="shared" si="105"/>
        <v>1</v>
      </c>
      <c r="GF36" s="30">
        <f t="shared" si="106"/>
        <v>0</v>
      </c>
      <c r="GG36" s="30">
        <f t="shared" si="107"/>
        <v>0</v>
      </c>
      <c r="GH36" s="30">
        <f t="shared" si="108"/>
        <v>0</v>
      </c>
      <c r="GI36" s="30">
        <f t="shared" si="108"/>
        <v>0</v>
      </c>
      <c r="GJ36" s="31"/>
      <c r="GK36" s="27" t="e">
        <f t="shared" si="109"/>
        <v>#VALUE!</v>
      </c>
      <c r="GL36" s="28">
        <f t="shared" si="110"/>
        <v>0</v>
      </c>
      <c r="GM36" s="27" t="e">
        <f t="shared" si="111"/>
        <v>#VALUE!</v>
      </c>
      <c r="GN36" s="28">
        <f t="shared" si="112"/>
        <v>0</v>
      </c>
      <c r="GO36" s="28">
        <f>IF(OR(T36="",T36=" ",T36="　"),0,IF(D36&gt;=840701,0,IF(FZ36=1,1,IF(MATCH(T36,Sheet2!$D$3:$D$12,1)&lt;=10,1,0))))</f>
        <v>0</v>
      </c>
      <c r="GP36" s="28">
        <f>IF(OR(X36="",X36=" ",X36="　"),0,IF(D36&gt;=840701,0,IF(GA36=1,1,IF(MATCH(X36,Sheet2!$D$3:$D$12,1)&lt;=10,1,0))))</f>
        <v>0</v>
      </c>
      <c r="GQ36" s="28">
        <f>IF(OR(AB36="",AB36=" ",AB36="　"),0,IF(D36&gt;=840701,0,IF(GB36=1,1,IF(MATCH(AB36,Sheet2!$D$3:$D$12,1)&lt;=10,1,0))))</f>
        <v>0</v>
      </c>
      <c r="GR36" s="28">
        <f>IF(OR(AF36="",AF36=" ",AF36="　"),0,IF(D36&gt;=840701,0,IF(GC36=1,1,IF(MATCH(AF36,Sheet2!$D$3:$D$12,1)&lt;=10,1,0))))</f>
        <v>0</v>
      </c>
      <c r="GS36" s="29">
        <f t="shared" si="113"/>
        <v>0</v>
      </c>
      <c r="GT36" s="29">
        <f t="shared" si="114"/>
        <v>0</v>
      </c>
      <c r="GU36" s="30">
        <f t="shared" si="115"/>
        <v>0</v>
      </c>
      <c r="GV36" s="30">
        <f t="shared" si="116"/>
        <v>0</v>
      </c>
      <c r="GW36" s="30">
        <f t="shared" si="117"/>
        <v>0</v>
      </c>
      <c r="GX36" s="30">
        <f t="shared" si="117"/>
        <v>0</v>
      </c>
      <c r="GY36" s="131"/>
      <c r="GZ36" s="39" t="str">
        <f t="shared" si="118"/>
        <v>1911/00/00</v>
      </c>
      <c r="HA36" s="131" t="e">
        <f t="shared" si="119"/>
        <v>#VALUE!</v>
      </c>
      <c r="HB36" s="131" t="str">
        <f t="shared" si="120"/>
        <v>1911/00/00</v>
      </c>
      <c r="HC36" s="131" t="e">
        <f t="shared" si="121"/>
        <v>#VALUE!</v>
      </c>
      <c r="HD36" s="131" t="str">
        <f t="shared" si="122"/>
        <v>1911/00/00</v>
      </c>
      <c r="HE36" s="131" t="e">
        <f t="shared" si="123"/>
        <v>#VALUE!</v>
      </c>
      <c r="HF36" s="131" t="str">
        <f t="shared" si="124"/>
        <v>2016/01/01</v>
      </c>
      <c r="HH36" s="131">
        <f>IF(OR(C36="",C36=" ",C36="　"),0,IF(D36&gt;780630,0,ROUND(VLOOKUP(F36,Sheet2!$A$1:$B$20,2,FALSE)*E36,0)))</f>
        <v>0</v>
      </c>
      <c r="HI36" s="131">
        <f t="shared" si="125"/>
        <v>0</v>
      </c>
      <c r="HJ36" s="131">
        <f t="shared" si="126"/>
        <v>0</v>
      </c>
      <c r="HL36" s="131" t="str">
        <f t="shared" si="127"/>
        <v/>
      </c>
      <c r="HM36" s="131" t="str">
        <f t="shared" si="128"/>
        <v/>
      </c>
      <c r="HN36" s="131" t="str">
        <f t="shared" si="129"/>
        <v/>
      </c>
      <c r="HO36" s="131" t="str">
        <f t="shared" si="130"/>
        <v/>
      </c>
      <c r="HP36" s="131" t="str">
        <f t="shared" si="131"/>
        <v/>
      </c>
      <c r="HQ36" s="131" t="str">
        <f t="shared" si="131"/>
        <v/>
      </c>
      <c r="HR36" s="131" t="str">
        <f t="shared" si="132"/>
        <v/>
      </c>
    </row>
    <row r="37" spans="1:226" ht="60" customHeight="1">
      <c r="A37" s="125">
        <v>32</v>
      </c>
      <c r="B37" s="32"/>
      <c r="C37" s="33"/>
      <c r="D37" s="34"/>
      <c r="E37" s="55"/>
      <c r="F37" s="46"/>
      <c r="G37" s="48">
        <f>IF(OR(C37="",C37=" ",C37="　"),0,IF(D37&gt;780630,0,ROUND(VLOOKUP(F37,Sheet2!$A$1:$B$20,2,FALSE),0)))</f>
        <v>0</v>
      </c>
      <c r="H37" s="49">
        <f t="shared" si="0"/>
        <v>0</v>
      </c>
      <c r="I37" s="24">
        <f t="shared" si="1"/>
        <v>0</v>
      </c>
      <c r="J37" s="25">
        <f t="shared" si="2"/>
        <v>0</v>
      </c>
      <c r="K37" s="35"/>
      <c r="L37" s="133" t="str">
        <f t="shared" si="133"/>
        <v/>
      </c>
      <c r="M37" s="51" t="str">
        <f t="shared" si="4"/>
        <v/>
      </c>
      <c r="N37" s="56">
        <v>15.5</v>
      </c>
      <c r="O37" s="38"/>
      <c r="P37" s="133" t="str">
        <f t="shared" si="134"/>
        <v/>
      </c>
      <c r="Q37" s="51" t="str">
        <f t="shared" si="6"/>
        <v/>
      </c>
      <c r="R37" s="56">
        <v>15.5</v>
      </c>
      <c r="S37" s="38"/>
      <c r="T37" s="34"/>
      <c r="U37" s="51" t="str">
        <f t="shared" si="7"/>
        <v/>
      </c>
      <c r="V37" s="56">
        <v>15.5</v>
      </c>
      <c r="W37" s="38"/>
      <c r="X37" s="34"/>
      <c r="Y37" s="51" t="str">
        <f t="shared" si="8"/>
        <v/>
      </c>
      <c r="Z37" s="56">
        <v>15.5</v>
      </c>
      <c r="AA37" s="35"/>
      <c r="AB37" s="34"/>
      <c r="AC37" s="51" t="str">
        <f t="shared" si="9"/>
        <v/>
      </c>
      <c r="AD37" s="56">
        <v>15.5</v>
      </c>
      <c r="AE37" s="38"/>
      <c r="AF37" s="34"/>
      <c r="AG37" s="51" t="str">
        <f t="shared" si="10"/>
        <v/>
      </c>
      <c r="AH37" s="56">
        <v>15.5</v>
      </c>
      <c r="AI37" s="37">
        <f t="shared" si="11"/>
        <v>0</v>
      </c>
      <c r="AJ37" s="47">
        <f t="shared" si="12"/>
        <v>0</v>
      </c>
      <c r="AK37" s="26">
        <f t="shared" si="13"/>
        <v>0</v>
      </c>
      <c r="AL37" s="53">
        <f t="shared" si="14"/>
        <v>0</v>
      </c>
      <c r="AM37" s="36"/>
      <c r="AN37" s="54"/>
      <c r="AO37" s="131" t="e">
        <f>VLOOKUP(LEFT(C37,1),Sheet2!$L$3:$M$28,2,FALSE)&amp;MID(C37,2,9)</f>
        <v>#N/A</v>
      </c>
      <c r="AP37" s="131" t="e">
        <f t="shared" si="15"/>
        <v>#N/A</v>
      </c>
      <c r="AQ37" s="131" t="e">
        <f t="shared" si="16"/>
        <v>#N/A</v>
      </c>
      <c r="AR37" s="27">
        <f t="shared" si="17"/>
        <v>0</v>
      </c>
      <c r="AS37" s="28">
        <f t="shared" si="18"/>
        <v>0</v>
      </c>
      <c r="AT37" s="27">
        <f t="shared" si="19"/>
        <v>0</v>
      </c>
      <c r="AU37" s="28">
        <f t="shared" si="20"/>
        <v>0</v>
      </c>
      <c r="AV37" s="28">
        <f t="shared" si="21"/>
        <v>0</v>
      </c>
      <c r="AW37" s="28">
        <f t="shared" si="22"/>
        <v>0</v>
      </c>
      <c r="AX37" s="28">
        <f t="shared" si="23"/>
        <v>0</v>
      </c>
      <c r="AY37" s="28">
        <f t="shared" si="24"/>
        <v>0</v>
      </c>
      <c r="AZ37" s="29" t="str">
        <f t="shared" si="25"/>
        <v/>
      </c>
      <c r="BA37" s="29"/>
      <c r="BB37" s="30">
        <f t="shared" si="26"/>
        <v>0</v>
      </c>
      <c r="BC37" s="30">
        <f t="shared" si="26"/>
        <v>0</v>
      </c>
      <c r="BD37" s="31">
        <f t="shared" si="27"/>
        <v>0</v>
      </c>
      <c r="BE37" s="131"/>
      <c r="BF37" s="27" t="e">
        <f t="shared" si="28"/>
        <v>#VALUE!</v>
      </c>
      <c r="BG37" s="28">
        <f t="shared" si="29"/>
        <v>0</v>
      </c>
      <c r="BH37" s="27" t="e">
        <f t="shared" si="30"/>
        <v>#VALUE!</v>
      </c>
      <c r="BI37" s="28">
        <f t="shared" si="31"/>
        <v>0</v>
      </c>
      <c r="BJ37" s="28">
        <f>IF(OR(T37="",T37=" ",T37="　"),0,IF(D37&gt;=800701,0,IF(MATCH(T37,Sheet2!$D$3:$D$12,1)&lt;=1,1,0)))</f>
        <v>0</v>
      </c>
      <c r="BK37" s="28">
        <f>IF(OR(X37="",X37=" ",X37="　"),0,IF(D37&gt;=800701,0,IF(MATCH(X37,Sheet2!$D$3:$D$12,1)&lt;=1,1,0)))</f>
        <v>0</v>
      </c>
      <c r="BL37" s="28">
        <f>IF(OR(AB37="",AB37=" ",AB37="　"),0,IF(D37&gt;=800701,0,IF(MATCH(AB37,Sheet2!$D$3:$D$12,1)&lt;=1,1,0)))</f>
        <v>0</v>
      </c>
      <c r="BM37" s="28">
        <f>IF(OR(AF37="",AF37=" ",AF37="　"),0,IF(D37&gt;=800701,0,IF(MATCH(AF37,Sheet2!$D$3:$D$12,1)&lt;=1,1,0)))</f>
        <v>0</v>
      </c>
      <c r="BN37" s="29">
        <f t="shared" si="32"/>
        <v>5</v>
      </c>
      <c r="BO37" s="29">
        <f t="shared" si="33"/>
        <v>3</v>
      </c>
      <c r="BP37" s="30">
        <f t="shared" si="34"/>
        <v>0</v>
      </c>
      <c r="BQ37" s="30">
        <f t="shared" si="35"/>
        <v>0</v>
      </c>
      <c r="BR37" s="30">
        <f t="shared" si="36"/>
        <v>0</v>
      </c>
      <c r="BS37" s="30">
        <f t="shared" si="36"/>
        <v>0</v>
      </c>
      <c r="BT37" s="30"/>
      <c r="BU37" s="27" t="e">
        <f t="shared" si="37"/>
        <v>#VALUE!</v>
      </c>
      <c r="BV37" s="28">
        <f t="shared" si="38"/>
        <v>0</v>
      </c>
      <c r="BW37" s="27" t="e">
        <f t="shared" si="39"/>
        <v>#VALUE!</v>
      </c>
      <c r="BX37" s="28">
        <f t="shared" si="40"/>
        <v>0</v>
      </c>
      <c r="BY37" s="28">
        <f>IF(OR(T37="",T37=" ",T37="　"),0,IF(D37&gt;=810101,0,IF(BJ37=1,1,IF(MATCH(T37,Sheet2!$D$3:$D$12,1)&lt;=2,1,0))))</f>
        <v>0</v>
      </c>
      <c r="BZ37" s="28">
        <f>IF(OR(X37="",X37=" ",X37="　"),0,IF(D37&gt;=810101,0,IF(BK37=1,1,IF(MATCH(X37,Sheet2!$D$3:$D$12,1)&lt;=2,1,0))))</f>
        <v>0</v>
      </c>
      <c r="CA37" s="28">
        <f>IF(OR(AB37="",AB37=" ",AB37="　"),0,IF(D37&gt;=810101,0,IF(BL37=1,1,IF(MATCH(AB37,Sheet2!$D$3:$D$12,1)&lt;=2,1,0))))</f>
        <v>0</v>
      </c>
      <c r="CB37" s="28">
        <f>IF(OR(AF37="",AF37=" ",AF37="　"),0,IF(D37&gt;=810101,0,IF(BM37=1,1,IF(MATCH(AF37,Sheet2!$D$3:$D$12,1)&lt;=2,1,0))))</f>
        <v>0</v>
      </c>
      <c r="CC37" s="29">
        <f t="shared" si="41"/>
        <v>4</v>
      </c>
      <c r="CD37" s="29">
        <f t="shared" si="42"/>
        <v>3</v>
      </c>
      <c r="CE37" s="30">
        <f t="shared" si="43"/>
        <v>0</v>
      </c>
      <c r="CF37" s="30">
        <f t="shared" si="44"/>
        <v>0</v>
      </c>
      <c r="CG37" s="30">
        <f t="shared" si="45"/>
        <v>0</v>
      </c>
      <c r="CH37" s="30">
        <f t="shared" si="45"/>
        <v>0</v>
      </c>
      <c r="CI37" s="30"/>
      <c r="CJ37" s="27" t="e">
        <f t="shared" si="46"/>
        <v>#VALUE!</v>
      </c>
      <c r="CK37" s="28">
        <f t="shared" si="47"/>
        <v>0</v>
      </c>
      <c r="CL37" s="27" t="e">
        <f t="shared" si="48"/>
        <v>#VALUE!</v>
      </c>
      <c r="CM37" s="28">
        <f t="shared" si="49"/>
        <v>0</v>
      </c>
      <c r="CN37" s="28">
        <f>IF(OR(T37="",T37=" ",T37="　"),0,IF(D37&gt;=810701,0,IF(BY37=1,1,IF(MATCH(T37,Sheet2!$D$3:$D$12,1)&lt;=3,1,0))))</f>
        <v>0</v>
      </c>
      <c r="CO37" s="28">
        <f>IF(OR(X37="",X37=" ",X37="　"),0,IF(D37&gt;=810701,0,IF(BZ37=1,1,IF(MATCH(X37,Sheet2!$D$3:$D$12,1)&lt;=3,1,0))))</f>
        <v>0</v>
      </c>
      <c r="CP37" s="28">
        <f>IF(OR(AB37="",AB37=" ",AB37="　"),0,IF(D37&gt;=810701,0,IF(CA37=1,1,IF(MATCH(AB37,Sheet2!$D$3:$D$12,1)&lt;=3,1,0))))</f>
        <v>0</v>
      </c>
      <c r="CQ37" s="28">
        <f>IF(OR(AF37="",AF37=" ",AF37="　"),0,IF(D37&gt;=810701,0,IF(CB37=1,1,IF(MATCH(AF37,Sheet2!$D$3:$D$12,1)&lt;=3,1,0))))</f>
        <v>0</v>
      </c>
      <c r="CR37" s="29">
        <f t="shared" si="50"/>
        <v>4</v>
      </c>
      <c r="CS37" s="29">
        <f t="shared" si="51"/>
        <v>3</v>
      </c>
      <c r="CT37" s="30">
        <f t="shared" si="52"/>
        <v>0</v>
      </c>
      <c r="CU37" s="30">
        <f t="shared" si="53"/>
        <v>0</v>
      </c>
      <c r="CV37" s="30">
        <f t="shared" si="54"/>
        <v>0</v>
      </c>
      <c r="CW37" s="30">
        <f t="shared" si="54"/>
        <v>0</v>
      </c>
      <c r="CX37" s="31"/>
      <c r="CY37" s="27" t="e">
        <f t="shared" si="55"/>
        <v>#VALUE!</v>
      </c>
      <c r="CZ37" s="28">
        <f t="shared" si="56"/>
        <v>0</v>
      </c>
      <c r="DA37" s="27" t="e">
        <f t="shared" si="57"/>
        <v>#VALUE!</v>
      </c>
      <c r="DB37" s="28">
        <f t="shared" si="58"/>
        <v>0</v>
      </c>
      <c r="DC37" s="28">
        <f>IF(OR(T37="",T37=" ",T37="　"),0,IF(D37&gt;=820101,0,IF(CN37=1,1,IF(MATCH(T37,Sheet2!$D$3:$D$12,1)&lt;=4,1,0))))</f>
        <v>0</v>
      </c>
      <c r="DD37" s="28">
        <f>IF(OR(X37="",X37=" ",X37="　"),0,IF(D37&gt;=820101,0,IF(CO37=1,1,IF(MATCH(X37,Sheet2!$D$3:$D$12,1)&lt;=4,1,0))))</f>
        <v>0</v>
      </c>
      <c r="DE37" s="28">
        <f>IF(OR(AB37="",AB37=" ",AB37="　"),0,IF(D37&gt;=820101,0,IF(CP37=1,1,IF(MATCH(AB37,Sheet2!$D$3:$D$12,1)&lt;=4,1,0))))</f>
        <v>0</v>
      </c>
      <c r="DF37" s="28">
        <f>IF(OR(AF37="",AF37=" ",AF37="　"),0,IF(D37&gt;=820101,0,IF(CQ37=1,1,IF(MATCH(AF37,Sheet2!$D$3:$D$12,1)&lt;=4,1,0))))</f>
        <v>0</v>
      </c>
      <c r="DG37" s="29">
        <f t="shared" si="59"/>
        <v>3</v>
      </c>
      <c r="DH37" s="29">
        <f t="shared" si="60"/>
        <v>3</v>
      </c>
      <c r="DI37" s="30">
        <f t="shared" si="61"/>
        <v>0</v>
      </c>
      <c r="DJ37" s="30">
        <f t="shared" si="62"/>
        <v>0</v>
      </c>
      <c r="DK37" s="30">
        <f t="shared" si="63"/>
        <v>0</v>
      </c>
      <c r="DL37" s="30">
        <f t="shared" si="63"/>
        <v>0</v>
      </c>
      <c r="DM37" s="31"/>
      <c r="DN37" s="27" t="e">
        <f t="shared" si="64"/>
        <v>#VALUE!</v>
      </c>
      <c r="DO37" s="28">
        <f t="shared" si="65"/>
        <v>0</v>
      </c>
      <c r="DP37" s="27" t="e">
        <f t="shared" si="66"/>
        <v>#VALUE!</v>
      </c>
      <c r="DQ37" s="28">
        <f t="shared" si="67"/>
        <v>0</v>
      </c>
      <c r="DR37" s="28">
        <f>IF(OR(T37="",T37=" ",T37="　"),0,IF(D37&gt;=820701,0,IF(DC37=1,1,IF(MATCH(T37,Sheet2!$D$3:$D$12,1)&lt;=5,1,0))))</f>
        <v>0</v>
      </c>
      <c r="DS37" s="28">
        <f>IF(OR(X37="",X37=" ",X37="　"),0,IF(D37&gt;=820701,0,IF(DD37=1,1,IF(MATCH(X37,Sheet2!$D$3:$D$12,1)&lt;=5,1,0))))</f>
        <v>0</v>
      </c>
      <c r="DT37" s="28">
        <f>IF(OR(AB37="",AB37=" ",AB37="　"),0,IF(D37&gt;=820701,0,IF(DE37=1,1,IF(MATCH(AB37,Sheet2!$D$3:$D$12,1)&lt;=5,1,0))))</f>
        <v>0</v>
      </c>
      <c r="DU37" s="28">
        <f>IF(OR(AF37="",AF37=" ",AF37="　"),0,IF(D37&gt;=820701,0,IF(DF37=1,1,IF(MATCH(AF37,Sheet2!$D$3:$D$12,1)&lt;=5,1,0))))</f>
        <v>0</v>
      </c>
      <c r="DV37" s="29">
        <f t="shared" si="68"/>
        <v>3</v>
      </c>
      <c r="DW37" s="29">
        <f t="shared" si="69"/>
        <v>3</v>
      </c>
      <c r="DX37" s="30">
        <f t="shared" si="70"/>
        <v>0</v>
      </c>
      <c r="DY37" s="30">
        <f t="shared" si="71"/>
        <v>0</v>
      </c>
      <c r="DZ37" s="30">
        <f t="shared" si="72"/>
        <v>0</v>
      </c>
      <c r="EA37" s="30">
        <f t="shared" si="72"/>
        <v>0</v>
      </c>
      <c r="EB37" s="31"/>
      <c r="EC37" s="27" t="e">
        <f t="shared" si="73"/>
        <v>#VALUE!</v>
      </c>
      <c r="ED37" s="28">
        <f t="shared" si="74"/>
        <v>0</v>
      </c>
      <c r="EE37" s="27" t="e">
        <f t="shared" si="75"/>
        <v>#VALUE!</v>
      </c>
      <c r="EF37" s="28">
        <f t="shared" si="76"/>
        <v>0</v>
      </c>
      <c r="EG37" s="28">
        <f>IF(OR(T37="",T37=" ",T37="　"),0,IF(D37&gt;=830101,0,IF(DR37=1,1,IF(MATCH(T37,Sheet2!$D$3:$D$12,1)&lt;=6,1,0))))</f>
        <v>0</v>
      </c>
      <c r="EH37" s="28">
        <f>IF(OR(X37="",X37=" ",X37="　"),0,IF(D37&gt;=830101,0,IF(DS37=1,1,IF(MATCH(X37,Sheet2!$D$3:$D$12,1)&lt;=6,1,0))))</f>
        <v>0</v>
      </c>
      <c r="EI37" s="28">
        <f>IF(OR(AB37="",AB37=" ",AB37="　"),0,IF(D37&gt;=830101,0,IF(DT37=1,1,IF(MATCH(AB37,Sheet2!$D$3:$D$12,1)&lt;=6,1,0))))</f>
        <v>0</v>
      </c>
      <c r="EJ37" s="28">
        <f>IF(OR(AF37="",AF37=" ",AF37="　"),0,IF(D37&gt;=830101,0,IF(DU37=1,1,IF(MATCH(AF37,Sheet2!$D$3:$D$12,1)&lt;=6,1,0))))</f>
        <v>0</v>
      </c>
      <c r="EK37" s="29">
        <f t="shared" si="77"/>
        <v>2</v>
      </c>
      <c r="EL37" s="29">
        <f t="shared" si="78"/>
        <v>2</v>
      </c>
      <c r="EM37" s="30">
        <f t="shared" si="79"/>
        <v>0</v>
      </c>
      <c r="EN37" s="30">
        <f t="shared" si="80"/>
        <v>0</v>
      </c>
      <c r="EO37" s="30">
        <f t="shared" si="81"/>
        <v>0</v>
      </c>
      <c r="EP37" s="30">
        <f t="shared" si="81"/>
        <v>0</v>
      </c>
      <c r="EQ37" s="31"/>
      <c r="ER37" s="27" t="e">
        <f t="shared" si="82"/>
        <v>#VALUE!</v>
      </c>
      <c r="ES37" s="28">
        <f t="shared" si="83"/>
        <v>0</v>
      </c>
      <c r="ET37" s="27" t="e">
        <f t="shared" si="84"/>
        <v>#VALUE!</v>
      </c>
      <c r="EU37" s="28">
        <f t="shared" si="85"/>
        <v>0</v>
      </c>
      <c r="EV37" s="28">
        <f>IF(OR(T37="",T37=" ",T37="　"),0,IF(D37&gt;=830701,0,IF(EG37=1,1,IF(MATCH(T37,Sheet2!$D$3:$D$12,1)&lt;=7,1,0))))</f>
        <v>0</v>
      </c>
      <c r="EW37" s="28">
        <f>IF(OR(X37="",X37=" ",X37="　"),0,IF(D37&gt;=830701,0,IF(EH37=1,1,IF(MATCH(X37,Sheet2!$D$3:$D$12,1)&lt;=7,1,0))))</f>
        <v>0</v>
      </c>
      <c r="EX37" s="28">
        <f>IF(OR(AB37="",AB37=" ",AB37="　"),0,IF(D37&gt;=830701,0,IF(EI37=1,1,IF(MATCH(AB37,Sheet2!$D$3:$D$12,1)&lt;=7,1,0))))</f>
        <v>0</v>
      </c>
      <c r="EY37" s="28">
        <f>IF(OR(AF37="",AF37=" ",AF37="　"),0,IF(D37&gt;=830701,0,IF(EJ37=1,1,IF(MATCH(AF37,Sheet2!$D$3:$D$12,1)&lt;=7,1,0))))</f>
        <v>0</v>
      </c>
      <c r="EZ37" s="29">
        <f t="shared" si="86"/>
        <v>2</v>
      </c>
      <c r="FA37" s="29">
        <f t="shared" si="87"/>
        <v>2</v>
      </c>
      <c r="FB37" s="30">
        <f t="shared" si="88"/>
        <v>0</v>
      </c>
      <c r="FC37" s="30">
        <f t="shared" si="89"/>
        <v>0</v>
      </c>
      <c r="FD37" s="30">
        <f t="shared" si="90"/>
        <v>0</v>
      </c>
      <c r="FE37" s="30">
        <f t="shared" si="90"/>
        <v>0</v>
      </c>
      <c r="FF37" s="31"/>
      <c r="FG37" s="27" t="e">
        <f t="shared" si="91"/>
        <v>#VALUE!</v>
      </c>
      <c r="FH37" s="28">
        <f t="shared" si="92"/>
        <v>0</v>
      </c>
      <c r="FI37" s="27" t="e">
        <f t="shared" si="93"/>
        <v>#VALUE!</v>
      </c>
      <c r="FJ37" s="28">
        <f t="shared" si="94"/>
        <v>0</v>
      </c>
      <c r="FK37" s="28">
        <f>IF(OR(T37="",T37=" ",T37="　"),0,IF(D37&gt;=840101,0,IF(EV37=1,1,IF(MATCH(T37,Sheet2!$D$3:$D$12,1)&lt;=8,1,0))))</f>
        <v>0</v>
      </c>
      <c r="FL37" s="28">
        <f>IF(OR(X37="",X37=" ",X37="　"),0,IF(D37&gt;=840101,0,IF(EW37=1,1,IF(MATCH(X37,Sheet2!$D$3:$D$12,1)&lt;=8,1,0))))</f>
        <v>0</v>
      </c>
      <c r="FM37" s="28">
        <f>IF(OR(AB37="",AB37=" ",AB37="　"),0,IF(D37&gt;=840101,0,IF(EX37=1,1,IF(MATCH(AB37,Sheet2!$D$3:$D$12,1)&lt;=8,1,0))))</f>
        <v>0</v>
      </c>
      <c r="FN37" s="28">
        <f>IF(OR(AF37="",AF37=" ",AF37="　"),0,IF(D37&gt;=840101,0,IF(EY37=1,1,IF(MATCH(AF37,Sheet2!$D$3:$D$12,1)&lt;=8,1,0))))</f>
        <v>0</v>
      </c>
      <c r="FO37" s="29">
        <f t="shared" si="95"/>
        <v>1</v>
      </c>
      <c r="FP37" s="29">
        <f t="shared" si="96"/>
        <v>1</v>
      </c>
      <c r="FQ37" s="30">
        <f t="shared" si="97"/>
        <v>0</v>
      </c>
      <c r="FR37" s="30">
        <f t="shared" si="98"/>
        <v>0</v>
      </c>
      <c r="FS37" s="30">
        <f t="shared" si="99"/>
        <v>0</v>
      </c>
      <c r="FT37" s="30">
        <f t="shared" si="99"/>
        <v>0</v>
      </c>
      <c r="FU37" s="31"/>
      <c r="FV37" s="27" t="e">
        <f t="shared" si="100"/>
        <v>#VALUE!</v>
      </c>
      <c r="FW37" s="28">
        <f t="shared" si="101"/>
        <v>0</v>
      </c>
      <c r="FX37" s="27" t="e">
        <f t="shared" si="102"/>
        <v>#VALUE!</v>
      </c>
      <c r="FY37" s="28">
        <f t="shared" si="103"/>
        <v>0</v>
      </c>
      <c r="FZ37" s="28">
        <f>IF(OR(T37="",T37=" ",T37="　"),0,IF(D37&gt;=840701,0,IF(FK37=1,1,IF(MATCH(T37,Sheet2!$D$3:$D$12,1)&lt;=9,1,0))))</f>
        <v>0</v>
      </c>
      <c r="GA37" s="28">
        <f>IF(OR(X37="",X37=" ",X37="　"),0,IF(D37&gt;=840701,0,IF(FL37=1,1,IF(MATCH(X37,Sheet2!$D$3:$D$12,1)&lt;=9,1,0))))</f>
        <v>0</v>
      </c>
      <c r="GB37" s="28">
        <f>IF(OR(AB37="",AB37=" ",AB37="　"),0,IF(D37&gt;=840701,0,IF(FM37=1,1,IF(MATCH(AB37,Sheet2!$D$3:$D$12,1)&lt;=9,1,0))))</f>
        <v>0</v>
      </c>
      <c r="GC37" s="28">
        <f>IF(OR(AF37="",AF37=" ",AF37="　"),0,IF(D37&gt;=840701,0,IF(FN37=1,1,IF(MATCH(AF37,Sheet2!$D$3:$D$12,1)&lt;=9,1,0))))</f>
        <v>0</v>
      </c>
      <c r="GD37" s="29">
        <f t="shared" si="104"/>
        <v>1</v>
      </c>
      <c r="GE37" s="29">
        <f t="shared" si="105"/>
        <v>1</v>
      </c>
      <c r="GF37" s="30">
        <f t="shared" si="106"/>
        <v>0</v>
      </c>
      <c r="GG37" s="30">
        <f t="shared" si="107"/>
        <v>0</v>
      </c>
      <c r="GH37" s="30">
        <f t="shared" si="108"/>
        <v>0</v>
      </c>
      <c r="GI37" s="30">
        <f t="shared" si="108"/>
        <v>0</v>
      </c>
      <c r="GJ37" s="31"/>
      <c r="GK37" s="27" t="e">
        <f t="shared" si="109"/>
        <v>#VALUE!</v>
      </c>
      <c r="GL37" s="28">
        <f t="shared" si="110"/>
        <v>0</v>
      </c>
      <c r="GM37" s="27" t="e">
        <f t="shared" si="111"/>
        <v>#VALUE!</v>
      </c>
      <c r="GN37" s="28">
        <f t="shared" si="112"/>
        <v>0</v>
      </c>
      <c r="GO37" s="28">
        <f>IF(OR(T37="",T37=" ",T37="　"),0,IF(D37&gt;=840701,0,IF(FZ37=1,1,IF(MATCH(T37,Sheet2!$D$3:$D$12,1)&lt;=10,1,0))))</f>
        <v>0</v>
      </c>
      <c r="GP37" s="28">
        <f>IF(OR(X37="",X37=" ",X37="　"),0,IF(D37&gt;=840701,0,IF(GA37=1,1,IF(MATCH(X37,Sheet2!$D$3:$D$12,1)&lt;=10,1,0))))</f>
        <v>0</v>
      </c>
      <c r="GQ37" s="28">
        <f>IF(OR(AB37="",AB37=" ",AB37="　"),0,IF(D37&gt;=840701,0,IF(GB37=1,1,IF(MATCH(AB37,Sheet2!$D$3:$D$12,1)&lt;=10,1,0))))</f>
        <v>0</v>
      </c>
      <c r="GR37" s="28">
        <f>IF(OR(AF37="",AF37=" ",AF37="　"),0,IF(D37&gt;=840701,0,IF(GC37=1,1,IF(MATCH(AF37,Sheet2!$D$3:$D$12,1)&lt;=10,1,0))))</f>
        <v>0</v>
      </c>
      <c r="GS37" s="29">
        <f t="shared" si="113"/>
        <v>0</v>
      </c>
      <c r="GT37" s="29">
        <f t="shared" si="114"/>
        <v>0</v>
      </c>
      <c r="GU37" s="30">
        <f t="shared" si="115"/>
        <v>0</v>
      </c>
      <c r="GV37" s="30">
        <f t="shared" si="116"/>
        <v>0</v>
      </c>
      <c r="GW37" s="30">
        <f t="shared" si="117"/>
        <v>0</v>
      </c>
      <c r="GX37" s="30">
        <f t="shared" si="117"/>
        <v>0</v>
      </c>
      <c r="GY37" s="131"/>
      <c r="GZ37" s="39" t="str">
        <f t="shared" si="118"/>
        <v>1911/00/00</v>
      </c>
      <c r="HA37" s="131" t="e">
        <f t="shared" si="119"/>
        <v>#VALUE!</v>
      </c>
      <c r="HB37" s="131" t="str">
        <f t="shared" si="120"/>
        <v>1911/00/00</v>
      </c>
      <c r="HC37" s="131" t="e">
        <f t="shared" si="121"/>
        <v>#VALUE!</v>
      </c>
      <c r="HD37" s="131" t="str">
        <f t="shared" si="122"/>
        <v>1911/00/00</v>
      </c>
      <c r="HE37" s="131" t="e">
        <f t="shared" si="123"/>
        <v>#VALUE!</v>
      </c>
      <c r="HF37" s="131" t="str">
        <f t="shared" si="124"/>
        <v>2016/01/01</v>
      </c>
      <c r="HH37" s="131">
        <f>IF(OR(C37="",C37=" ",C37="　"),0,IF(D37&gt;780630,0,ROUND(VLOOKUP(F37,Sheet2!$A$1:$B$20,2,FALSE)*E37,0)))</f>
        <v>0</v>
      </c>
      <c r="HI37" s="131">
        <f t="shared" si="125"/>
        <v>0</v>
      </c>
      <c r="HJ37" s="131">
        <f t="shared" si="126"/>
        <v>0</v>
      </c>
      <c r="HL37" s="131" t="str">
        <f t="shared" si="127"/>
        <v/>
      </c>
      <c r="HM37" s="131" t="str">
        <f t="shared" si="128"/>
        <v/>
      </c>
      <c r="HN37" s="131" t="str">
        <f t="shared" si="129"/>
        <v/>
      </c>
      <c r="HO37" s="131" t="str">
        <f t="shared" si="130"/>
        <v/>
      </c>
      <c r="HP37" s="131" t="str">
        <f t="shared" si="131"/>
        <v/>
      </c>
      <c r="HQ37" s="131" t="str">
        <f t="shared" si="131"/>
        <v/>
      </c>
      <c r="HR37" s="131" t="str">
        <f t="shared" si="132"/>
        <v/>
      </c>
    </row>
    <row r="38" spans="1:226" ht="60" customHeight="1">
      <c r="A38" s="125">
        <v>33</v>
      </c>
      <c r="B38" s="32"/>
      <c r="C38" s="33"/>
      <c r="D38" s="34"/>
      <c r="E38" s="55"/>
      <c r="F38" s="46"/>
      <c r="G38" s="48">
        <f>IF(OR(C38="",C38=" ",C38="　"),0,IF(D38&gt;780630,0,ROUND(VLOOKUP(F38,Sheet2!$A$1:$B$20,2,FALSE),0)))</f>
        <v>0</v>
      </c>
      <c r="H38" s="49">
        <f t="shared" si="0"/>
        <v>0</v>
      </c>
      <c r="I38" s="24">
        <f t="shared" si="1"/>
        <v>0</v>
      </c>
      <c r="J38" s="25">
        <f t="shared" si="2"/>
        <v>0</v>
      </c>
      <c r="K38" s="35"/>
      <c r="L38" s="133" t="str">
        <f t="shared" si="133"/>
        <v/>
      </c>
      <c r="M38" s="51" t="str">
        <f t="shared" si="4"/>
        <v/>
      </c>
      <c r="N38" s="56">
        <v>15.5</v>
      </c>
      <c r="O38" s="38"/>
      <c r="P38" s="133" t="str">
        <f t="shared" si="134"/>
        <v/>
      </c>
      <c r="Q38" s="51" t="str">
        <f t="shared" si="6"/>
        <v/>
      </c>
      <c r="R38" s="56">
        <v>15.5</v>
      </c>
      <c r="S38" s="38"/>
      <c r="T38" s="34"/>
      <c r="U38" s="51" t="str">
        <f t="shared" si="7"/>
        <v/>
      </c>
      <c r="V38" s="56">
        <v>15.5</v>
      </c>
      <c r="W38" s="38"/>
      <c r="X38" s="34"/>
      <c r="Y38" s="51" t="str">
        <f t="shared" si="8"/>
        <v/>
      </c>
      <c r="Z38" s="56">
        <v>15.5</v>
      </c>
      <c r="AA38" s="35"/>
      <c r="AB38" s="34"/>
      <c r="AC38" s="51" t="str">
        <f t="shared" si="9"/>
        <v/>
      </c>
      <c r="AD38" s="56">
        <v>15.5</v>
      </c>
      <c r="AE38" s="38"/>
      <c r="AF38" s="34"/>
      <c r="AG38" s="51" t="str">
        <f t="shared" si="10"/>
        <v/>
      </c>
      <c r="AH38" s="56">
        <v>15.5</v>
      </c>
      <c r="AI38" s="37">
        <f t="shared" si="11"/>
        <v>0</v>
      </c>
      <c r="AJ38" s="47">
        <f t="shared" si="12"/>
        <v>0</v>
      </c>
      <c r="AK38" s="26">
        <f t="shared" si="13"/>
        <v>0</v>
      </c>
      <c r="AL38" s="53">
        <f t="shared" si="14"/>
        <v>0</v>
      </c>
      <c r="AM38" s="36"/>
      <c r="AN38" s="54"/>
      <c r="AO38" s="131" t="e">
        <f>VLOOKUP(LEFT(C38,1),Sheet2!$L$3:$M$28,2,FALSE)&amp;MID(C38,2,9)</f>
        <v>#N/A</v>
      </c>
      <c r="AP38" s="131" t="e">
        <f t="shared" si="15"/>
        <v>#N/A</v>
      </c>
      <c r="AQ38" s="131" t="e">
        <f t="shared" si="16"/>
        <v>#N/A</v>
      </c>
      <c r="AR38" s="27">
        <f t="shared" si="17"/>
        <v>0</v>
      </c>
      <c r="AS38" s="28">
        <f t="shared" si="18"/>
        <v>0</v>
      </c>
      <c r="AT38" s="27">
        <f t="shared" si="19"/>
        <v>0</v>
      </c>
      <c r="AU38" s="28">
        <f t="shared" si="20"/>
        <v>0</v>
      </c>
      <c r="AV38" s="28">
        <f t="shared" si="21"/>
        <v>0</v>
      </c>
      <c r="AW38" s="28">
        <f t="shared" si="22"/>
        <v>0</v>
      </c>
      <c r="AX38" s="28">
        <f t="shared" si="23"/>
        <v>0</v>
      </c>
      <c r="AY38" s="28">
        <f t="shared" si="24"/>
        <v>0</v>
      </c>
      <c r="AZ38" s="29" t="str">
        <f t="shared" si="25"/>
        <v/>
      </c>
      <c r="BA38" s="29"/>
      <c r="BB38" s="30">
        <f t="shared" ref="BB38:BC59" si="135">GW38</f>
        <v>0</v>
      </c>
      <c r="BC38" s="30">
        <f t="shared" si="135"/>
        <v>0</v>
      </c>
      <c r="BD38" s="31">
        <f t="shared" si="27"/>
        <v>0</v>
      </c>
      <c r="BE38" s="131"/>
      <c r="BF38" s="27" t="e">
        <f t="shared" si="28"/>
        <v>#VALUE!</v>
      </c>
      <c r="BG38" s="28">
        <f t="shared" si="29"/>
        <v>0</v>
      </c>
      <c r="BH38" s="27" t="e">
        <f t="shared" si="30"/>
        <v>#VALUE!</v>
      </c>
      <c r="BI38" s="28">
        <f t="shared" si="31"/>
        <v>0</v>
      </c>
      <c r="BJ38" s="28">
        <f>IF(OR(T38="",T38=" ",T38="　"),0,IF(D38&gt;=800701,0,IF(MATCH(T38,Sheet2!$D$3:$D$12,1)&lt;=1,1,0)))</f>
        <v>0</v>
      </c>
      <c r="BK38" s="28">
        <f>IF(OR(X38="",X38=" ",X38="　"),0,IF(D38&gt;=800701,0,IF(MATCH(X38,Sheet2!$D$3:$D$12,1)&lt;=1,1,0)))</f>
        <v>0</v>
      </c>
      <c r="BL38" s="28">
        <f>IF(OR(AB38="",AB38=" ",AB38="　"),0,IF(D38&gt;=800701,0,IF(MATCH(AB38,Sheet2!$D$3:$D$12,1)&lt;=1,1,0)))</f>
        <v>0</v>
      </c>
      <c r="BM38" s="28">
        <f>IF(OR(AF38="",AF38=" ",AF38="　"),0,IF(D38&gt;=800701,0,IF(MATCH(AF38,Sheet2!$D$3:$D$12,1)&lt;=1,1,0)))</f>
        <v>0</v>
      </c>
      <c r="BN38" s="29">
        <f t="shared" si="32"/>
        <v>5</v>
      </c>
      <c r="BO38" s="29">
        <f t="shared" si="33"/>
        <v>3</v>
      </c>
      <c r="BP38" s="30">
        <f t="shared" si="34"/>
        <v>0</v>
      </c>
      <c r="BQ38" s="30">
        <f t="shared" si="35"/>
        <v>0</v>
      </c>
      <c r="BR38" s="30">
        <f t="shared" ref="BR38:BS59" si="136">IF(BP38&gt;BN38,3,BP38)</f>
        <v>0</v>
      </c>
      <c r="BS38" s="30">
        <f t="shared" si="136"/>
        <v>0</v>
      </c>
      <c r="BT38" s="30"/>
      <c r="BU38" s="27" t="e">
        <f t="shared" si="37"/>
        <v>#VALUE!</v>
      </c>
      <c r="BV38" s="28">
        <f t="shared" si="38"/>
        <v>0</v>
      </c>
      <c r="BW38" s="27" t="e">
        <f t="shared" si="39"/>
        <v>#VALUE!</v>
      </c>
      <c r="BX38" s="28">
        <f t="shared" si="40"/>
        <v>0</v>
      </c>
      <c r="BY38" s="28">
        <f>IF(OR(T38="",T38=" ",T38="　"),0,IF(D38&gt;=810101,0,IF(BJ38=1,1,IF(MATCH(T38,Sheet2!$D$3:$D$12,1)&lt;=2,1,0))))</f>
        <v>0</v>
      </c>
      <c r="BZ38" s="28">
        <f>IF(OR(X38="",X38=" ",X38="　"),0,IF(D38&gt;=810101,0,IF(BK38=1,1,IF(MATCH(X38,Sheet2!$D$3:$D$12,1)&lt;=2,1,0))))</f>
        <v>0</v>
      </c>
      <c r="CA38" s="28">
        <f>IF(OR(AB38="",AB38=" ",AB38="　"),0,IF(D38&gt;=810101,0,IF(BL38=1,1,IF(MATCH(AB38,Sheet2!$D$3:$D$12,1)&lt;=2,1,0))))</f>
        <v>0</v>
      </c>
      <c r="CB38" s="28">
        <f>IF(OR(AF38="",AF38=" ",AF38="　"),0,IF(D38&gt;=810101,0,IF(BM38=1,1,IF(MATCH(AF38,Sheet2!$D$3:$D$12,1)&lt;=2,1,0))))</f>
        <v>0</v>
      </c>
      <c r="CC38" s="29">
        <f t="shared" si="41"/>
        <v>4</v>
      </c>
      <c r="CD38" s="29">
        <f t="shared" si="42"/>
        <v>3</v>
      </c>
      <c r="CE38" s="30">
        <f t="shared" si="43"/>
        <v>0</v>
      </c>
      <c r="CF38" s="30">
        <f t="shared" si="44"/>
        <v>0</v>
      </c>
      <c r="CG38" s="30">
        <f t="shared" ref="CG38:CH59" si="137">IF(BR38&gt;=CC38,BR38,IF(CE38&gt;CC38,3,CE38))</f>
        <v>0</v>
      </c>
      <c r="CH38" s="30">
        <f t="shared" si="137"/>
        <v>0</v>
      </c>
      <c r="CI38" s="30"/>
      <c r="CJ38" s="27" t="e">
        <f t="shared" si="46"/>
        <v>#VALUE!</v>
      </c>
      <c r="CK38" s="28">
        <f t="shared" si="47"/>
        <v>0</v>
      </c>
      <c r="CL38" s="27" t="e">
        <f t="shared" si="48"/>
        <v>#VALUE!</v>
      </c>
      <c r="CM38" s="28">
        <f t="shared" si="49"/>
        <v>0</v>
      </c>
      <c r="CN38" s="28">
        <f>IF(OR(T38="",T38=" ",T38="　"),0,IF(D38&gt;=810701,0,IF(BY38=1,1,IF(MATCH(T38,Sheet2!$D$3:$D$12,1)&lt;=3,1,0))))</f>
        <v>0</v>
      </c>
      <c r="CO38" s="28">
        <f>IF(OR(X38="",X38=" ",X38="　"),0,IF(D38&gt;=810701,0,IF(BZ38=1,1,IF(MATCH(X38,Sheet2!$D$3:$D$12,1)&lt;=3,1,0))))</f>
        <v>0</v>
      </c>
      <c r="CP38" s="28">
        <f>IF(OR(AB38="",AB38=" ",AB38="　"),0,IF(D38&gt;=810701,0,IF(CA38=1,1,IF(MATCH(AB38,Sheet2!$D$3:$D$12,1)&lt;=3,1,0))))</f>
        <v>0</v>
      </c>
      <c r="CQ38" s="28">
        <f>IF(OR(AF38="",AF38=" ",AF38="　"),0,IF(D38&gt;=810701,0,IF(CB38=1,1,IF(MATCH(AF38,Sheet2!$D$3:$D$12,1)&lt;=3,1,0))))</f>
        <v>0</v>
      </c>
      <c r="CR38" s="29">
        <f t="shared" si="50"/>
        <v>4</v>
      </c>
      <c r="CS38" s="29">
        <f t="shared" si="51"/>
        <v>3</v>
      </c>
      <c r="CT38" s="30">
        <f t="shared" si="52"/>
        <v>0</v>
      </c>
      <c r="CU38" s="30">
        <f t="shared" si="53"/>
        <v>0</v>
      </c>
      <c r="CV38" s="30">
        <f t="shared" ref="CV38:CW59" si="138">IF(CG38&gt;=CR38,CG38,IF(CT38&gt;CR38,3,CT38))</f>
        <v>0</v>
      </c>
      <c r="CW38" s="30">
        <f t="shared" si="138"/>
        <v>0</v>
      </c>
      <c r="CX38" s="31"/>
      <c r="CY38" s="27" t="e">
        <f t="shared" si="55"/>
        <v>#VALUE!</v>
      </c>
      <c r="CZ38" s="28">
        <f t="shared" si="56"/>
        <v>0</v>
      </c>
      <c r="DA38" s="27" t="e">
        <f t="shared" si="57"/>
        <v>#VALUE!</v>
      </c>
      <c r="DB38" s="28">
        <f t="shared" si="58"/>
        <v>0</v>
      </c>
      <c r="DC38" s="28">
        <f>IF(OR(T38="",T38=" ",T38="　"),0,IF(D38&gt;=820101,0,IF(CN38=1,1,IF(MATCH(T38,Sheet2!$D$3:$D$12,1)&lt;=4,1,0))))</f>
        <v>0</v>
      </c>
      <c r="DD38" s="28">
        <f>IF(OR(X38="",X38=" ",X38="　"),0,IF(D38&gt;=820101,0,IF(CO38=1,1,IF(MATCH(X38,Sheet2!$D$3:$D$12,1)&lt;=4,1,0))))</f>
        <v>0</v>
      </c>
      <c r="DE38" s="28">
        <f>IF(OR(AB38="",AB38=" ",AB38="　"),0,IF(D38&gt;=820101,0,IF(CP38=1,1,IF(MATCH(AB38,Sheet2!$D$3:$D$12,1)&lt;=4,1,0))))</f>
        <v>0</v>
      </c>
      <c r="DF38" s="28">
        <f>IF(OR(AF38="",AF38=" ",AF38="　"),0,IF(D38&gt;=820101,0,IF(CQ38=1,1,IF(MATCH(AF38,Sheet2!$D$3:$D$12,1)&lt;=4,1,0))))</f>
        <v>0</v>
      </c>
      <c r="DG38" s="29">
        <f t="shared" si="59"/>
        <v>3</v>
      </c>
      <c r="DH38" s="29">
        <f t="shared" si="60"/>
        <v>3</v>
      </c>
      <c r="DI38" s="30">
        <f t="shared" si="61"/>
        <v>0</v>
      </c>
      <c r="DJ38" s="30">
        <f t="shared" si="62"/>
        <v>0</v>
      </c>
      <c r="DK38" s="30">
        <f t="shared" ref="DK38:DL59" si="139">IF(CV38&gt;=DG38,CV38,IF(DI38&gt;DG38,3,DI38))</f>
        <v>0</v>
      </c>
      <c r="DL38" s="30">
        <f t="shared" si="139"/>
        <v>0</v>
      </c>
      <c r="DM38" s="31"/>
      <c r="DN38" s="27" t="e">
        <f t="shared" si="64"/>
        <v>#VALUE!</v>
      </c>
      <c r="DO38" s="28">
        <f t="shared" si="65"/>
        <v>0</v>
      </c>
      <c r="DP38" s="27" t="e">
        <f t="shared" si="66"/>
        <v>#VALUE!</v>
      </c>
      <c r="DQ38" s="28">
        <f t="shared" si="67"/>
        <v>0</v>
      </c>
      <c r="DR38" s="28">
        <f>IF(OR(T38="",T38=" ",T38="　"),0,IF(D38&gt;=820701,0,IF(DC38=1,1,IF(MATCH(T38,Sheet2!$D$3:$D$12,1)&lt;=5,1,0))))</f>
        <v>0</v>
      </c>
      <c r="DS38" s="28">
        <f>IF(OR(X38="",X38=" ",X38="　"),0,IF(D38&gt;=820701,0,IF(DD38=1,1,IF(MATCH(X38,Sheet2!$D$3:$D$12,1)&lt;=5,1,0))))</f>
        <v>0</v>
      </c>
      <c r="DT38" s="28">
        <f>IF(OR(AB38="",AB38=" ",AB38="　"),0,IF(D38&gt;=820701,0,IF(DE38=1,1,IF(MATCH(AB38,Sheet2!$D$3:$D$12,1)&lt;=5,1,0))))</f>
        <v>0</v>
      </c>
      <c r="DU38" s="28">
        <f>IF(OR(AF38="",AF38=" ",AF38="　"),0,IF(D38&gt;=820701,0,IF(DF38=1,1,IF(MATCH(AF38,Sheet2!$D$3:$D$12,1)&lt;=5,1,0))))</f>
        <v>0</v>
      </c>
      <c r="DV38" s="29">
        <f t="shared" si="68"/>
        <v>3</v>
      </c>
      <c r="DW38" s="29">
        <f t="shared" si="69"/>
        <v>3</v>
      </c>
      <c r="DX38" s="30">
        <f t="shared" si="70"/>
        <v>0</v>
      </c>
      <c r="DY38" s="30">
        <f t="shared" si="71"/>
        <v>0</v>
      </c>
      <c r="DZ38" s="30">
        <f t="shared" ref="DZ38:EA59" si="140">IF(DK38&gt;=DV38,DK38,IF(DX38&gt;DV38,3,DX38))</f>
        <v>0</v>
      </c>
      <c r="EA38" s="30">
        <f t="shared" si="140"/>
        <v>0</v>
      </c>
      <c r="EB38" s="31"/>
      <c r="EC38" s="27" t="e">
        <f t="shared" si="73"/>
        <v>#VALUE!</v>
      </c>
      <c r="ED38" s="28">
        <f t="shared" si="74"/>
        <v>0</v>
      </c>
      <c r="EE38" s="27" t="e">
        <f t="shared" si="75"/>
        <v>#VALUE!</v>
      </c>
      <c r="EF38" s="28">
        <f t="shared" si="76"/>
        <v>0</v>
      </c>
      <c r="EG38" s="28">
        <f>IF(OR(T38="",T38=" ",T38="　"),0,IF(D38&gt;=830101,0,IF(DR38=1,1,IF(MATCH(T38,Sheet2!$D$3:$D$12,1)&lt;=6,1,0))))</f>
        <v>0</v>
      </c>
      <c r="EH38" s="28">
        <f>IF(OR(X38="",X38=" ",X38="　"),0,IF(D38&gt;=830101,0,IF(DS38=1,1,IF(MATCH(X38,Sheet2!$D$3:$D$12,1)&lt;=6,1,0))))</f>
        <v>0</v>
      </c>
      <c r="EI38" s="28">
        <f>IF(OR(AB38="",AB38=" ",AB38="　"),0,IF(D38&gt;=830101,0,IF(DT38=1,1,IF(MATCH(AB38,Sheet2!$D$3:$D$12,1)&lt;=6,1,0))))</f>
        <v>0</v>
      </c>
      <c r="EJ38" s="28">
        <f>IF(OR(AF38="",AF38=" ",AF38="　"),0,IF(D38&gt;=830101,0,IF(DU38=1,1,IF(MATCH(AF38,Sheet2!$D$3:$D$12,1)&lt;=6,1,0))))</f>
        <v>0</v>
      </c>
      <c r="EK38" s="29">
        <f t="shared" si="77"/>
        <v>2</v>
      </c>
      <c r="EL38" s="29">
        <f t="shared" si="78"/>
        <v>2</v>
      </c>
      <c r="EM38" s="30">
        <f t="shared" si="79"/>
        <v>0</v>
      </c>
      <c r="EN38" s="30">
        <f t="shared" si="80"/>
        <v>0</v>
      </c>
      <c r="EO38" s="30">
        <f t="shared" ref="EO38:EP59" si="141">IF(DZ38&gt;=EK38,DZ38,IF(EM38&gt;EK38,2,EM38))</f>
        <v>0</v>
      </c>
      <c r="EP38" s="30">
        <f t="shared" si="141"/>
        <v>0</v>
      </c>
      <c r="EQ38" s="31"/>
      <c r="ER38" s="27" t="e">
        <f t="shared" si="82"/>
        <v>#VALUE!</v>
      </c>
      <c r="ES38" s="28">
        <f t="shared" si="83"/>
        <v>0</v>
      </c>
      <c r="ET38" s="27" t="e">
        <f t="shared" si="84"/>
        <v>#VALUE!</v>
      </c>
      <c r="EU38" s="28">
        <f t="shared" si="85"/>
        <v>0</v>
      </c>
      <c r="EV38" s="28">
        <f>IF(OR(T38="",T38=" ",T38="　"),0,IF(D38&gt;=830701,0,IF(EG38=1,1,IF(MATCH(T38,Sheet2!$D$3:$D$12,1)&lt;=7,1,0))))</f>
        <v>0</v>
      </c>
      <c r="EW38" s="28">
        <f>IF(OR(X38="",X38=" ",X38="　"),0,IF(D38&gt;=830701,0,IF(EH38=1,1,IF(MATCH(X38,Sheet2!$D$3:$D$12,1)&lt;=7,1,0))))</f>
        <v>0</v>
      </c>
      <c r="EX38" s="28">
        <f>IF(OR(AB38="",AB38=" ",AB38="　"),0,IF(D38&gt;=830701,0,IF(EI38=1,1,IF(MATCH(AB38,Sheet2!$D$3:$D$12,1)&lt;=7,1,0))))</f>
        <v>0</v>
      </c>
      <c r="EY38" s="28">
        <f>IF(OR(AF38="",AF38=" ",AF38="　"),0,IF(D38&gt;=830701,0,IF(EJ38=1,1,IF(MATCH(AF38,Sheet2!$D$3:$D$12,1)&lt;=7,1,0))))</f>
        <v>0</v>
      </c>
      <c r="EZ38" s="29">
        <f t="shared" si="86"/>
        <v>2</v>
      </c>
      <c r="FA38" s="29">
        <f t="shared" si="87"/>
        <v>2</v>
      </c>
      <c r="FB38" s="30">
        <f t="shared" si="88"/>
        <v>0</v>
      </c>
      <c r="FC38" s="30">
        <f t="shared" si="89"/>
        <v>0</v>
      </c>
      <c r="FD38" s="30">
        <f t="shared" ref="FD38:FE59" si="142">IF(EO38&gt;=EZ38,EO38,IF(FB38&gt;EZ38,2,FB38))</f>
        <v>0</v>
      </c>
      <c r="FE38" s="30">
        <f t="shared" si="142"/>
        <v>0</v>
      </c>
      <c r="FF38" s="31"/>
      <c r="FG38" s="27" t="e">
        <f t="shared" si="91"/>
        <v>#VALUE!</v>
      </c>
      <c r="FH38" s="28">
        <f t="shared" si="92"/>
        <v>0</v>
      </c>
      <c r="FI38" s="27" t="e">
        <f t="shared" si="93"/>
        <v>#VALUE!</v>
      </c>
      <c r="FJ38" s="28">
        <f t="shared" si="94"/>
        <v>0</v>
      </c>
      <c r="FK38" s="28">
        <f>IF(OR(T38="",T38=" ",T38="　"),0,IF(D38&gt;=840101,0,IF(EV38=1,1,IF(MATCH(T38,Sheet2!$D$3:$D$12,1)&lt;=8,1,0))))</f>
        <v>0</v>
      </c>
      <c r="FL38" s="28">
        <f>IF(OR(X38="",X38=" ",X38="　"),0,IF(D38&gt;=840101,0,IF(EW38=1,1,IF(MATCH(X38,Sheet2!$D$3:$D$12,1)&lt;=8,1,0))))</f>
        <v>0</v>
      </c>
      <c r="FM38" s="28">
        <f>IF(OR(AB38="",AB38=" ",AB38="　"),0,IF(D38&gt;=840101,0,IF(EX38=1,1,IF(MATCH(AB38,Sheet2!$D$3:$D$12,1)&lt;=8,1,0))))</f>
        <v>0</v>
      </c>
      <c r="FN38" s="28">
        <f>IF(OR(AF38="",AF38=" ",AF38="　"),0,IF(D38&gt;=840101,0,IF(EY38=1,1,IF(MATCH(AF38,Sheet2!$D$3:$D$12,1)&lt;=8,1,0))))</f>
        <v>0</v>
      </c>
      <c r="FO38" s="29">
        <f t="shared" si="95"/>
        <v>1</v>
      </c>
      <c r="FP38" s="29">
        <f t="shared" si="96"/>
        <v>1</v>
      </c>
      <c r="FQ38" s="30">
        <f t="shared" si="97"/>
        <v>0</v>
      </c>
      <c r="FR38" s="30">
        <f t="shared" si="98"/>
        <v>0</v>
      </c>
      <c r="FS38" s="30">
        <f t="shared" ref="FS38:FT59" si="143">IF(FD38&gt;=FO38,FD38,IF(FQ38&gt;FO38,1,FQ38))</f>
        <v>0</v>
      </c>
      <c r="FT38" s="30">
        <f t="shared" si="143"/>
        <v>0</v>
      </c>
      <c r="FU38" s="31"/>
      <c r="FV38" s="27" t="e">
        <f t="shared" si="100"/>
        <v>#VALUE!</v>
      </c>
      <c r="FW38" s="28">
        <f t="shared" si="101"/>
        <v>0</v>
      </c>
      <c r="FX38" s="27" t="e">
        <f t="shared" si="102"/>
        <v>#VALUE!</v>
      </c>
      <c r="FY38" s="28">
        <f t="shared" si="103"/>
        <v>0</v>
      </c>
      <c r="FZ38" s="28">
        <f>IF(OR(T38="",T38=" ",T38="　"),0,IF(D38&gt;=840701,0,IF(FK38=1,1,IF(MATCH(T38,Sheet2!$D$3:$D$12,1)&lt;=9,1,0))))</f>
        <v>0</v>
      </c>
      <c r="GA38" s="28">
        <f>IF(OR(X38="",X38=" ",X38="　"),0,IF(D38&gt;=840701,0,IF(FL38=1,1,IF(MATCH(X38,Sheet2!$D$3:$D$12,1)&lt;=9,1,0))))</f>
        <v>0</v>
      </c>
      <c r="GB38" s="28">
        <f>IF(OR(AB38="",AB38=" ",AB38="　"),0,IF(D38&gt;=840701,0,IF(FM38=1,1,IF(MATCH(AB38,Sheet2!$D$3:$D$12,1)&lt;=9,1,0))))</f>
        <v>0</v>
      </c>
      <c r="GC38" s="28">
        <f>IF(OR(AF38="",AF38=" ",AF38="　"),0,IF(D38&gt;=840701,0,IF(FN38=1,1,IF(MATCH(AF38,Sheet2!$D$3:$D$12,1)&lt;=9,1,0))))</f>
        <v>0</v>
      </c>
      <c r="GD38" s="29">
        <f t="shared" si="104"/>
        <v>1</v>
      </c>
      <c r="GE38" s="29">
        <f t="shared" si="105"/>
        <v>1</v>
      </c>
      <c r="GF38" s="30">
        <f t="shared" si="106"/>
        <v>0</v>
      </c>
      <c r="GG38" s="30">
        <f t="shared" si="107"/>
        <v>0</v>
      </c>
      <c r="GH38" s="30">
        <f t="shared" ref="GH38:GI59" si="144">IF(FS38&gt;=GD38,FS38,IF(GF38&gt;GD38,1,GF38))</f>
        <v>0</v>
      </c>
      <c r="GI38" s="30">
        <f t="shared" si="144"/>
        <v>0</v>
      </c>
      <c r="GJ38" s="31"/>
      <c r="GK38" s="27" t="e">
        <f t="shared" si="109"/>
        <v>#VALUE!</v>
      </c>
      <c r="GL38" s="28">
        <f t="shared" si="110"/>
        <v>0</v>
      </c>
      <c r="GM38" s="27" t="e">
        <f t="shared" si="111"/>
        <v>#VALUE!</v>
      </c>
      <c r="GN38" s="28">
        <f t="shared" si="112"/>
        <v>0</v>
      </c>
      <c r="GO38" s="28">
        <f>IF(OR(T38="",T38=" ",T38="　"),0,IF(D38&gt;=840701,0,IF(FZ38=1,1,IF(MATCH(T38,Sheet2!$D$3:$D$12,1)&lt;=10,1,0))))</f>
        <v>0</v>
      </c>
      <c r="GP38" s="28">
        <f>IF(OR(X38="",X38=" ",X38="　"),0,IF(D38&gt;=840701,0,IF(GA38=1,1,IF(MATCH(X38,Sheet2!$D$3:$D$12,1)&lt;=10,1,0))))</f>
        <v>0</v>
      </c>
      <c r="GQ38" s="28">
        <f>IF(OR(AB38="",AB38=" ",AB38="　"),0,IF(D38&gt;=840701,0,IF(GB38=1,1,IF(MATCH(AB38,Sheet2!$D$3:$D$12,1)&lt;=10,1,0))))</f>
        <v>0</v>
      </c>
      <c r="GR38" s="28">
        <f>IF(OR(AF38="",AF38=" ",AF38="　"),0,IF(D38&gt;=840701,0,IF(GC38=1,1,IF(MATCH(AF38,Sheet2!$D$3:$D$12,1)&lt;=10,1,0))))</f>
        <v>0</v>
      </c>
      <c r="GS38" s="29">
        <f t="shared" si="113"/>
        <v>0</v>
      </c>
      <c r="GT38" s="29">
        <f t="shared" si="114"/>
        <v>0</v>
      </c>
      <c r="GU38" s="30">
        <f t="shared" si="115"/>
        <v>0</v>
      </c>
      <c r="GV38" s="30">
        <f t="shared" si="116"/>
        <v>0</v>
      </c>
      <c r="GW38" s="30">
        <f t="shared" ref="GW38:GX59" si="145">IF(GH38&gt;=GS38,GH38,IF(GU38&gt;GS38,0,GU38))</f>
        <v>0</v>
      </c>
      <c r="GX38" s="30">
        <f t="shared" si="145"/>
        <v>0</v>
      </c>
      <c r="GY38" s="131"/>
      <c r="GZ38" s="39" t="str">
        <f t="shared" si="118"/>
        <v>1911/00/00</v>
      </c>
      <c r="HA38" s="131" t="e">
        <f t="shared" si="119"/>
        <v>#VALUE!</v>
      </c>
      <c r="HB38" s="131" t="str">
        <f t="shared" si="120"/>
        <v>1911/00/00</v>
      </c>
      <c r="HC38" s="131" t="e">
        <f t="shared" si="121"/>
        <v>#VALUE!</v>
      </c>
      <c r="HD38" s="131" t="str">
        <f t="shared" si="122"/>
        <v>1911/00/00</v>
      </c>
      <c r="HE38" s="131" t="e">
        <f t="shared" si="123"/>
        <v>#VALUE!</v>
      </c>
      <c r="HF38" s="131" t="str">
        <f t="shared" si="124"/>
        <v>2016/01/01</v>
      </c>
      <c r="HH38" s="131">
        <f>IF(OR(C38="",C38=" ",C38="　"),0,IF(D38&gt;780630,0,ROUND(VLOOKUP(F38,Sheet2!$A$1:$B$20,2,FALSE)*E38,0)))</f>
        <v>0</v>
      </c>
      <c r="HI38" s="131">
        <f t="shared" si="125"/>
        <v>0</v>
      </c>
      <c r="HJ38" s="131">
        <f t="shared" si="126"/>
        <v>0</v>
      </c>
      <c r="HL38" s="131" t="str">
        <f t="shared" si="127"/>
        <v/>
      </c>
      <c r="HM38" s="131" t="str">
        <f t="shared" si="128"/>
        <v/>
      </c>
      <c r="HN38" s="131" t="str">
        <f t="shared" si="129"/>
        <v/>
      </c>
      <c r="HO38" s="131" t="str">
        <f t="shared" si="130"/>
        <v/>
      </c>
      <c r="HP38" s="131" t="str">
        <f t="shared" si="131"/>
        <v/>
      </c>
      <c r="HQ38" s="131" t="str">
        <f t="shared" si="131"/>
        <v/>
      </c>
      <c r="HR38" s="131" t="str">
        <f t="shared" si="132"/>
        <v/>
      </c>
    </row>
    <row r="39" spans="1:226" ht="60" customHeight="1">
      <c r="A39" s="125">
        <v>34</v>
      </c>
      <c r="B39" s="32"/>
      <c r="C39" s="33"/>
      <c r="D39" s="34"/>
      <c r="E39" s="55"/>
      <c r="F39" s="46"/>
      <c r="G39" s="48">
        <f>IF(OR(C39="",C39=" ",C39="　"),0,IF(D39&gt;780630,0,ROUND(VLOOKUP(F39,Sheet2!$A$1:$B$20,2,FALSE),0)))</f>
        <v>0</v>
      </c>
      <c r="H39" s="49">
        <f t="shared" si="0"/>
        <v>0</v>
      </c>
      <c r="I39" s="24">
        <f t="shared" si="1"/>
        <v>0</v>
      </c>
      <c r="J39" s="25">
        <f t="shared" si="2"/>
        <v>0</v>
      </c>
      <c r="K39" s="35"/>
      <c r="L39" s="133" t="str">
        <f t="shared" si="133"/>
        <v/>
      </c>
      <c r="M39" s="51" t="str">
        <f t="shared" si="4"/>
        <v/>
      </c>
      <c r="N39" s="56">
        <v>15.5</v>
      </c>
      <c r="O39" s="38"/>
      <c r="P39" s="133" t="str">
        <f t="shared" si="134"/>
        <v/>
      </c>
      <c r="Q39" s="51" t="str">
        <f t="shared" si="6"/>
        <v/>
      </c>
      <c r="R39" s="56">
        <v>15.5</v>
      </c>
      <c r="S39" s="38"/>
      <c r="T39" s="34"/>
      <c r="U39" s="51" t="str">
        <f t="shared" si="7"/>
        <v/>
      </c>
      <c r="V39" s="56">
        <v>15.5</v>
      </c>
      <c r="W39" s="38"/>
      <c r="X39" s="34"/>
      <c r="Y39" s="51" t="str">
        <f t="shared" si="8"/>
        <v/>
      </c>
      <c r="Z39" s="56">
        <v>15.5</v>
      </c>
      <c r="AA39" s="35"/>
      <c r="AB39" s="34"/>
      <c r="AC39" s="51" t="str">
        <f t="shared" si="9"/>
        <v/>
      </c>
      <c r="AD39" s="56">
        <v>15.5</v>
      </c>
      <c r="AE39" s="38"/>
      <c r="AF39" s="34"/>
      <c r="AG39" s="51" t="str">
        <f t="shared" si="10"/>
        <v/>
      </c>
      <c r="AH39" s="56">
        <v>15.5</v>
      </c>
      <c r="AI39" s="37">
        <f t="shared" si="11"/>
        <v>0</v>
      </c>
      <c r="AJ39" s="47">
        <f t="shared" si="12"/>
        <v>0</v>
      </c>
      <c r="AK39" s="26">
        <f t="shared" si="13"/>
        <v>0</v>
      </c>
      <c r="AL39" s="53">
        <f t="shared" si="14"/>
        <v>0</v>
      </c>
      <c r="AM39" s="36"/>
      <c r="AN39" s="54"/>
      <c r="AO39" s="131" t="e">
        <f>VLOOKUP(LEFT(C39,1),Sheet2!$L$3:$M$28,2,FALSE)&amp;MID(C39,2,9)</f>
        <v>#N/A</v>
      </c>
      <c r="AP39" s="131" t="e">
        <f t="shared" si="15"/>
        <v>#N/A</v>
      </c>
      <c r="AQ39" s="131" t="e">
        <f t="shared" si="16"/>
        <v>#N/A</v>
      </c>
      <c r="AR39" s="27">
        <f t="shared" si="17"/>
        <v>0</v>
      </c>
      <c r="AS39" s="28">
        <f t="shared" si="18"/>
        <v>0</v>
      </c>
      <c r="AT39" s="27">
        <f t="shared" si="19"/>
        <v>0</v>
      </c>
      <c r="AU39" s="28">
        <f t="shared" si="20"/>
        <v>0</v>
      </c>
      <c r="AV39" s="28">
        <f t="shared" si="21"/>
        <v>0</v>
      </c>
      <c r="AW39" s="28">
        <f t="shared" si="22"/>
        <v>0</v>
      </c>
      <c r="AX39" s="28">
        <f t="shared" si="23"/>
        <v>0</v>
      </c>
      <c r="AY39" s="28">
        <f t="shared" si="24"/>
        <v>0</v>
      </c>
      <c r="AZ39" s="29" t="str">
        <f t="shared" si="25"/>
        <v/>
      </c>
      <c r="BA39" s="29"/>
      <c r="BB39" s="30">
        <f t="shared" si="135"/>
        <v>0</v>
      </c>
      <c r="BC39" s="30">
        <f t="shared" si="135"/>
        <v>0</v>
      </c>
      <c r="BD39" s="31">
        <f t="shared" si="27"/>
        <v>0</v>
      </c>
      <c r="BE39" s="131"/>
      <c r="BF39" s="27" t="e">
        <f t="shared" si="28"/>
        <v>#VALUE!</v>
      </c>
      <c r="BG39" s="28">
        <f t="shared" si="29"/>
        <v>0</v>
      </c>
      <c r="BH39" s="27" t="e">
        <f t="shared" si="30"/>
        <v>#VALUE!</v>
      </c>
      <c r="BI39" s="28">
        <f t="shared" si="31"/>
        <v>0</v>
      </c>
      <c r="BJ39" s="28">
        <f>IF(OR(T39="",T39=" ",T39="　"),0,IF(D39&gt;=800701,0,IF(MATCH(T39,Sheet2!$D$3:$D$12,1)&lt;=1,1,0)))</f>
        <v>0</v>
      </c>
      <c r="BK39" s="28">
        <f>IF(OR(X39="",X39=" ",X39="　"),0,IF(D39&gt;=800701,0,IF(MATCH(X39,Sheet2!$D$3:$D$12,1)&lt;=1,1,0)))</f>
        <v>0</v>
      </c>
      <c r="BL39" s="28">
        <f>IF(OR(AB39="",AB39=" ",AB39="　"),0,IF(D39&gt;=800701,0,IF(MATCH(AB39,Sheet2!$D$3:$D$12,1)&lt;=1,1,0)))</f>
        <v>0</v>
      </c>
      <c r="BM39" s="28">
        <f>IF(OR(AF39="",AF39=" ",AF39="　"),0,IF(D39&gt;=800701,0,IF(MATCH(AF39,Sheet2!$D$3:$D$12,1)&lt;=1,1,0)))</f>
        <v>0</v>
      </c>
      <c r="BN39" s="29">
        <f t="shared" si="32"/>
        <v>5</v>
      </c>
      <c r="BO39" s="29">
        <f t="shared" si="33"/>
        <v>3</v>
      </c>
      <c r="BP39" s="30">
        <f t="shared" si="34"/>
        <v>0</v>
      </c>
      <c r="BQ39" s="30">
        <f t="shared" si="35"/>
        <v>0</v>
      </c>
      <c r="BR39" s="30">
        <f t="shared" si="136"/>
        <v>0</v>
      </c>
      <c r="BS39" s="30">
        <f t="shared" si="136"/>
        <v>0</v>
      </c>
      <c r="BT39" s="30"/>
      <c r="BU39" s="27" t="e">
        <f t="shared" si="37"/>
        <v>#VALUE!</v>
      </c>
      <c r="BV39" s="28">
        <f t="shared" si="38"/>
        <v>0</v>
      </c>
      <c r="BW39" s="27" t="e">
        <f t="shared" si="39"/>
        <v>#VALUE!</v>
      </c>
      <c r="BX39" s="28">
        <f t="shared" si="40"/>
        <v>0</v>
      </c>
      <c r="BY39" s="28">
        <f>IF(OR(T39="",T39=" ",T39="　"),0,IF(D39&gt;=810101,0,IF(BJ39=1,1,IF(MATCH(T39,Sheet2!$D$3:$D$12,1)&lt;=2,1,0))))</f>
        <v>0</v>
      </c>
      <c r="BZ39" s="28">
        <f>IF(OR(X39="",X39=" ",X39="　"),0,IF(D39&gt;=810101,0,IF(BK39=1,1,IF(MATCH(X39,Sheet2!$D$3:$D$12,1)&lt;=2,1,0))))</f>
        <v>0</v>
      </c>
      <c r="CA39" s="28">
        <f>IF(OR(AB39="",AB39=" ",AB39="　"),0,IF(D39&gt;=810101,0,IF(BL39=1,1,IF(MATCH(AB39,Sheet2!$D$3:$D$12,1)&lt;=2,1,0))))</f>
        <v>0</v>
      </c>
      <c r="CB39" s="28">
        <f>IF(OR(AF39="",AF39=" ",AF39="　"),0,IF(D39&gt;=810101,0,IF(BM39=1,1,IF(MATCH(AF39,Sheet2!$D$3:$D$12,1)&lt;=2,1,0))))</f>
        <v>0</v>
      </c>
      <c r="CC39" s="29">
        <f t="shared" si="41"/>
        <v>4</v>
      </c>
      <c r="CD39" s="29">
        <f t="shared" si="42"/>
        <v>3</v>
      </c>
      <c r="CE39" s="30">
        <f t="shared" si="43"/>
        <v>0</v>
      </c>
      <c r="CF39" s="30">
        <f t="shared" si="44"/>
        <v>0</v>
      </c>
      <c r="CG39" s="30">
        <f t="shared" si="137"/>
        <v>0</v>
      </c>
      <c r="CH39" s="30">
        <f t="shared" si="137"/>
        <v>0</v>
      </c>
      <c r="CI39" s="30"/>
      <c r="CJ39" s="27" t="e">
        <f t="shared" si="46"/>
        <v>#VALUE!</v>
      </c>
      <c r="CK39" s="28">
        <f t="shared" si="47"/>
        <v>0</v>
      </c>
      <c r="CL39" s="27" t="e">
        <f t="shared" si="48"/>
        <v>#VALUE!</v>
      </c>
      <c r="CM39" s="28">
        <f t="shared" si="49"/>
        <v>0</v>
      </c>
      <c r="CN39" s="28">
        <f>IF(OR(T39="",T39=" ",T39="　"),0,IF(D39&gt;=810701,0,IF(BY39=1,1,IF(MATCH(T39,Sheet2!$D$3:$D$12,1)&lt;=3,1,0))))</f>
        <v>0</v>
      </c>
      <c r="CO39" s="28">
        <f>IF(OR(X39="",X39=" ",X39="　"),0,IF(D39&gt;=810701,0,IF(BZ39=1,1,IF(MATCH(X39,Sheet2!$D$3:$D$12,1)&lt;=3,1,0))))</f>
        <v>0</v>
      </c>
      <c r="CP39" s="28">
        <f>IF(OR(AB39="",AB39=" ",AB39="　"),0,IF(D39&gt;=810701,0,IF(CA39=1,1,IF(MATCH(AB39,Sheet2!$D$3:$D$12,1)&lt;=3,1,0))))</f>
        <v>0</v>
      </c>
      <c r="CQ39" s="28">
        <f>IF(OR(AF39="",AF39=" ",AF39="　"),0,IF(D39&gt;=810701,0,IF(CB39=1,1,IF(MATCH(AF39,Sheet2!$D$3:$D$12,1)&lt;=3,1,0))))</f>
        <v>0</v>
      </c>
      <c r="CR39" s="29">
        <f t="shared" si="50"/>
        <v>4</v>
      </c>
      <c r="CS39" s="29">
        <f t="shared" si="51"/>
        <v>3</v>
      </c>
      <c r="CT39" s="30">
        <f t="shared" si="52"/>
        <v>0</v>
      </c>
      <c r="CU39" s="30">
        <f t="shared" si="53"/>
        <v>0</v>
      </c>
      <c r="CV39" s="30">
        <f t="shared" si="138"/>
        <v>0</v>
      </c>
      <c r="CW39" s="30">
        <f t="shared" si="138"/>
        <v>0</v>
      </c>
      <c r="CX39" s="31"/>
      <c r="CY39" s="27" t="e">
        <f t="shared" si="55"/>
        <v>#VALUE!</v>
      </c>
      <c r="CZ39" s="28">
        <f t="shared" si="56"/>
        <v>0</v>
      </c>
      <c r="DA39" s="27" t="e">
        <f t="shared" si="57"/>
        <v>#VALUE!</v>
      </c>
      <c r="DB39" s="28">
        <f t="shared" si="58"/>
        <v>0</v>
      </c>
      <c r="DC39" s="28">
        <f>IF(OR(T39="",T39=" ",T39="　"),0,IF(D39&gt;=820101,0,IF(CN39=1,1,IF(MATCH(T39,Sheet2!$D$3:$D$12,1)&lt;=4,1,0))))</f>
        <v>0</v>
      </c>
      <c r="DD39" s="28">
        <f>IF(OR(X39="",X39=" ",X39="　"),0,IF(D39&gt;=820101,0,IF(CO39=1,1,IF(MATCH(X39,Sheet2!$D$3:$D$12,1)&lt;=4,1,0))))</f>
        <v>0</v>
      </c>
      <c r="DE39" s="28">
        <f>IF(OR(AB39="",AB39=" ",AB39="　"),0,IF(D39&gt;=820101,0,IF(CP39=1,1,IF(MATCH(AB39,Sheet2!$D$3:$D$12,1)&lt;=4,1,0))))</f>
        <v>0</v>
      </c>
      <c r="DF39" s="28">
        <f>IF(OR(AF39="",AF39=" ",AF39="　"),0,IF(D39&gt;=820101,0,IF(CQ39=1,1,IF(MATCH(AF39,Sheet2!$D$3:$D$12,1)&lt;=4,1,0))))</f>
        <v>0</v>
      </c>
      <c r="DG39" s="29">
        <f t="shared" si="59"/>
        <v>3</v>
      </c>
      <c r="DH39" s="29">
        <f t="shared" si="60"/>
        <v>3</v>
      </c>
      <c r="DI39" s="30">
        <f t="shared" si="61"/>
        <v>0</v>
      </c>
      <c r="DJ39" s="30">
        <f t="shared" si="62"/>
        <v>0</v>
      </c>
      <c r="DK39" s="30">
        <f t="shared" si="139"/>
        <v>0</v>
      </c>
      <c r="DL39" s="30">
        <f t="shared" si="139"/>
        <v>0</v>
      </c>
      <c r="DM39" s="31"/>
      <c r="DN39" s="27" t="e">
        <f t="shared" si="64"/>
        <v>#VALUE!</v>
      </c>
      <c r="DO39" s="28">
        <f t="shared" si="65"/>
        <v>0</v>
      </c>
      <c r="DP39" s="27" t="e">
        <f t="shared" si="66"/>
        <v>#VALUE!</v>
      </c>
      <c r="DQ39" s="28">
        <f t="shared" si="67"/>
        <v>0</v>
      </c>
      <c r="DR39" s="28">
        <f>IF(OR(T39="",T39=" ",T39="　"),0,IF(D39&gt;=820701,0,IF(DC39=1,1,IF(MATCH(T39,Sheet2!$D$3:$D$12,1)&lt;=5,1,0))))</f>
        <v>0</v>
      </c>
      <c r="DS39" s="28">
        <f>IF(OR(X39="",X39=" ",X39="　"),0,IF(D39&gt;=820701,0,IF(DD39=1,1,IF(MATCH(X39,Sheet2!$D$3:$D$12,1)&lt;=5,1,0))))</f>
        <v>0</v>
      </c>
      <c r="DT39" s="28">
        <f>IF(OR(AB39="",AB39=" ",AB39="　"),0,IF(D39&gt;=820701,0,IF(DE39=1,1,IF(MATCH(AB39,Sheet2!$D$3:$D$12,1)&lt;=5,1,0))))</f>
        <v>0</v>
      </c>
      <c r="DU39" s="28">
        <f>IF(OR(AF39="",AF39=" ",AF39="　"),0,IF(D39&gt;=820701,0,IF(DF39=1,1,IF(MATCH(AF39,Sheet2!$D$3:$D$12,1)&lt;=5,1,0))))</f>
        <v>0</v>
      </c>
      <c r="DV39" s="29">
        <f t="shared" si="68"/>
        <v>3</v>
      </c>
      <c r="DW39" s="29">
        <f t="shared" si="69"/>
        <v>3</v>
      </c>
      <c r="DX39" s="30">
        <f t="shared" si="70"/>
        <v>0</v>
      </c>
      <c r="DY39" s="30">
        <f t="shared" si="71"/>
        <v>0</v>
      </c>
      <c r="DZ39" s="30">
        <f t="shared" si="140"/>
        <v>0</v>
      </c>
      <c r="EA39" s="30">
        <f t="shared" si="140"/>
        <v>0</v>
      </c>
      <c r="EB39" s="31"/>
      <c r="EC39" s="27" t="e">
        <f t="shared" si="73"/>
        <v>#VALUE!</v>
      </c>
      <c r="ED39" s="28">
        <f t="shared" si="74"/>
        <v>0</v>
      </c>
      <c r="EE39" s="27" t="e">
        <f t="shared" si="75"/>
        <v>#VALUE!</v>
      </c>
      <c r="EF39" s="28">
        <f t="shared" si="76"/>
        <v>0</v>
      </c>
      <c r="EG39" s="28">
        <f>IF(OR(T39="",T39=" ",T39="　"),0,IF(D39&gt;=830101,0,IF(DR39=1,1,IF(MATCH(T39,Sheet2!$D$3:$D$12,1)&lt;=6,1,0))))</f>
        <v>0</v>
      </c>
      <c r="EH39" s="28">
        <f>IF(OR(X39="",X39=" ",X39="　"),0,IF(D39&gt;=830101,0,IF(DS39=1,1,IF(MATCH(X39,Sheet2!$D$3:$D$12,1)&lt;=6,1,0))))</f>
        <v>0</v>
      </c>
      <c r="EI39" s="28">
        <f>IF(OR(AB39="",AB39=" ",AB39="　"),0,IF(D39&gt;=830101,0,IF(DT39=1,1,IF(MATCH(AB39,Sheet2!$D$3:$D$12,1)&lt;=6,1,0))))</f>
        <v>0</v>
      </c>
      <c r="EJ39" s="28">
        <f>IF(OR(AF39="",AF39=" ",AF39="　"),0,IF(D39&gt;=830101,0,IF(DU39=1,1,IF(MATCH(AF39,Sheet2!$D$3:$D$12,1)&lt;=6,1,0))))</f>
        <v>0</v>
      </c>
      <c r="EK39" s="29">
        <f t="shared" si="77"/>
        <v>2</v>
      </c>
      <c r="EL39" s="29">
        <f t="shared" si="78"/>
        <v>2</v>
      </c>
      <c r="EM39" s="30">
        <f t="shared" si="79"/>
        <v>0</v>
      </c>
      <c r="EN39" s="30">
        <f t="shared" si="80"/>
        <v>0</v>
      </c>
      <c r="EO39" s="30">
        <f t="shared" si="141"/>
        <v>0</v>
      </c>
      <c r="EP39" s="30">
        <f t="shared" si="141"/>
        <v>0</v>
      </c>
      <c r="EQ39" s="31"/>
      <c r="ER39" s="27" t="e">
        <f t="shared" si="82"/>
        <v>#VALUE!</v>
      </c>
      <c r="ES39" s="28">
        <f t="shared" si="83"/>
        <v>0</v>
      </c>
      <c r="ET39" s="27" t="e">
        <f t="shared" si="84"/>
        <v>#VALUE!</v>
      </c>
      <c r="EU39" s="28">
        <f t="shared" si="85"/>
        <v>0</v>
      </c>
      <c r="EV39" s="28">
        <f>IF(OR(T39="",T39=" ",T39="　"),0,IF(D39&gt;=830701,0,IF(EG39=1,1,IF(MATCH(T39,Sheet2!$D$3:$D$12,1)&lt;=7,1,0))))</f>
        <v>0</v>
      </c>
      <c r="EW39" s="28">
        <f>IF(OR(X39="",X39=" ",X39="　"),0,IF(D39&gt;=830701,0,IF(EH39=1,1,IF(MATCH(X39,Sheet2!$D$3:$D$12,1)&lt;=7,1,0))))</f>
        <v>0</v>
      </c>
      <c r="EX39" s="28">
        <f>IF(OR(AB39="",AB39=" ",AB39="　"),0,IF(D39&gt;=830701,0,IF(EI39=1,1,IF(MATCH(AB39,Sheet2!$D$3:$D$12,1)&lt;=7,1,0))))</f>
        <v>0</v>
      </c>
      <c r="EY39" s="28">
        <f>IF(OR(AF39="",AF39=" ",AF39="　"),0,IF(D39&gt;=830701,0,IF(EJ39=1,1,IF(MATCH(AF39,Sheet2!$D$3:$D$12,1)&lt;=7,1,0))))</f>
        <v>0</v>
      </c>
      <c r="EZ39" s="29">
        <f t="shared" si="86"/>
        <v>2</v>
      </c>
      <c r="FA39" s="29">
        <f t="shared" si="87"/>
        <v>2</v>
      </c>
      <c r="FB39" s="30">
        <f t="shared" si="88"/>
        <v>0</v>
      </c>
      <c r="FC39" s="30">
        <f t="shared" si="89"/>
        <v>0</v>
      </c>
      <c r="FD39" s="30">
        <f t="shared" si="142"/>
        <v>0</v>
      </c>
      <c r="FE39" s="30">
        <f t="shared" si="142"/>
        <v>0</v>
      </c>
      <c r="FF39" s="31"/>
      <c r="FG39" s="27" t="e">
        <f t="shared" si="91"/>
        <v>#VALUE!</v>
      </c>
      <c r="FH39" s="28">
        <f t="shared" si="92"/>
        <v>0</v>
      </c>
      <c r="FI39" s="27" t="e">
        <f t="shared" si="93"/>
        <v>#VALUE!</v>
      </c>
      <c r="FJ39" s="28">
        <f t="shared" si="94"/>
        <v>0</v>
      </c>
      <c r="FK39" s="28">
        <f>IF(OR(T39="",T39=" ",T39="　"),0,IF(D39&gt;=840101,0,IF(EV39=1,1,IF(MATCH(T39,Sheet2!$D$3:$D$12,1)&lt;=8,1,0))))</f>
        <v>0</v>
      </c>
      <c r="FL39" s="28">
        <f>IF(OR(X39="",X39=" ",X39="　"),0,IF(D39&gt;=840101,0,IF(EW39=1,1,IF(MATCH(X39,Sheet2!$D$3:$D$12,1)&lt;=8,1,0))))</f>
        <v>0</v>
      </c>
      <c r="FM39" s="28">
        <f>IF(OR(AB39="",AB39=" ",AB39="　"),0,IF(D39&gt;=840101,0,IF(EX39=1,1,IF(MATCH(AB39,Sheet2!$D$3:$D$12,1)&lt;=8,1,0))))</f>
        <v>0</v>
      </c>
      <c r="FN39" s="28">
        <f>IF(OR(AF39="",AF39=" ",AF39="　"),0,IF(D39&gt;=840101,0,IF(EY39=1,1,IF(MATCH(AF39,Sheet2!$D$3:$D$12,1)&lt;=8,1,0))))</f>
        <v>0</v>
      </c>
      <c r="FO39" s="29">
        <f t="shared" si="95"/>
        <v>1</v>
      </c>
      <c r="FP39" s="29">
        <f t="shared" si="96"/>
        <v>1</v>
      </c>
      <c r="FQ39" s="30">
        <f t="shared" si="97"/>
        <v>0</v>
      </c>
      <c r="FR39" s="30">
        <f t="shared" si="98"/>
        <v>0</v>
      </c>
      <c r="FS39" s="30">
        <f t="shared" si="143"/>
        <v>0</v>
      </c>
      <c r="FT39" s="30">
        <f t="shared" si="143"/>
        <v>0</v>
      </c>
      <c r="FU39" s="31"/>
      <c r="FV39" s="27" t="e">
        <f t="shared" si="100"/>
        <v>#VALUE!</v>
      </c>
      <c r="FW39" s="28">
        <f t="shared" si="101"/>
        <v>0</v>
      </c>
      <c r="FX39" s="27" t="e">
        <f t="shared" si="102"/>
        <v>#VALUE!</v>
      </c>
      <c r="FY39" s="28">
        <f t="shared" si="103"/>
        <v>0</v>
      </c>
      <c r="FZ39" s="28">
        <f>IF(OR(T39="",T39=" ",T39="　"),0,IF(D39&gt;=840701,0,IF(FK39=1,1,IF(MATCH(T39,Sheet2!$D$3:$D$12,1)&lt;=9,1,0))))</f>
        <v>0</v>
      </c>
      <c r="GA39" s="28">
        <f>IF(OR(X39="",X39=" ",X39="　"),0,IF(D39&gt;=840701,0,IF(FL39=1,1,IF(MATCH(X39,Sheet2!$D$3:$D$12,1)&lt;=9,1,0))))</f>
        <v>0</v>
      </c>
      <c r="GB39" s="28">
        <f>IF(OR(AB39="",AB39=" ",AB39="　"),0,IF(D39&gt;=840701,0,IF(FM39=1,1,IF(MATCH(AB39,Sheet2!$D$3:$D$12,1)&lt;=9,1,0))))</f>
        <v>0</v>
      </c>
      <c r="GC39" s="28">
        <f>IF(OR(AF39="",AF39=" ",AF39="　"),0,IF(D39&gt;=840701,0,IF(FN39=1,1,IF(MATCH(AF39,Sheet2!$D$3:$D$12,1)&lt;=9,1,0))))</f>
        <v>0</v>
      </c>
      <c r="GD39" s="29">
        <f t="shared" si="104"/>
        <v>1</v>
      </c>
      <c r="GE39" s="29">
        <f t="shared" si="105"/>
        <v>1</v>
      </c>
      <c r="GF39" s="30">
        <f t="shared" si="106"/>
        <v>0</v>
      </c>
      <c r="GG39" s="30">
        <f t="shared" si="107"/>
        <v>0</v>
      </c>
      <c r="GH39" s="30">
        <f t="shared" si="144"/>
        <v>0</v>
      </c>
      <c r="GI39" s="30">
        <f t="shared" si="144"/>
        <v>0</v>
      </c>
      <c r="GJ39" s="31"/>
      <c r="GK39" s="27" t="e">
        <f t="shared" si="109"/>
        <v>#VALUE!</v>
      </c>
      <c r="GL39" s="28">
        <f t="shared" si="110"/>
        <v>0</v>
      </c>
      <c r="GM39" s="27" t="e">
        <f t="shared" si="111"/>
        <v>#VALUE!</v>
      </c>
      <c r="GN39" s="28">
        <f t="shared" si="112"/>
        <v>0</v>
      </c>
      <c r="GO39" s="28">
        <f>IF(OR(T39="",T39=" ",T39="　"),0,IF(D39&gt;=840701,0,IF(FZ39=1,1,IF(MATCH(T39,Sheet2!$D$3:$D$12,1)&lt;=10,1,0))))</f>
        <v>0</v>
      </c>
      <c r="GP39" s="28">
        <f>IF(OR(X39="",X39=" ",X39="　"),0,IF(D39&gt;=840701,0,IF(GA39=1,1,IF(MATCH(X39,Sheet2!$D$3:$D$12,1)&lt;=10,1,0))))</f>
        <v>0</v>
      </c>
      <c r="GQ39" s="28">
        <f>IF(OR(AB39="",AB39=" ",AB39="　"),0,IF(D39&gt;=840701,0,IF(GB39=1,1,IF(MATCH(AB39,Sheet2!$D$3:$D$12,1)&lt;=10,1,0))))</f>
        <v>0</v>
      </c>
      <c r="GR39" s="28">
        <f>IF(OR(AF39="",AF39=" ",AF39="　"),0,IF(D39&gt;=840701,0,IF(GC39=1,1,IF(MATCH(AF39,Sheet2!$D$3:$D$12,1)&lt;=10,1,0))))</f>
        <v>0</v>
      </c>
      <c r="GS39" s="29">
        <f t="shared" si="113"/>
        <v>0</v>
      </c>
      <c r="GT39" s="29">
        <f t="shared" si="114"/>
        <v>0</v>
      </c>
      <c r="GU39" s="30">
        <f t="shared" si="115"/>
        <v>0</v>
      </c>
      <c r="GV39" s="30">
        <f t="shared" si="116"/>
        <v>0</v>
      </c>
      <c r="GW39" s="30">
        <f t="shared" si="145"/>
        <v>0</v>
      </c>
      <c r="GX39" s="30">
        <f t="shared" si="145"/>
        <v>0</v>
      </c>
      <c r="GY39" s="131"/>
      <c r="GZ39" s="39" t="str">
        <f t="shared" si="118"/>
        <v>1911/00/00</v>
      </c>
      <c r="HA39" s="131" t="e">
        <f t="shared" si="119"/>
        <v>#VALUE!</v>
      </c>
      <c r="HB39" s="131" t="str">
        <f t="shared" si="120"/>
        <v>1911/00/00</v>
      </c>
      <c r="HC39" s="131" t="e">
        <f t="shared" si="121"/>
        <v>#VALUE!</v>
      </c>
      <c r="HD39" s="131" t="str">
        <f t="shared" si="122"/>
        <v>1911/00/00</v>
      </c>
      <c r="HE39" s="131" t="e">
        <f t="shared" si="123"/>
        <v>#VALUE!</v>
      </c>
      <c r="HF39" s="131" t="str">
        <f t="shared" si="124"/>
        <v>2016/01/01</v>
      </c>
      <c r="HH39" s="131">
        <f>IF(OR(C39="",C39=" ",C39="　"),0,IF(D39&gt;780630,0,ROUND(VLOOKUP(F39,Sheet2!$A$1:$B$20,2,FALSE)*E39,0)))</f>
        <v>0</v>
      </c>
      <c r="HI39" s="131">
        <f t="shared" si="125"/>
        <v>0</v>
      </c>
      <c r="HJ39" s="131">
        <f t="shared" si="126"/>
        <v>0</v>
      </c>
      <c r="HL39" s="131" t="str">
        <f t="shared" si="127"/>
        <v/>
      </c>
      <c r="HM39" s="131" t="str">
        <f t="shared" si="128"/>
        <v/>
      </c>
      <c r="HN39" s="131" t="str">
        <f t="shared" si="129"/>
        <v/>
      </c>
      <c r="HO39" s="131" t="str">
        <f t="shared" si="130"/>
        <v/>
      </c>
      <c r="HP39" s="131" t="str">
        <f t="shared" si="131"/>
        <v/>
      </c>
      <c r="HQ39" s="131" t="str">
        <f t="shared" si="131"/>
        <v/>
      </c>
      <c r="HR39" s="131" t="str">
        <f t="shared" si="132"/>
        <v/>
      </c>
    </row>
    <row r="40" spans="1:226" ht="60" customHeight="1">
      <c r="A40" s="125">
        <v>35</v>
      </c>
      <c r="B40" s="32"/>
      <c r="C40" s="33"/>
      <c r="D40" s="34"/>
      <c r="E40" s="55"/>
      <c r="F40" s="46"/>
      <c r="G40" s="48">
        <f>IF(OR(C40="",C40=" ",C40="　"),0,IF(D40&gt;780630,0,ROUND(VLOOKUP(F40,Sheet2!$A$1:$B$20,2,FALSE),0)))</f>
        <v>0</v>
      </c>
      <c r="H40" s="49">
        <f t="shared" si="0"/>
        <v>0</v>
      </c>
      <c r="I40" s="24">
        <f t="shared" si="1"/>
        <v>0</v>
      </c>
      <c r="J40" s="25">
        <f t="shared" si="2"/>
        <v>0</v>
      </c>
      <c r="K40" s="35"/>
      <c r="L40" s="133" t="str">
        <f t="shared" si="133"/>
        <v/>
      </c>
      <c r="M40" s="51" t="str">
        <f t="shared" si="4"/>
        <v/>
      </c>
      <c r="N40" s="56">
        <v>15.5</v>
      </c>
      <c r="O40" s="38"/>
      <c r="P40" s="133" t="str">
        <f t="shared" si="134"/>
        <v/>
      </c>
      <c r="Q40" s="51" t="str">
        <f t="shared" si="6"/>
        <v/>
      </c>
      <c r="R40" s="56">
        <v>15.5</v>
      </c>
      <c r="S40" s="38"/>
      <c r="T40" s="34"/>
      <c r="U40" s="51" t="str">
        <f t="shared" si="7"/>
        <v/>
      </c>
      <c r="V40" s="56">
        <v>15.5</v>
      </c>
      <c r="W40" s="38"/>
      <c r="X40" s="34"/>
      <c r="Y40" s="51" t="str">
        <f t="shared" si="8"/>
        <v/>
      </c>
      <c r="Z40" s="56">
        <v>15.5</v>
      </c>
      <c r="AA40" s="35"/>
      <c r="AB40" s="34"/>
      <c r="AC40" s="51" t="str">
        <f t="shared" si="9"/>
        <v/>
      </c>
      <c r="AD40" s="56">
        <v>15.5</v>
      </c>
      <c r="AE40" s="38"/>
      <c r="AF40" s="34"/>
      <c r="AG40" s="51" t="str">
        <f t="shared" si="10"/>
        <v/>
      </c>
      <c r="AH40" s="56">
        <v>15.5</v>
      </c>
      <c r="AI40" s="37">
        <f t="shared" si="11"/>
        <v>0</v>
      </c>
      <c r="AJ40" s="47">
        <f t="shared" si="12"/>
        <v>0</v>
      </c>
      <c r="AK40" s="26">
        <f t="shared" si="13"/>
        <v>0</v>
      </c>
      <c r="AL40" s="53">
        <f t="shared" si="14"/>
        <v>0</v>
      </c>
      <c r="AM40" s="36"/>
      <c r="AN40" s="54"/>
      <c r="AO40" s="131" t="e">
        <f>VLOOKUP(LEFT(C40,1),Sheet2!$L$3:$M$28,2,FALSE)&amp;MID(C40,2,9)</f>
        <v>#N/A</v>
      </c>
      <c r="AP40" s="131" t="e">
        <f t="shared" si="15"/>
        <v>#N/A</v>
      </c>
      <c r="AQ40" s="131" t="e">
        <f t="shared" si="16"/>
        <v>#N/A</v>
      </c>
      <c r="AR40" s="27">
        <f t="shared" si="17"/>
        <v>0</v>
      </c>
      <c r="AS40" s="28">
        <f t="shared" si="18"/>
        <v>0</v>
      </c>
      <c r="AT40" s="27">
        <f t="shared" si="19"/>
        <v>0</v>
      </c>
      <c r="AU40" s="28">
        <f t="shared" si="20"/>
        <v>0</v>
      </c>
      <c r="AV40" s="28">
        <f t="shared" si="21"/>
        <v>0</v>
      </c>
      <c r="AW40" s="28">
        <f t="shared" si="22"/>
        <v>0</v>
      </c>
      <c r="AX40" s="28">
        <f t="shared" si="23"/>
        <v>0</v>
      </c>
      <c r="AY40" s="28">
        <f t="shared" si="24"/>
        <v>0</v>
      </c>
      <c r="AZ40" s="29" t="str">
        <f t="shared" si="25"/>
        <v/>
      </c>
      <c r="BA40" s="29"/>
      <c r="BB40" s="30">
        <f t="shared" si="135"/>
        <v>0</v>
      </c>
      <c r="BC40" s="30">
        <f t="shared" si="135"/>
        <v>0</v>
      </c>
      <c r="BD40" s="31">
        <f t="shared" si="27"/>
        <v>0</v>
      </c>
      <c r="BE40" s="131"/>
      <c r="BF40" s="27" t="e">
        <f t="shared" si="28"/>
        <v>#VALUE!</v>
      </c>
      <c r="BG40" s="28">
        <f t="shared" si="29"/>
        <v>0</v>
      </c>
      <c r="BH40" s="27" t="e">
        <f t="shared" si="30"/>
        <v>#VALUE!</v>
      </c>
      <c r="BI40" s="28">
        <f t="shared" si="31"/>
        <v>0</v>
      </c>
      <c r="BJ40" s="28">
        <f>IF(OR(T40="",T40=" ",T40="　"),0,IF(D40&gt;=800701,0,IF(MATCH(T40,Sheet2!$D$3:$D$12,1)&lt;=1,1,0)))</f>
        <v>0</v>
      </c>
      <c r="BK40" s="28">
        <f>IF(OR(X40="",X40=" ",X40="　"),0,IF(D40&gt;=800701,0,IF(MATCH(X40,Sheet2!$D$3:$D$12,1)&lt;=1,1,0)))</f>
        <v>0</v>
      </c>
      <c r="BL40" s="28">
        <f>IF(OR(AB40="",AB40=" ",AB40="　"),0,IF(D40&gt;=800701,0,IF(MATCH(AB40,Sheet2!$D$3:$D$12,1)&lt;=1,1,0)))</f>
        <v>0</v>
      </c>
      <c r="BM40" s="28">
        <f>IF(OR(AF40="",AF40=" ",AF40="　"),0,IF(D40&gt;=800701,0,IF(MATCH(AF40,Sheet2!$D$3:$D$12,1)&lt;=1,1,0)))</f>
        <v>0</v>
      </c>
      <c r="BN40" s="29">
        <f t="shared" si="32"/>
        <v>5</v>
      </c>
      <c r="BO40" s="29">
        <f t="shared" si="33"/>
        <v>3</v>
      </c>
      <c r="BP40" s="30">
        <f t="shared" si="34"/>
        <v>0</v>
      </c>
      <c r="BQ40" s="30">
        <f t="shared" si="35"/>
        <v>0</v>
      </c>
      <c r="BR40" s="30">
        <f t="shared" si="136"/>
        <v>0</v>
      </c>
      <c r="BS40" s="30">
        <f t="shared" si="136"/>
        <v>0</v>
      </c>
      <c r="BT40" s="30"/>
      <c r="BU40" s="27" t="e">
        <f t="shared" si="37"/>
        <v>#VALUE!</v>
      </c>
      <c r="BV40" s="28">
        <f t="shared" si="38"/>
        <v>0</v>
      </c>
      <c r="BW40" s="27" t="e">
        <f t="shared" si="39"/>
        <v>#VALUE!</v>
      </c>
      <c r="BX40" s="28">
        <f t="shared" si="40"/>
        <v>0</v>
      </c>
      <c r="BY40" s="28">
        <f>IF(OR(T40="",T40=" ",T40="　"),0,IF(D40&gt;=810101,0,IF(BJ40=1,1,IF(MATCH(T40,Sheet2!$D$3:$D$12,1)&lt;=2,1,0))))</f>
        <v>0</v>
      </c>
      <c r="BZ40" s="28">
        <f>IF(OR(X40="",X40=" ",X40="　"),0,IF(D40&gt;=810101,0,IF(BK40=1,1,IF(MATCH(X40,Sheet2!$D$3:$D$12,1)&lt;=2,1,0))))</f>
        <v>0</v>
      </c>
      <c r="CA40" s="28">
        <f>IF(OR(AB40="",AB40=" ",AB40="　"),0,IF(D40&gt;=810101,0,IF(BL40=1,1,IF(MATCH(AB40,Sheet2!$D$3:$D$12,1)&lt;=2,1,0))))</f>
        <v>0</v>
      </c>
      <c r="CB40" s="28">
        <f>IF(OR(AF40="",AF40=" ",AF40="　"),0,IF(D40&gt;=810101,0,IF(BM40=1,1,IF(MATCH(AF40,Sheet2!$D$3:$D$12,1)&lt;=2,1,0))))</f>
        <v>0</v>
      </c>
      <c r="CC40" s="29">
        <f t="shared" si="41"/>
        <v>4</v>
      </c>
      <c r="CD40" s="29">
        <f t="shared" si="42"/>
        <v>3</v>
      </c>
      <c r="CE40" s="30">
        <f t="shared" si="43"/>
        <v>0</v>
      </c>
      <c r="CF40" s="30">
        <f t="shared" si="44"/>
        <v>0</v>
      </c>
      <c r="CG40" s="30">
        <f t="shared" si="137"/>
        <v>0</v>
      </c>
      <c r="CH40" s="30">
        <f t="shared" si="137"/>
        <v>0</v>
      </c>
      <c r="CI40" s="30"/>
      <c r="CJ40" s="27" t="e">
        <f t="shared" si="46"/>
        <v>#VALUE!</v>
      </c>
      <c r="CK40" s="28">
        <f t="shared" si="47"/>
        <v>0</v>
      </c>
      <c r="CL40" s="27" t="e">
        <f t="shared" si="48"/>
        <v>#VALUE!</v>
      </c>
      <c r="CM40" s="28">
        <f t="shared" si="49"/>
        <v>0</v>
      </c>
      <c r="CN40" s="28">
        <f>IF(OR(T40="",T40=" ",T40="　"),0,IF(D40&gt;=810701,0,IF(BY40=1,1,IF(MATCH(T40,Sheet2!$D$3:$D$12,1)&lt;=3,1,0))))</f>
        <v>0</v>
      </c>
      <c r="CO40" s="28">
        <f>IF(OR(X40="",X40=" ",X40="　"),0,IF(D40&gt;=810701,0,IF(BZ40=1,1,IF(MATCH(X40,Sheet2!$D$3:$D$12,1)&lt;=3,1,0))))</f>
        <v>0</v>
      </c>
      <c r="CP40" s="28">
        <f>IF(OR(AB40="",AB40=" ",AB40="　"),0,IF(D40&gt;=810701,0,IF(CA40=1,1,IF(MATCH(AB40,Sheet2!$D$3:$D$12,1)&lt;=3,1,0))))</f>
        <v>0</v>
      </c>
      <c r="CQ40" s="28">
        <f>IF(OR(AF40="",AF40=" ",AF40="　"),0,IF(D40&gt;=810701,0,IF(CB40=1,1,IF(MATCH(AF40,Sheet2!$D$3:$D$12,1)&lt;=3,1,0))))</f>
        <v>0</v>
      </c>
      <c r="CR40" s="29">
        <f t="shared" si="50"/>
        <v>4</v>
      </c>
      <c r="CS40" s="29">
        <f t="shared" si="51"/>
        <v>3</v>
      </c>
      <c r="CT40" s="30">
        <f t="shared" si="52"/>
        <v>0</v>
      </c>
      <c r="CU40" s="30">
        <f t="shared" si="53"/>
        <v>0</v>
      </c>
      <c r="CV40" s="30">
        <f t="shared" si="138"/>
        <v>0</v>
      </c>
      <c r="CW40" s="30">
        <f t="shared" si="138"/>
        <v>0</v>
      </c>
      <c r="CX40" s="31"/>
      <c r="CY40" s="27" t="e">
        <f t="shared" si="55"/>
        <v>#VALUE!</v>
      </c>
      <c r="CZ40" s="28">
        <f t="shared" si="56"/>
        <v>0</v>
      </c>
      <c r="DA40" s="27" t="e">
        <f t="shared" si="57"/>
        <v>#VALUE!</v>
      </c>
      <c r="DB40" s="28">
        <f t="shared" si="58"/>
        <v>0</v>
      </c>
      <c r="DC40" s="28">
        <f>IF(OR(T40="",T40=" ",T40="　"),0,IF(D40&gt;=820101,0,IF(CN40=1,1,IF(MATCH(T40,Sheet2!$D$3:$D$12,1)&lt;=4,1,0))))</f>
        <v>0</v>
      </c>
      <c r="DD40" s="28">
        <f>IF(OR(X40="",X40=" ",X40="　"),0,IF(D40&gt;=820101,0,IF(CO40=1,1,IF(MATCH(X40,Sheet2!$D$3:$D$12,1)&lt;=4,1,0))))</f>
        <v>0</v>
      </c>
      <c r="DE40" s="28">
        <f>IF(OR(AB40="",AB40=" ",AB40="　"),0,IF(D40&gt;=820101,0,IF(CP40=1,1,IF(MATCH(AB40,Sheet2!$D$3:$D$12,1)&lt;=4,1,0))))</f>
        <v>0</v>
      </c>
      <c r="DF40" s="28">
        <f>IF(OR(AF40="",AF40=" ",AF40="　"),0,IF(D40&gt;=820101,0,IF(CQ40=1,1,IF(MATCH(AF40,Sheet2!$D$3:$D$12,1)&lt;=4,1,0))))</f>
        <v>0</v>
      </c>
      <c r="DG40" s="29">
        <f t="shared" si="59"/>
        <v>3</v>
      </c>
      <c r="DH40" s="29">
        <f t="shared" si="60"/>
        <v>3</v>
      </c>
      <c r="DI40" s="30">
        <f t="shared" si="61"/>
        <v>0</v>
      </c>
      <c r="DJ40" s="30">
        <f t="shared" si="62"/>
        <v>0</v>
      </c>
      <c r="DK40" s="30">
        <f t="shared" si="139"/>
        <v>0</v>
      </c>
      <c r="DL40" s="30">
        <f t="shared" si="139"/>
        <v>0</v>
      </c>
      <c r="DM40" s="31"/>
      <c r="DN40" s="27" t="e">
        <f t="shared" si="64"/>
        <v>#VALUE!</v>
      </c>
      <c r="DO40" s="28">
        <f t="shared" si="65"/>
        <v>0</v>
      </c>
      <c r="DP40" s="27" t="e">
        <f t="shared" si="66"/>
        <v>#VALUE!</v>
      </c>
      <c r="DQ40" s="28">
        <f t="shared" si="67"/>
        <v>0</v>
      </c>
      <c r="DR40" s="28">
        <f>IF(OR(T40="",T40=" ",T40="　"),0,IF(D40&gt;=820701,0,IF(DC40=1,1,IF(MATCH(T40,Sheet2!$D$3:$D$12,1)&lt;=5,1,0))))</f>
        <v>0</v>
      </c>
      <c r="DS40" s="28">
        <f>IF(OR(X40="",X40=" ",X40="　"),0,IF(D40&gt;=820701,0,IF(DD40=1,1,IF(MATCH(X40,Sheet2!$D$3:$D$12,1)&lt;=5,1,0))))</f>
        <v>0</v>
      </c>
      <c r="DT40" s="28">
        <f>IF(OR(AB40="",AB40=" ",AB40="　"),0,IF(D40&gt;=820701,0,IF(DE40=1,1,IF(MATCH(AB40,Sheet2!$D$3:$D$12,1)&lt;=5,1,0))))</f>
        <v>0</v>
      </c>
      <c r="DU40" s="28">
        <f>IF(OR(AF40="",AF40=" ",AF40="　"),0,IF(D40&gt;=820701,0,IF(DF40=1,1,IF(MATCH(AF40,Sheet2!$D$3:$D$12,1)&lt;=5,1,0))))</f>
        <v>0</v>
      </c>
      <c r="DV40" s="29">
        <f t="shared" si="68"/>
        <v>3</v>
      </c>
      <c r="DW40" s="29">
        <f t="shared" si="69"/>
        <v>3</v>
      </c>
      <c r="DX40" s="30">
        <f t="shared" si="70"/>
        <v>0</v>
      </c>
      <c r="DY40" s="30">
        <f t="shared" si="71"/>
        <v>0</v>
      </c>
      <c r="DZ40" s="30">
        <f t="shared" si="140"/>
        <v>0</v>
      </c>
      <c r="EA40" s="30">
        <f t="shared" si="140"/>
        <v>0</v>
      </c>
      <c r="EB40" s="31"/>
      <c r="EC40" s="27" t="e">
        <f t="shared" si="73"/>
        <v>#VALUE!</v>
      </c>
      <c r="ED40" s="28">
        <f t="shared" si="74"/>
        <v>0</v>
      </c>
      <c r="EE40" s="27" t="e">
        <f t="shared" si="75"/>
        <v>#VALUE!</v>
      </c>
      <c r="EF40" s="28">
        <f t="shared" si="76"/>
        <v>0</v>
      </c>
      <c r="EG40" s="28">
        <f>IF(OR(T40="",T40=" ",T40="　"),0,IF(D40&gt;=830101,0,IF(DR40=1,1,IF(MATCH(T40,Sheet2!$D$3:$D$12,1)&lt;=6,1,0))))</f>
        <v>0</v>
      </c>
      <c r="EH40" s="28">
        <f>IF(OR(X40="",X40=" ",X40="　"),0,IF(D40&gt;=830101,0,IF(DS40=1,1,IF(MATCH(X40,Sheet2!$D$3:$D$12,1)&lt;=6,1,0))))</f>
        <v>0</v>
      </c>
      <c r="EI40" s="28">
        <f>IF(OR(AB40="",AB40=" ",AB40="　"),0,IF(D40&gt;=830101,0,IF(DT40=1,1,IF(MATCH(AB40,Sheet2!$D$3:$D$12,1)&lt;=6,1,0))))</f>
        <v>0</v>
      </c>
      <c r="EJ40" s="28">
        <f>IF(OR(AF40="",AF40=" ",AF40="　"),0,IF(D40&gt;=830101,0,IF(DU40=1,1,IF(MATCH(AF40,Sheet2!$D$3:$D$12,1)&lt;=6,1,0))))</f>
        <v>0</v>
      </c>
      <c r="EK40" s="29">
        <f t="shared" si="77"/>
        <v>2</v>
      </c>
      <c r="EL40" s="29">
        <f t="shared" si="78"/>
        <v>2</v>
      </c>
      <c r="EM40" s="30">
        <f t="shared" si="79"/>
        <v>0</v>
      </c>
      <c r="EN40" s="30">
        <f t="shared" si="80"/>
        <v>0</v>
      </c>
      <c r="EO40" s="30">
        <f t="shared" si="141"/>
        <v>0</v>
      </c>
      <c r="EP40" s="30">
        <f t="shared" si="141"/>
        <v>0</v>
      </c>
      <c r="EQ40" s="31"/>
      <c r="ER40" s="27" t="e">
        <f t="shared" si="82"/>
        <v>#VALUE!</v>
      </c>
      <c r="ES40" s="28">
        <f t="shared" si="83"/>
        <v>0</v>
      </c>
      <c r="ET40" s="27" t="e">
        <f t="shared" si="84"/>
        <v>#VALUE!</v>
      </c>
      <c r="EU40" s="28">
        <f t="shared" si="85"/>
        <v>0</v>
      </c>
      <c r="EV40" s="28">
        <f>IF(OR(T40="",T40=" ",T40="　"),0,IF(D40&gt;=830701,0,IF(EG40=1,1,IF(MATCH(T40,Sheet2!$D$3:$D$12,1)&lt;=7,1,0))))</f>
        <v>0</v>
      </c>
      <c r="EW40" s="28">
        <f>IF(OR(X40="",X40=" ",X40="　"),0,IF(D40&gt;=830701,0,IF(EH40=1,1,IF(MATCH(X40,Sheet2!$D$3:$D$12,1)&lt;=7,1,0))))</f>
        <v>0</v>
      </c>
      <c r="EX40" s="28">
        <f>IF(OR(AB40="",AB40=" ",AB40="　"),0,IF(D40&gt;=830701,0,IF(EI40=1,1,IF(MATCH(AB40,Sheet2!$D$3:$D$12,1)&lt;=7,1,0))))</f>
        <v>0</v>
      </c>
      <c r="EY40" s="28">
        <f>IF(OR(AF40="",AF40=" ",AF40="　"),0,IF(D40&gt;=830701,0,IF(EJ40=1,1,IF(MATCH(AF40,Sheet2!$D$3:$D$12,1)&lt;=7,1,0))))</f>
        <v>0</v>
      </c>
      <c r="EZ40" s="29">
        <f t="shared" si="86"/>
        <v>2</v>
      </c>
      <c r="FA40" s="29">
        <f t="shared" si="87"/>
        <v>2</v>
      </c>
      <c r="FB40" s="30">
        <f t="shared" si="88"/>
        <v>0</v>
      </c>
      <c r="FC40" s="30">
        <f t="shared" si="89"/>
        <v>0</v>
      </c>
      <c r="FD40" s="30">
        <f t="shared" si="142"/>
        <v>0</v>
      </c>
      <c r="FE40" s="30">
        <f t="shared" si="142"/>
        <v>0</v>
      </c>
      <c r="FF40" s="31"/>
      <c r="FG40" s="27" t="e">
        <f t="shared" si="91"/>
        <v>#VALUE!</v>
      </c>
      <c r="FH40" s="28">
        <f t="shared" si="92"/>
        <v>0</v>
      </c>
      <c r="FI40" s="27" t="e">
        <f t="shared" si="93"/>
        <v>#VALUE!</v>
      </c>
      <c r="FJ40" s="28">
        <f t="shared" si="94"/>
        <v>0</v>
      </c>
      <c r="FK40" s="28">
        <f>IF(OR(T40="",T40=" ",T40="　"),0,IF(D40&gt;=840101,0,IF(EV40=1,1,IF(MATCH(T40,Sheet2!$D$3:$D$12,1)&lt;=8,1,0))))</f>
        <v>0</v>
      </c>
      <c r="FL40" s="28">
        <f>IF(OR(X40="",X40=" ",X40="　"),0,IF(D40&gt;=840101,0,IF(EW40=1,1,IF(MATCH(X40,Sheet2!$D$3:$D$12,1)&lt;=8,1,0))))</f>
        <v>0</v>
      </c>
      <c r="FM40" s="28">
        <f>IF(OR(AB40="",AB40=" ",AB40="　"),0,IF(D40&gt;=840101,0,IF(EX40=1,1,IF(MATCH(AB40,Sheet2!$D$3:$D$12,1)&lt;=8,1,0))))</f>
        <v>0</v>
      </c>
      <c r="FN40" s="28">
        <f>IF(OR(AF40="",AF40=" ",AF40="　"),0,IF(D40&gt;=840101,0,IF(EY40=1,1,IF(MATCH(AF40,Sheet2!$D$3:$D$12,1)&lt;=8,1,0))))</f>
        <v>0</v>
      </c>
      <c r="FO40" s="29">
        <f t="shared" si="95"/>
        <v>1</v>
      </c>
      <c r="FP40" s="29">
        <f t="shared" si="96"/>
        <v>1</v>
      </c>
      <c r="FQ40" s="30">
        <f t="shared" si="97"/>
        <v>0</v>
      </c>
      <c r="FR40" s="30">
        <f t="shared" si="98"/>
        <v>0</v>
      </c>
      <c r="FS40" s="30">
        <f t="shared" si="143"/>
        <v>0</v>
      </c>
      <c r="FT40" s="30">
        <f t="shared" si="143"/>
        <v>0</v>
      </c>
      <c r="FU40" s="31"/>
      <c r="FV40" s="27" t="e">
        <f t="shared" si="100"/>
        <v>#VALUE!</v>
      </c>
      <c r="FW40" s="28">
        <f t="shared" si="101"/>
        <v>0</v>
      </c>
      <c r="FX40" s="27" t="e">
        <f t="shared" si="102"/>
        <v>#VALUE!</v>
      </c>
      <c r="FY40" s="28">
        <f t="shared" si="103"/>
        <v>0</v>
      </c>
      <c r="FZ40" s="28">
        <f>IF(OR(T40="",T40=" ",T40="　"),0,IF(D40&gt;=840701,0,IF(FK40=1,1,IF(MATCH(T40,Sheet2!$D$3:$D$12,1)&lt;=9,1,0))))</f>
        <v>0</v>
      </c>
      <c r="GA40" s="28">
        <f>IF(OR(X40="",X40=" ",X40="　"),0,IF(D40&gt;=840701,0,IF(FL40=1,1,IF(MATCH(X40,Sheet2!$D$3:$D$12,1)&lt;=9,1,0))))</f>
        <v>0</v>
      </c>
      <c r="GB40" s="28">
        <f>IF(OR(AB40="",AB40=" ",AB40="　"),0,IF(D40&gt;=840701,0,IF(FM40=1,1,IF(MATCH(AB40,Sheet2!$D$3:$D$12,1)&lt;=9,1,0))))</f>
        <v>0</v>
      </c>
      <c r="GC40" s="28">
        <f>IF(OR(AF40="",AF40=" ",AF40="　"),0,IF(D40&gt;=840701,0,IF(FN40=1,1,IF(MATCH(AF40,Sheet2!$D$3:$D$12,1)&lt;=9,1,0))))</f>
        <v>0</v>
      </c>
      <c r="GD40" s="29">
        <f t="shared" si="104"/>
        <v>1</v>
      </c>
      <c r="GE40" s="29">
        <f t="shared" si="105"/>
        <v>1</v>
      </c>
      <c r="GF40" s="30">
        <f t="shared" si="106"/>
        <v>0</v>
      </c>
      <c r="GG40" s="30">
        <f t="shared" si="107"/>
        <v>0</v>
      </c>
      <c r="GH40" s="30">
        <f t="shared" si="144"/>
        <v>0</v>
      </c>
      <c r="GI40" s="30">
        <f t="shared" si="144"/>
        <v>0</v>
      </c>
      <c r="GJ40" s="31"/>
      <c r="GK40" s="27" t="e">
        <f t="shared" si="109"/>
        <v>#VALUE!</v>
      </c>
      <c r="GL40" s="28">
        <f t="shared" si="110"/>
        <v>0</v>
      </c>
      <c r="GM40" s="27" t="e">
        <f t="shared" si="111"/>
        <v>#VALUE!</v>
      </c>
      <c r="GN40" s="28">
        <f t="shared" si="112"/>
        <v>0</v>
      </c>
      <c r="GO40" s="28">
        <f>IF(OR(T40="",T40=" ",T40="　"),0,IF(D40&gt;=840701,0,IF(FZ40=1,1,IF(MATCH(T40,Sheet2!$D$3:$D$12,1)&lt;=10,1,0))))</f>
        <v>0</v>
      </c>
      <c r="GP40" s="28">
        <f>IF(OR(X40="",X40=" ",X40="　"),0,IF(D40&gt;=840701,0,IF(GA40=1,1,IF(MATCH(X40,Sheet2!$D$3:$D$12,1)&lt;=10,1,0))))</f>
        <v>0</v>
      </c>
      <c r="GQ40" s="28">
        <f>IF(OR(AB40="",AB40=" ",AB40="　"),0,IF(D40&gt;=840701,0,IF(GB40=1,1,IF(MATCH(AB40,Sheet2!$D$3:$D$12,1)&lt;=10,1,0))))</f>
        <v>0</v>
      </c>
      <c r="GR40" s="28">
        <f>IF(OR(AF40="",AF40=" ",AF40="　"),0,IF(D40&gt;=840701,0,IF(GC40=1,1,IF(MATCH(AF40,Sheet2!$D$3:$D$12,1)&lt;=10,1,0))))</f>
        <v>0</v>
      </c>
      <c r="GS40" s="29">
        <f t="shared" si="113"/>
        <v>0</v>
      </c>
      <c r="GT40" s="29">
        <f t="shared" si="114"/>
        <v>0</v>
      </c>
      <c r="GU40" s="30">
        <f t="shared" si="115"/>
        <v>0</v>
      </c>
      <c r="GV40" s="30">
        <f t="shared" si="116"/>
        <v>0</v>
      </c>
      <c r="GW40" s="30">
        <f t="shared" si="145"/>
        <v>0</v>
      </c>
      <c r="GX40" s="30">
        <f t="shared" si="145"/>
        <v>0</v>
      </c>
      <c r="GY40" s="131"/>
      <c r="GZ40" s="39" t="str">
        <f t="shared" si="118"/>
        <v>1911/00/00</v>
      </c>
      <c r="HA40" s="131" t="e">
        <f t="shared" si="119"/>
        <v>#VALUE!</v>
      </c>
      <c r="HB40" s="131" t="str">
        <f t="shared" si="120"/>
        <v>1911/00/00</v>
      </c>
      <c r="HC40" s="131" t="e">
        <f t="shared" si="121"/>
        <v>#VALUE!</v>
      </c>
      <c r="HD40" s="131" t="str">
        <f t="shared" si="122"/>
        <v>1911/00/00</v>
      </c>
      <c r="HE40" s="131" t="e">
        <f t="shared" si="123"/>
        <v>#VALUE!</v>
      </c>
      <c r="HF40" s="131" t="str">
        <f t="shared" si="124"/>
        <v>2016/01/01</v>
      </c>
      <c r="HH40" s="131">
        <f>IF(OR(C40="",C40=" ",C40="　"),0,IF(D40&gt;780630,0,ROUND(VLOOKUP(F40,Sheet2!$A$1:$B$20,2,FALSE)*E40,0)))</f>
        <v>0</v>
      </c>
      <c r="HI40" s="131">
        <f t="shared" si="125"/>
        <v>0</v>
      </c>
      <c r="HJ40" s="131">
        <f t="shared" si="126"/>
        <v>0</v>
      </c>
      <c r="HL40" s="131" t="str">
        <f t="shared" si="127"/>
        <v/>
      </c>
      <c r="HM40" s="131" t="str">
        <f t="shared" si="128"/>
        <v/>
      </c>
      <c r="HN40" s="131" t="str">
        <f t="shared" si="129"/>
        <v/>
      </c>
      <c r="HO40" s="131" t="str">
        <f t="shared" si="130"/>
        <v/>
      </c>
      <c r="HP40" s="131" t="str">
        <f t="shared" si="131"/>
        <v/>
      </c>
      <c r="HQ40" s="131" t="str">
        <f t="shared" si="131"/>
        <v/>
      </c>
      <c r="HR40" s="131" t="str">
        <f t="shared" si="132"/>
        <v/>
      </c>
    </row>
    <row r="41" spans="1:226" ht="60" customHeight="1">
      <c r="A41" s="125">
        <v>36</v>
      </c>
      <c r="B41" s="32"/>
      <c r="C41" s="33"/>
      <c r="D41" s="34"/>
      <c r="E41" s="55"/>
      <c r="F41" s="46"/>
      <c r="G41" s="48">
        <f>IF(OR(C41="",C41=" ",C41="　"),0,IF(D41&gt;780630,0,ROUND(VLOOKUP(F41,Sheet2!$A$1:$B$20,2,FALSE),0)))</f>
        <v>0</v>
      </c>
      <c r="H41" s="49">
        <f t="shared" si="0"/>
        <v>0</v>
      </c>
      <c r="I41" s="24">
        <f t="shared" si="1"/>
        <v>0</v>
      </c>
      <c r="J41" s="25">
        <f t="shared" si="2"/>
        <v>0</v>
      </c>
      <c r="K41" s="35"/>
      <c r="L41" s="133" t="str">
        <f t="shared" si="133"/>
        <v/>
      </c>
      <c r="M41" s="51" t="str">
        <f t="shared" si="4"/>
        <v/>
      </c>
      <c r="N41" s="56">
        <v>15.5</v>
      </c>
      <c r="O41" s="38"/>
      <c r="P41" s="133" t="str">
        <f t="shared" si="134"/>
        <v/>
      </c>
      <c r="Q41" s="51" t="str">
        <f t="shared" si="6"/>
        <v/>
      </c>
      <c r="R41" s="56">
        <v>15.5</v>
      </c>
      <c r="S41" s="38"/>
      <c r="T41" s="34"/>
      <c r="U41" s="51" t="str">
        <f t="shared" si="7"/>
        <v/>
      </c>
      <c r="V41" s="56">
        <v>15.5</v>
      </c>
      <c r="W41" s="38"/>
      <c r="X41" s="34"/>
      <c r="Y41" s="51" t="str">
        <f t="shared" si="8"/>
        <v/>
      </c>
      <c r="Z41" s="56">
        <v>15.5</v>
      </c>
      <c r="AA41" s="35"/>
      <c r="AB41" s="34"/>
      <c r="AC41" s="51" t="str">
        <f t="shared" si="9"/>
        <v/>
      </c>
      <c r="AD41" s="56">
        <v>15.5</v>
      </c>
      <c r="AE41" s="38"/>
      <c r="AF41" s="34"/>
      <c r="AG41" s="51" t="str">
        <f t="shared" si="10"/>
        <v/>
      </c>
      <c r="AH41" s="56">
        <v>15.5</v>
      </c>
      <c r="AI41" s="37">
        <f t="shared" si="11"/>
        <v>0</v>
      </c>
      <c r="AJ41" s="47">
        <f t="shared" si="12"/>
        <v>0</v>
      </c>
      <c r="AK41" s="26">
        <f t="shared" si="13"/>
        <v>0</v>
      </c>
      <c r="AL41" s="53">
        <f t="shared" si="14"/>
        <v>0</v>
      </c>
      <c r="AM41" s="36"/>
      <c r="AN41" s="54"/>
      <c r="AO41" s="131" t="e">
        <f>VLOOKUP(LEFT(C41,1),Sheet2!$L$3:$M$28,2,FALSE)&amp;MID(C41,2,9)</f>
        <v>#N/A</v>
      </c>
      <c r="AP41" s="131" t="e">
        <f t="shared" si="15"/>
        <v>#N/A</v>
      </c>
      <c r="AQ41" s="131" t="e">
        <f t="shared" si="16"/>
        <v>#N/A</v>
      </c>
      <c r="AR41" s="27">
        <f t="shared" si="17"/>
        <v>0</v>
      </c>
      <c r="AS41" s="28">
        <f t="shared" si="18"/>
        <v>0</v>
      </c>
      <c r="AT41" s="27">
        <f t="shared" si="19"/>
        <v>0</v>
      </c>
      <c r="AU41" s="28">
        <f t="shared" si="20"/>
        <v>0</v>
      </c>
      <c r="AV41" s="28">
        <f t="shared" si="21"/>
        <v>0</v>
      </c>
      <c r="AW41" s="28">
        <f t="shared" si="22"/>
        <v>0</v>
      </c>
      <c r="AX41" s="28">
        <f t="shared" si="23"/>
        <v>0</v>
      </c>
      <c r="AY41" s="28">
        <f t="shared" si="24"/>
        <v>0</v>
      </c>
      <c r="AZ41" s="29" t="str">
        <f t="shared" si="25"/>
        <v/>
      </c>
      <c r="BA41" s="29"/>
      <c r="BB41" s="30">
        <f t="shared" si="135"/>
        <v>0</v>
      </c>
      <c r="BC41" s="30">
        <f t="shared" si="135"/>
        <v>0</v>
      </c>
      <c r="BD41" s="31">
        <f t="shared" si="27"/>
        <v>0</v>
      </c>
      <c r="BE41" s="131"/>
      <c r="BF41" s="27" t="e">
        <f t="shared" si="28"/>
        <v>#VALUE!</v>
      </c>
      <c r="BG41" s="28">
        <f t="shared" si="29"/>
        <v>0</v>
      </c>
      <c r="BH41" s="27" t="e">
        <f t="shared" si="30"/>
        <v>#VALUE!</v>
      </c>
      <c r="BI41" s="28">
        <f t="shared" si="31"/>
        <v>0</v>
      </c>
      <c r="BJ41" s="28">
        <f>IF(OR(T41="",T41=" ",T41="　"),0,IF(D41&gt;=800701,0,IF(MATCH(T41,Sheet2!$D$3:$D$12,1)&lt;=1,1,0)))</f>
        <v>0</v>
      </c>
      <c r="BK41" s="28">
        <f>IF(OR(X41="",X41=" ",X41="　"),0,IF(D41&gt;=800701,0,IF(MATCH(X41,Sheet2!$D$3:$D$12,1)&lt;=1,1,0)))</f>
        <v>0</v>
      </c>
      <c r="BL41" s="28">
        <f>IF(OR(AB41="",AB41=" ",AB41="　"),0,IF(D41&gt;=800701,0,IF(MATCH(AB41,Sheet2!$D$3:$D$12,1)&lt;=1,1,0)))</f>
        <v>0</v>
      </c>
      <c r="BM41" s="28">
        <f>IF(OR(AF41="",AF41=" ",AF41="　"),0,IF(D41&gt;=800701,0,IF(MATCH(AF41,Sheet2!$D$3:$D$12,1)&lt;=1,1,0)))</f>
        <v>0</v>
      </c>
      <c r="BN41" s="29">
        <f t="shared" si="32"/>
        <v>5</v>
      </c>
      <c r="BO41" s="29">
        <f t="shared" si="33"/>
        <v>3</v>
      </c>
      <c r="BP41" s="30">
        <f t="shared" si="34"/>
        <v>0</v>
      </c>
      <c r="BQ41" s="30">
        <f t="shared" si="35"/>
        <v>0</v>
      </c>
      <c r="BR41" s="30">
        <f t="shared" si="136"/>
        <v>0</v>
      </c>
      <c r="BS41" s="30">
        <f t="shared" si="136"/>
        <v>0</v>
      </c>
      <c r="BT41" s="30"/>
      <c r="BU41" s="27" t="e">
        <f t="shared" si="37"/>
        <v>#VALUE!</v>
      </c>
      <c r="BV41" s="28">
        <f t="shared" si="38"/>
        <v>0</v>
      </c>
      <c r="BW41" s="27" t="e">
        <f t="shared" si="39"/>
        <v>#VALUE!</v>
      </c>
      <c r="BX41" s="28">
        <f t="shared" si="40"/>
        <v>0</v>
      </c>
      <c r="BY41" s="28">
        <f>IF(OR(T41="",T41=" ",T41="　"),0,IF(D41&gt;=810101,0,IF(BJ41=1,1,IF(MATCH(T41,Sheet2!$D$3:$D$12,1)&lt;=2,1,0))))</f>
        <v>0</v>
      </c>
      <c r="BZ41" s="28">
        <f>IF(OR(X41="",X41=" ",X41="　"),0,IF(D41&gt;=810101,0,IF(BK41=1,1,IF(MATCH(X41,Sheet2!$D$3:$D$12,1)&lt;=2,1,0))))</f>
        <v>0</v>
      </c>
      <c r="CA41" s="28">
        <f>IF(OR(AB41="",AB41=" ",AB41="　"),0,IF(D41&gt;=810101,0,IF(BL41=1,1,IF(MATCH(AB41,Sheet2!$D$3:$D$12,1)&lt;=2,1,0))))</f>
        <v>0</v>
      </c>
      <c r="CB41" s="28">
        <f>IF(OR(AF41="",AF41=" ",AF41="　"),0,IF(D41&gt;=810101,0,IF(BM41=1,1,IF(MATCH(AF41,Sheet2!$D$3:$D$12,1)&lt;=2,1,0))))</f>
        <v>0</v>
      </c>
      <c r="CC41" s="29">
        <f t="shared" si="41"/>
        <v>4</v>
      </c>
      <c r="CD41" s="29">
        <f t="shared" si="42"/>
        <v>3</v>
      </c>
      <c r="CE41" s="30">
        <f t="shared" si="43"/>
        <v>0</v>
      </c>
      <c r="CF41" s="30">
        <f t="shared" si="44"/>
        <v>0</v>
      </c>
      <c r="CG41" s="30">
        <f t="shared" si="137"/>
        <v>0</v>
      </c>
      <c r="CH41" s="30">
        <f t="shared" si="137"/>
        <v>0</v>
      </c>
      <c r="CI41" s="30"/>
      <c r="CJ41" s="27" t="e">
        <f t="shared" si="46"/>
        <v>#VALUE!</v>
      </c>
      <c r="CK41" s="28">
        <f t="shared" si="47"/>
        <v>0</v>
      </c>
      <c r="CL41" s="27" t="e">
        <f t="shared" si="48"/>
        <v>#VALUE!</v>
      </c>
      <c r="CM41" s="28">
        <f t="shared" si="49"/>
        <v>0</v>
      </c>
      <c r="CN41" s="28">
        <f>IF(OR(T41="",T41=" ",T41="　"),0,IF(D41&gt;=810701,0,IF(BY41=1,1,IF(MATCH(T41,Sheet2!$D$3:$D$12,1)&lt;=3,1,0))))</f>
        <v>0</v>
      </c>
      <c r="CO41" s="28">
        <f>IF(OR(X41="",X41=" ",X41="　"),0,IF(D41&gt;=810701,0,IF(BZ41=1,1,IF(MATCH(X41,Sheet2!$D$3:$D$12,1)&lt;=3,1,0))))</f>
        <v>0</v>
      </c>
      <c r="CP41" s="28">
        <f>IF(OR(AB41="",AB41=" ",AB41="　"),0,IF(D41&gt;=810701,0,IF(CA41=1,1,IF(MATCH(AB41,Sheet2!$D$3:$D$12,1)&lt;=3,1,0))))</f>
        <v>0</v>
      </c>
      <c r="CQ41" s="28">
        <f>IF(OR(AF41="",AF41=" ",AF41="　"),0,IF(D41&gt;=810701,0,IF(CB41=1,1,IF(MATCH(AF41,Sheet2!$D$3:$D$12,1)&lt;=3,1,0))))</f>
        <v>0</v>
      </c>
      <c r="CR41" s="29">
        <f t="shared" si="50"/>
        <v>4</v>
      </c>
      <c r="CS41" s="29">
        <f t="shared" si="51"/>
        <v>3</v>
      </c>
      <c r="CT41" s="30">
        <f t="shared" si="52"/>
        <v>0</v>
      </c>
      <c r="CU41" s="30">
        <f t="shared" si="53"/>
        <v>0</v>
      </c>
      <c r="CV41" s="30">
        <f t="shared" si="138"/>
        <v>0</v>
      </c>
      <c r="CW41" s="30">
        <f t="shared" si="138"/>
        <v>0</v>
      </c>
      <c r="CX41" s="31"/>
      <c r="CY41" s="27" t="e">
        <f t="shared" si="55"/>
        <v>#VALUE!</v>
      </c>
      <c r="CZ41" s="28">
        <f t="shared" si="56"/>
        <v>0</v>
      </c>
      <c r="DA41" s="27" t="e">
        <f t="shared" si="57"/>
        <v>#VALUE!</v>
      </c>
      <c r="DB41" s="28">
        <f t="shared" si="58"/>
        <v>0</v>
      </c>
      <c r="DC41" s="28">
        <f>IF(OR(T41="",T41=" ",T41="　"),0,IF(D41&gt;=820101,0,IF(CN41=1,1,IF(MATCH(T41,Sheet2!$D$3:$D$12,1)&lt;=4,1,0))))</f>
        <v>0</v>
      </c>
      <c r="DD41" s="28">
        <f>IF(OR(X41="",X41=" ",X41="　"),0,IF(D41&gt;=820101,0,IF(CO41=1,1,IF(MATCH(X41,Sheet2!$D$3:$D$12,1)&lt;=4,1,0))))</f>
        <v>0</v>
      </c>
      <c r="DE41" s="28">
        <f>IF(OR(AB41="",AB41=" ",AB41="　"),0,IF(D41&gt;=820101,0,IF(CP41=1,1,IF(MATCH(AB41,Sheet2!$D$3:$D$12,1)&lt;=4,1,0))))</f>
        <v>0</v>
      </c>
      <c r="DF41" s="28">
        <f>IF(OR(AF41="",AF41=" ",AF41="　"),0,IF(D41&gt;=820101,0,IF(CQ41=1,1,IF(MATCH(AF41,Sheet2!$D$3:$D$12,1)&lt;=4,1,0))))</f>
        <v>0</v>
      </c>
      <c r="DG41" s="29">
        <f t="shared" si="59"/>
        <v>3</v>
      </c>
      <c r="DH41" s="29">
        <f t="shared" si="60"/>
        <v>3</v>
      </c>
      <c r="DI41" s="30">
        <f t="shared" si="61"/>
        <v>0</v>
      </c>
      <c r="DJ41" s="30">
        <f t="shared" si="62"/>
        <v>0</v>
      </c>
      <c r="DK41" s="30">
        <f t="shared" si="139"/>
        <v>0</v>
      </c>
      <c r="DL41" s="30">
        <f t="shared" si="139"/>
        <v>0</v>
      </c>
      <c r="DM41" s="31"/>
      <c r="DN41" s="27" t="e">
        <f t="shared" si="64"/>
        <v>#VALUE!</v>
      </c>
      <c r="DO41" s="28">
        <f t="shared" si="65"/>
        <v>0</v>
      </c>
      <c r="DP41" s="27" t="e">
        <f t="shared" si="66"/>
        <v>#VALUE!</v>
      </c>
      <c r="DQ41" s="28">
        <f t="shared" si="67"/>
        <v>0</v>
      </c>
      <c r="DR41" s="28">
        <f>IF(OR(T41="",T41=" ",T41="　"),0,IF(D41&gt;=820701,0,IF(DC41=1,1,IF(MATCH(T41,Sheet2!$D$3:$D$12,1)&lt;=5,1,0))))</f>
        <v>0</v>
      </c>
      <c r="DS41" s="28">
        <f>IF(OR(X41="",X41=" ",X41="　"),0,IF(D41&gt;=820701,0,IF(DD41=1,1,IF(MATCH(X41,Sheet2!$D$3:$D$12,1)&lt;=5,1,0))))</f>
        <v>0</v>
      </c>
      <c r="DT41" s="28">
        <f>IF(OR(AB41="",AB41=" ",AB41="　"),0,IF(D41&gt;=820701,0,IF(DE41=1,1,IF(MATCH(AB41,Sheet2!$D$3:$D$12,1)&lt;=5,1,0))))</f>
        <v>0</v>
      </c>
      <c r="DU41" s="28">
        <f>IF(OR(AF41="",AF41=" ",AF41="　"),0,IF(D41&gt;=820701,0,IF(DF41=1,1,IF(MATCH(AF41,Sheet2!$D$3:$D$12,1)&lt;=5,1,0))))</f>
        <v>0</v>
      </c>
      <c r="DV41" s="29">
        <f t="shared" si="68"/>
        <v>3</v>
      </c>
      <c r="DW41" s="29">
        <f t="shared" si="69"/>
        <v>3</v>
      </c>
      <c r="DX41" s="30">
        <f t="shared" si="70"/>
        <v>0</v>
      </c>
      <c r="DY41" s="30">
        <f t="shared" si="71"/>
        <v>0</v>
      </c>
      <c r="DZ41" s="30">
        <f t="shared" si="140"/>
        <v>0</v>
      </c>
      <c r="EA41" s="30">
        <f t="shared" si="140"/>
        <v>0</v>
      </c>
      <c r="EB41" s="31"/>
      <c r="EC41" s="27" t="e">
        <f t="shared" si="73"/>
        <v>#VALUE!</v>
      </c>
      <c r="ED41" s="28">
        <f t="shared" si="74"/>
        <v>0</v>
      </c>
      <c r="EE41" s="27" t="e">
        <f t="shared" si="75"/>
        <v>#VALUE!</v>
      </c>
      <c r="EF41" s="28">
        <f t="shared" si="76"/>
        <v>0</v>
      </c>
      <c r="EG41" s="28">
        <f>IF(OR(T41="",T41=" ",T41="　"),0,IF(D41&gt;=830101,0,IF(DR41=1,1,IF(MATCH(T41,Sheet2!$D$3:$D$12,1)&lt;=6,1,0))))</f>
        <v>0</v>
      </c>
      <c r="EH41" s="28">
        <f>IF(OR(X41="",X41=" ",X41="　"),0,IF(D41&gt;=830101,0,IF(DS41=1,1,IF(MATCH(X41,Sheet2!$D$3:$D$12,1)&lt;=6,1,0))))</f>
        <v>0</v>
      </c>
      <c r="EI41" s="28">
        <f>IF(OR(AB41="",AB41=" ",AB41="　"),0,IF(D41&gt;=830101,0,IF(DT41=1,1,IF(MATCH(AB41,Sheet2!$D$3:$D$12,1)&lt;=6,1,0))))</f>
        <v>0</v>
      </c>
      <c r="EJ41" s="28">
        <f>IF(OR(AF41="",AF41=" ",AF41="　"),0,IF(D41&gt;=830101,0,IF(DU41=1,1,IF(MATCH(AF41,Sheet2!$D$3:$D$12,1)&lt;=6,1,0))))</f>
        <v>0</v>
      </c>
      <c r="EK41" s="29">
        <f t="shared" si="77"/>
        <v>2</v>
      </c>
      <c r="EL41" s="29">
        <f t="shared" si="78"/>
        <v>2</v>
      </c>
      <c r="EM41" s="30">
        <f t="shared" si="79"/>
        <v>0</v>
      </c>
      <c r="EN41" s="30">
        <f t="shared" si="80"/>
        <v>0</v>
      </c>
      <c r="EO41" s="30">
        <f t="shared" si="141"/>
        <v>0</v>
      </c>
      <c r="EP41" s="30">
        <f t="shared" si="141"/>
        <v>0</v>
      </c>
      <c r="EQ41" s="31"/>
      <c r="ER41" s="27" t="e">
        <f t="shared" si="82"/>
        <v>#VALUE!</v>
      </c>
      <c r="ES41" s="28">
        <f t="shared" si="83"/>
        <v>0</v>
      </c>
      <c r="ET41" s="27" t="e">
        <f t="shared" si="84"/>
        <v>#VALUE!</v>
      </c>
      <c r="EU41" s="28">
        <f t="shared" si="85"/>
        <v>0</v>
      </c>
      <c r="EV41" s="28">
        <f>IF(OR(T41="",T41=" ",T41="　"),0,IF(D41&gt;=830701,0,IF(EG41=1,1,IF(MATCH(T41,Sheet2!$D$3:$D$12,1)&lt;=7,1,0))))</f>
        <v>0</v>
      </c>
      <c r="EW41" s="28">
        <f>IF(OR(X41="",X41=" ",X41="　"),0,IF(D41&gt;=830701,0,IF(EH41=1,1,IF(MATCH(X41,Sheet2!$D$3:$D$12,1)&lt;=7,1,0))))</f>
        <v>0</v>
      </c>
      <c r="EX41" s="28">
        <f>IF(OR(AB41="",AB41=" ",AB41="　"),0,IF(D41&gt;=830701,0,IF(EI41=1,1,IF(MATCH(AB41,Sheet2!$D$3:$D$12,1)&lt;=7,1,0))))</f>
        <v>0</v>
      </c>
      <c r="EY41" s="28">
        <f>IF(OR(AF41="",AF41=" ",AF41="　"),0,IF(D41&gt;=830701,0,IF(EJ41=1,1,IF(MATCH(AF41,Sheet2!$D$3:$D$12,1)&lt;=7,1,0))))</f>
        <v>0</v>
      </c>
      <c r="EZ41" s="29">
        <f t="shared" si="86"/>
        <v>2</v>
      </c>
      <c r="FA41" s="29">
        <f t="shared" si="87"/>
        <v>2</v>
      </c>
      <c r="FB41" s="30">
        <f t="shared" si="88"/>
        <v>0</v>
      </c>
      <c r="FC41" s="30">
        <f t="shared" si="89"/>
        <v>0</v>
      </c>
      <c r="FD41" s="30">
        <f t="shared" si="142"/>
        <v>0</v>
      </c>
      <c r="FE41" s="30">
        <f t="shared" si="142"/>
        <v>0</v>
      </c>
      <c r="FF41" s="31"/>
      <c r="FG41" s="27" t="e">
        <f t="shared" si="91"/>
        <v>#VALUE!</v>
      </c>
      <c r="FH41" s="28">
        <f t="shared" si="92"/>
        <v>0</v>
      </c>
      <c r="FI41" s="27" t="e">
        <f t="shared" si="93"/>
        <v>#VALUE!</v>
      </c>
      <c r="FJ41" s="28">
        <f t="shared" si="94"/>
        <v>0</v>
      </c>
      <c r="FK41" s="28">
        <f>IF(OR(T41="",T41=" ",T41="　"),0,IF(D41&gt;=840101,0,IF(EV41=1,1,IF(MATCH(T41,Sheet2!$D$3:$D$12,1)&lt;=8,1,0))))</f>
        <v>0</v>
      </c>
      <c r="FL41" s="28">
        <f>IF(OR(X41="",X41=" ",X41="　"),0,IF(D41&gt;=840101,0,IF(EW41=1,1,IF(MATCH(X41,Sheet2!$D$3:$D$12,1)&lt;=8,1,0))))</f>
        <v>0</v>
      </c>
      <c r="FM41" s="28">
        <f>IF(OR(AB41="",AB41=" ",AB41="　"),0,IF(D41&gt;=840101,0,IF(EX41=1,1,IF(MATCH(AB41,Sheet2!$D$3:$D$12,1)&lt;=8,1,0))))</f>
        <v>0</v>
      </c>
      <c r="FN41" s="28">
        <f>IF(OR(AF41="",AF41=" ",AF41="　"),0,IF(D41&gt;=840101,0,IF(EY41=1,1,IF(MATCH(AF41,Sheet2!$D$3:$D$12,1)&lt;=8,1,0))))</f>
        <v>0</v>
      </c>
      <c r="FO41" s="29">
        <f t="shared" si="95"/>
        <v>1</v>
      </c>
      <c r="FP41" s="29">
        <f t="shared" si="96"/>
        <v>1</v>
      </c>
      <c r="FQ41" s="30">
        <f t="shared" si="97"/>
        <v>0</v>
      </c>
      <c r="FR41" s="30">
        <f t="shared" si="98"/>
        <v>0</v>
      </c>
      <c r="FS41" s="30">
        <f t="shared" si="143"/>
        <v>0</v>
      </c>
      <c r="FT41" s="30">
        <f t="shared" si="143"/>
        <v>0</v>
      </c>
      <c r="FU41" s="31"/>
      <c r="FV41" s="27" t="e">
        <f t="shared" si="100"/>
        <v>#VALUE!</v>
      </c>
      <c r="FW41" s="28">
        <f t="shared" si="101"/>
        <v>0</v>
      </c>
      <c r="FX41" s="27" t="e">
        <f t="shared" si="102"/>
        <v>#VALUE!</v>
      </c>
      <c r="FY41" s="28">
        <f t="shared" si="103"/>
        <v>0</v>
      </c>
      <c r="FZ41" s="28">
        <f>IF(OR(T41="",T41=" ",T41="　"),0,IF(D41&gt;=840701,0,IF(FK41=1,1,IF(MATCH(T41,Sheet2!$D$3:$D$12,1)&lt;=9,1,0))))</f>
        <v>0</v>
      </c>
      <c r="GA41" s="28">
        <f>IF(OR(X41="",X41=" ",X41="　"),0,IF(D41&gt;=840701,0,IF(FL41=1,1,IF(MATCH(X41,Sheet2!$D$3:$D$12,1)&lt;=9,1,0))))</f>
        <v>0</v>
      </c>
      <c r="GB41" s="28">
        <f>IF(OR(AB41="",AB41=" ",AB41="　"),0,IF(D41&gt;=840701,0,IF(FM41=1,1,IF(MATCH(AB41,Sheet2!$D$3:$D$12,1)&lt;=9,1,0))))</f>
        <v>0</v>
      </c>
      <c r="GC41" s="28">
        <f>IF(OR(AF41="",AF41=" ",AF41="　"),0,IF(D41&gt;=840701,0,IF(FN41=1,1,IF(MATCH(AF41,Sheet2!$D$3:$D$12,1)&lt;=9,1,0))))</f>
        <v>0</v>
      </c>
      <c r="GD41" s="29">
        <f t="shared" si="104"/>
        <v>1</v>
      </c>
      <c r="GE41" s="29">
        <f t="shared" si="105"/>
        <v>1</v>
      </c>
      <c r="GF41" s="30">
        <f t="shared" si="106"/>
        <v>0</v>
      </c>
      <c r="GG41" s="30">
        <f t="shared" si="107"/>
        <v>0</v>
      </c>
      <c r="GH41" s="30">
        <f t="shared" si="144"/>
        <v>0</v>
      </c>
      <c r="GI41" s="30">
        <f t="shared" si="144"/>
        <v>0</v>
      </c>
      <c r="GJ41" s="31"/>
      <c r="GK41" s="27" t="e">
        <f t="shared" si="109"/>
        <v>#VALUE!</v>
      </c>
      <c r="GL41" s="28">
        <f t="shared" si="110"/>
        <v>0</v>
      </c>
      <c r="GM41" s="27" t="e">
        <f t="shared" si="111"/>
        <v>#VALUE!</v>
      </c>
      <c r="GN41" s="28">
        <f t="shared" si="112"/>
        <v>0</v>
      </c>
      <c r="GO41" s="28">
        <f>IF(OR(T41="",T41=" ",T41="　"),0,IF(D41&gt;=840701,0,IF(FZ41=1,1,IF(MATCH(T41,Sheet2!$D$3:$D$12,1)&lt;=10,1,0))))</f>
        <v>0</v>
      </c>
      <c r="GP41" s="28">
        <f>IF(OR(X41="",X41=" ",X41="　"),0,IF(D41&gt;=840701,0,IF(GA41=1,1,IF(MATCH(X41,Sheet2!$D$3:$D$12,1)&lt;=10,1,0))))</f>
        <v>0</v>
      </c>
      <c r="GQ41" s="28">
        <f>IF(OR(AB41="",AB41=" ",AB41="　"),0,IF(D41&gt;=840701,0,IF(GB41=1,1,IF(MATCH(AB41,Sheet2!$D$3:$D$12,1)&lt;=10,1,0))))</f>
        <v>0</v>
      </c>
      <c r="GR41" s="28">
        <f>IF(OR(AF41="",AF41=" ",AF41="　"),0,IF(D41&gt;=840701,0,IF(GC41=1,1,IF(MATCH(AF41,Sheet2!$D$3:$D$12,1)&lt;=10,1,0))))</f>
        <v>0</v>
      </c>
      <c r="GS41" s="29">
        <f t="shared" si="113"/>
        <v>0</v>
      </c>
      <c r="GT41" s="29">
        <f t="shared" si="114"/>
        <v>0</v>
      </c>
      <c r="GU41" s="30">
        <f t="shared" si="115"/>
        <v>0</v>
      </c>
      <c r="GV41" s="30">
        <f t="shared" si="116"/>
        <v>0</v>
      </c>
      <c r="GW41" s="30">
        <f t="shared" si="145"/>
        <v>0</v>
      </c>
      <c r="GX41" s="30">
        <f t="shared" si="145"/>
        <v>0</v>
      </c>
      <c r="GY41" s="131"/>
      <c r="GZ41" s="39" t="str">
        <f t="shared" si="118"/>
        <v>1911/00/00</v>
      </c>
      <c r="HA41" s="131" t="e">
        <f t="shared" si="119"/>
        <v>#VALUE!</v>
      </c>
      <c r="HB41" s="131" t="str">
        <f t="shared" si="120"/>
        <v>1911/00/00</v>
      </c>
      <c r="HC41" s="131" t="e">
        <f t="shared" si="121"/>
        <v>#VALUE!</v>
      </c>
      <c r="HD41" s="131" t="str">
        <f t="shared" si="122"/>
        <v>1911/00/00</v>
      </c>
      <c r="HE41" s="131" t="e">
        <f t="shared" si="123"/>
        <v>#VALUE!</v>
      </c>
      <c r="HF41" s="131" t="str">
        <f t="shared" si="124"/>
        <v>2016/01/01</v>
      </c>
      <c r="HH41" s="131">
        <f>IF(OR(C41="",C41=" ",C41="　"),0,IF(D41&gt;780630,0,ROUND(VLOOKUP(F41,Sheet2!$A$1:$B$20,2,FALSE)*E41,0)))</f>
        <v>0</v>
      </c>
      <c r="HI41" s="131">
        <f t="shared" si="125"/>
        <v>0</v>
      </c>
      <c r="HJ41" s="131">
        <f t="shared" si="126"/>
        <v>0</v>
      </c>
      <c r="HL41" s="131" t="str">
        <f t="shared" si="127"/>
        <v/>
      </c>
      <c r="HM41" s="131" t="str">
        <f t="shared" si="128"/>
        <v/>
      </c>
      <c r="HN41" s="131" t="str">
        <f t="shared" si="129"/>
        <v/>
      </c>
      <c r="HO41" s="131" t="str">
        <f t="shared" si="130"/>
        <v/>
      </c>
      <c r="HP41" s="131" t="str">
        <f t="shared" si="131"/>
        <v/>
      </c>
      <c r="HQ41" s="131" t="str">
        <f t="shared" si="131"/>
        <v/>
      </c>
      <c r="HR41" s="131" t="str">
        <f t="shared" si="132"/>
        <v/>
      </c>
    </row>
    <row r="42" spans="1:226" ht="60" customHeight="1">
      <c r="A42" s="125">
        <v>37</v>
      </c>
      <c r="B42" s="32"/>
      <c r="C42" s="33"/>
      <c r="D42" s="34"/>
      <c r="E42" s="55"/>
      <c r="F42" s="46"/>
      <c r="G42" s="48">
        <f>IF(OR(C42="",C42=" ",C42="　"),0,IF(D42&gt;780630,0,ROUND(VLOOKUP(F42,Sheet2!$A$1:$B$20,2,FALSE),0)))</f>
        <v>0</v>
      </c>
      <c r="H42" s="49">
        <f t="shared" si="0"/>
        <v>0</v>
      </c>
      <c r="I42" s="24">
        <f t="shared" si="1"/>
        <v>0</v>
      </c>
      <c r="J42" s="25">
        <f t="shared" si="2"/>
        <v>0</v>
      </c>
      <c r="K42" s="35"/>
      <c r="L42" s="133" t="str">
        <f t="shared" si="133"/>
        <v/>
      </c>
      <c r="M42" s="51" t="str">
        <f t="shared" si="4"/>
        <v/>
      </c>
      <c r="N42" s="56">
        <v>15.5</v>
      </c>
      <c r="O42" s="38"/>
      <c r="P42" s="133" t="str">
        <f t="shared" si="134"/>
        <v/>
      </c>
      <c r="Q42" s="51" t="str">
        <f t="shared" si="6"/>
        <v/>
      </c>
      <c r="R42" s="56">
        <v>15.5</v>
      </c>
      <c r="S42" s="38"/>
      <c r="T42" s="34"/>
      <c r="U42" s="51" t="str">
        <f t="shared" si="7"/>
        <v/>
      </c>
      <c r="V42" s="56">
        <v>15.5</v>
      </c>
      <c r="W42" s="38"/>
      <c r="X42" s="34"/>
      <c r="Y42" s="51" t="str">
        <f t="shared" si="8"/>
        <v/>
      </c>
      <c r="Z42" s="56">
        <v>15.5</v>
      </c>
      <c r="AA42" s="35"/>
      <c r="AB42" s="34"/>
      <c r="AC42" s="51" t="str">
        <f t="shared" si="9"/>
        <v/>
      </c>
      <c r="AD42" s="56">
        <v>15.5</v>
      </c>
      <c r="AE42" s="38"/>
      <c r="AF42" s="34"/>
      <c r="AG42" s="51" t="str">
        <f t="shared" si="10"/>
        <v/>
      </c>
      <c r="AH42" s="56">
        <v>15.5</v>
      </c>
      <c r="AI42" s="37">
        <f t="shared" si="11"/>
        <v>0</v>
      </c>
      <c r="AJ42" s="47">
        <f t="shared" si="12"/>
        <v>0</v>
      </c>
      <c r="AK42" s="26">
        <f t="shared" si="13"/>
        <v>0</v>
      </c>
      <c r="AL42" s="53">
        <f t="shared" si="14"/>
        <v>0</v>
      </c>
      <c r="AM42" s="36"/>
      <c r="AN42" s="54"/>
      <c r="AO42" s="131" t="e">
        <f>VLOOKUP(LEFT(C42,1),Sheet2!$L$3:$M$28,2,FALSE)&amp;MID(C42,2,9)</f>
        <v>#N/A</v>
      </c>
      <c r="AP42" s="131" t="e">
        <f t="shared" si="15"/>
        <v>#N/A</v>
      </c>
      <c r="AQ42" s="131" t="e">
        <f t="shared" si="16"/>
        <v>#N/A</v>
      </c>
      <c r="AR42" s="27">
        <f t="shared" si="17"/>
        <v>0</v>
      </c>
      <c r="AS42" s="28">
        <f t="shared" si="18"/>
        <v>0</v>
      </c>
      <c r="AT42" s="27">
        <f t="shared" si="19"/>
        <v>0</v>
      </c>
      <c r="AU42" s="28">
        <f t="shared" si="20"/>
        <v>0</v>
      </c>
      <c r="AV42" s="28">
        <f t="shared" si="21"/>
        <v>0</v>
      </c>
      <c r="AW42" s="28">
        <f t="shared" si="22"/>
        <v>0</v>
      </c>
      <c r="AX42" s="28">
        <f t="shared" si="23"/>
        <v>0</v>
      </c>
      <c r="AY42" s="28">
        <f t="shared" si="24"/>
        <v>0</v>
      </c>
      <c r="AZ42" s="29" t="str">
        <f t="shared" si="25"/>
        <v/>
      </c>
      <c r="BA42" s="29"/>
      <c r="BB42" s="30">
        <f t="shared" si="135"/>
        <v>0</v>
      </c>
      <c r="BC42" s="30">
        <f t="shared" si="135"/>
        <v>0</v>
      </c>
      <c r="BD42" s="31">
        <f t="shared" si="27"/>
        <v>0</v>
      </c>
      <c r="BE42" s="131"/>
      <c r="BF42" s="27" t="e">
        <f t="shared" si="28"/>
        <v>#VALUE!</v>
      </c>
      <c r="BG42" s="28">
        <f t="shared" si="29"/>
        <v>0</v>
      </c>
      <c r="BH42" s="27" t="e">
        <f t="shared" si="30"/>
        <v>#VALUE!</v>
      </c>
      <c r="BI42" s="28">
        <f t="shared" si="31"/>
        <v>0</v>
      </c>
      <c r="BJ42" s="28">
        <f>IF(OR(T42="",T42=" ",T42="　"),0,IF(D42&gt;=800701,0,IF(MATCH(T42,Sheet2!$D$3:$D$12,1)&lt;=1,1,0)))</f>
        <v>0</v>
      </c>
      <c r="BK42" s="28">
        <f>IF(OR(X42="",X42=" ",X42="　"),0,IF(D42&gt;=800701,0,IF(MATCH(X42,Sheet2!$D$3:$D$12,1)&lt;=1,1,0)))</f>
        <v>0</v>
      </c>
      <c r="BL42" s="28">
        <f>IF(OR(AB42="",AB42=" ",AB42="　"),0,IF(D42&gt;=800701,0,IF(MATCH(AB42,Sheet2!$D$3:$D$12,1)&lt;=1,1,0)))</f>
        <v>0</v>
      </c>
      <c r="BM42" s="28">
        <f>IF(OR(AF42="",AF42=" ",AF42="　"),0,IF(D42&gt;=800701,0,IF(MATCH(AF42,Sheet2!$D$3:$D$12,1)&lt;=1,1,0)))</f>
        <v>0</v>
      </c>
      <c r="BN42" s="29">
        <f t="shared" si="32"/>
        <v>5</v>
      </c>
      <c r="BO42" s="29">
        <f t="shared" si="33"/>
        <v>3</v>
      </c>
      <c r="BP42" s="30">
        <f t="shared" si="34"/>
        <v>0</v>
      </c>
      <c r="BQ42" s="30">
        <f t="shared" si="35"/>
        <v>0</v>
      </c>
      <c r="BR42" s="30">
        <f t="shared" si="136"/>
        <v>0</v>
      </c>
      <c r="BS42" s="30">
        <f t="shared" si="136"/>
        <v>0</v>
      </c>
      <c r="BT42" s="30"/>
      <c r="BU42" s="27" t="e">
        <f t="shared" si="37"/>
        <v>#VALUE!</v>
      </c>
      <c r="BV42" s="28">
        <f t="shared" si="38"/>
        <v>0</v>
      </c>
      <c r="BW42" s="27" t="e">
        <f t="shared" si="39"/>
        <v>#VALUE!</v>
      </c>
      <c r="BX42" s="28">
        <f t="shared" si="40"/>
        <v>0</v>
      </c>
      <c r="BY42" s="28">
        <f>IF(OR(T42="",T42=" ",T42="　"),0,IF(D42&gt;=810101,0,IF(BJ42=1,1,IF(MATCH(T42,Sheet2!$D$3:$D$12,1)&lt;=2,1,0))))</f>
        <v>0</v>
      </c>
      <c r="BZ42" s="28">
        <f>IF(OR(X42="",X42=" ",X42="　"),0,IF(D42&gt;=810101,0,IF(BK42=1,1,IF(MATCH(X42,Sheet2!$D$3:$D$12,1)&lt;=2,1,0))))</f>
        <v>0</v>
      </c>
      <c r="CA42" s="28">
        <f>IF(OR(AB42="",AB42=" ",AB42="　"),0,IF(D42&gt;=810101,0,IF(BL42=1,1,IF(MATCH(AB42,Sheet2!$D$3:$D$12,1)&lt;=2,1,0))))</f>
        <v>0</v>
      </c>
      <c r="CB42" s="28">
        <f>IF(OR(AF42="",AF42=" ",AF42="　"),0,IF(D42&gt;=810101,0,IF(BM42=1,1,IF(MATCH(AF42,Sheet2!$D$3:$D$12,1)&lt;=2,1,0))))</f>
        <v>0</v>
      </c>
      <c r="CC42" s="29">
        <f t="shared" si="41"/>
        <v>4</v>
      </c>
      <c r="CD42" s="29">
        <f t="shared" si="42"/>
        <v>3</v>
      </c>
      <c r="CE42" s="30">
        <f t="shared" si="43"/>
        <v>0</v>
      </c>
      <c r="CF42" s="30">
        <f t="shared" si="44"/>
        <v>0</v>
      </c>
      <c r="CG42" s="30">
        <f t="shared" si="137"/>
        <v>0</v>
      </c>
      <c r="CH42" s="30">
        <f t="shared" si="137"/>
        <v>0</v>
      </c>
      <c r="CI42" s="30"/>
      <c r="CJ42" s="27" t="e">
        <f t="shared" si="46"/>
        <v>#VALUE!</v>
      </c>
      <c r="CK42" s="28">
        <f t="shared" si="47"/>
        <v>0</v>
      </c>
      <c r="CL42" s="27" t="e">
        <f t="shared" si="48"/>
        <v>#VALUE!</v>
      </c>
      <c r="CM42" s="28">
        <f t="shared" si="49"/>
        <v>0</v>
      </c>
      <c r="CN42" s="28">
        <f>IF(OR(T42="",T42=" ",T42="　"),0,IF(D42&gt;=810701,0,IF(BY42=1,1,IF(MATCH(T42,Sheet2!$D$3:$D$12,1)&lt;=3,1,0))))</f>
        <v>0</v>
      </c>
      <c r="CO42" s="28">
        <f>IF(OR(X42="",X42=" ",X42="　"),0,IF(D42&gt;=810701,0,IF(BZ42=1,1,IF(MATCH(X42,Sheet2!$D$3:$D$12,1)&lt;=3,1,0))))</f>
        <v>0</v>
      </c>
      <c r="CP42" s="28">
        <f>IF(OR(AB42="",AB42=" ",AB42="　"),0,IF(D42&gt;=810701,0,IF(CA42=1,1,IF(MATCH(AB42,Sheet2!$D$3:$D$12,1)&lt;=3,1,0))))</f>
        <v>0</v>
      </c>
      <c r="CQ42" s="28">
        <f>IF(OR(AF42="",AF42=" ",AF42="　"),0,IF(D42&gt;=810701,0,IF(CB42=1,1,IF(MATCH(AF42,Sheet2!$D$3:$D$12,1)&lt;=3,1,0))))</f>
        <v>0</v>
      </c>
      <c r="CR42" s="29">
        <f t="shared" si="50"/>
        <v>4</v>
      </c>
      <c r="CS42" s="29">
        <f t="shared" si="51"/>
        <v>3</v>
      </c>
      <c r="CT42" s="30">
        <f t="shared" si="52"/>
        <v>0</v>
      </c>
      <c r="CU42" s="30">
        <f t="shared" si="53"/>
        <v>0</v>
      </c>
      <c r="CV42" s="30">
        <f t="shared" si="138"/>
        <v>0</v>
      </c>
      <c r="CW42" s="30">
        <f t="shared" si="138"/>
        <v>0</v>
      </c>
      <c r="CX42" s="31"/>
      <c r="CY42" s="27" t="e">
        <f t="shared" si="55"/>
        <v>#VALUE!</v>
      </c>
      <c r="CZ42" s="28">
        <f t="shared" si="56"/>
        <v>0</v>
      </c>
      <c r="DA42" s="27" t="e">
        <f t="shared" si="57"/>
        <v>#VALUE!</v>
      </c>
      <c r="DB42" s="28">
        <f t="shared" si="58"/>
        <v>0</v>
      </c>
      <c r="DC42" s="28">
        <f>IF(OR(T42="",T42=" ",T42="　"),0,IF(D42&gt;=820101,0,IF(CN42=1,1,IF(MATCH(T42,Sheet2!$D$3:$D$12,1)&lt;=4,1,0))))</f>
        <v>0</v>
      </c>
      <c r="DD42" s="28">
        <f>IF(OR(X42="",X42=" ",X42="　"),0,IF(D42&gt;=820101,0,IF(CO42=1,1,IF(MATCH(X42,Sheet2!$D$3:$D$12,1)&lt;=4,1,0))))</f>
        <v>0</v>
      </c>
      <c r="DE42" s="28">
        <f>IF(OR(AB42="",AB42=" ",AB42="　"),0,IF(D42&gt;=820101,0,IF(CP42=1,1,IF(MATCH(AB42,Sheet2!$D$3:$D$12,1)&lt;=4,1,0))))</f>
        <v>0</v>
      </c>
      <c r="DF42" s="28">
        <f>IF(OR(AF42="",AF42=" ",AF42="　"),0,IF(D42&gt;=820101,0,IF(CQ42=1,1,IF(MATCH(AF42,Sheet2!$D$3:$D$12,1)&lt;=4,1,0))))</f>
        <v>0</v>
      </c>
      <c r="DG42" s="29">
        <f t="shared" si="59"/>
        <v>3</v>
      </c>
      <c r="DH42" s="29">
        <f t="shared" si="60"/>
        <v>3</v>
      </c>
      <c r="DI42" s="30">
        <f t="shared" si="61"/>
        <v>0</v>
      </c>
      <c r="DJ42" s="30">
        <f t="shared" si="62"/>
        <v>0</v>
      </c>
      <c r="DK42" s="30">
        <f t="shared" si="139"/>
        <v>0</v>
      </c>
      <c r="DL42" s="30">
        <f t="shared" si="139"/>
        <v>0</v>
      </c>
      <c r="DM42" s="31"/>
      <c r="DN42" s="27" t="e">
        <f t="shared" si="64"/>
        <v>#VALUE!</v>
      </c>
      <c r="DO42" s="28">
        <f t="shared" si="65"/>
        <v>0</v>
      </c>
      <c r="DP42" s="27" t="e">
        <f t="shared" si="66"/>
        <v>#VALUE!</v>
      </c>
      <c r="DQ42" s="28">
        <f t="shared" si="67"/>
        <v>0</v>
      </c>
      <c r="DR42" s="28">
        <f>IF(OR(T42="",T42=" ",T42="　"),0,IF(D42&gt;=820701,0,IF(DC42=1,1,IF(MATCH(T42,Sheet2!$D$3:$D$12,1)&lt;=5,1,0))))</f>
        <v>0</v>
      </c>
      <c r="DS42" s="28">
        <f>IF(OR(X42="",X42=" ",X42="　"),0,IF(D42&gt;=820701,0,IF(DD42=1,1,IF(MATCH(X42,Sheet2!$D$3:$D$12,1)&lt;=5,1,0))))</f>
        <v>0</v>
      </c>
      <c r="DT42" s="28">
        <f>IF(OR(AB42="",AB42=" ",AB42="　"),0,IF(D42&gt;=820701,0,IF(DE42=1,1,IF(MATCH(AB42,Sheet2!$D$3:$D$12,1)&lt;=5,1,0))))</f>
        <v>0</v>
      </c>
      <c r="DU42" s="28">
        <f>IF(OR(AF42="",AF42=" ",AF42="　"),0,IF(D42&gt;=820701,0,IF(DF42=1,1,IF(MATCH(AF42,Sheet2!$D$3:$D$12,1)&lt;=5,1,0))))</f>
        <v>0</v>
      </c>
      <c r="DV42" s="29">
        <f t="shared" si="68"/>
        <v>3</v>
      </c>
      <c r="DW42" s="29">
        <f t="shared" si="69"/>
        <v>3</v>
      </c>
      <c r="DX42" s="30">
        <f t="shared" si="70"/>
        <v>0</v>
      </c>
      <c r="DY42" s="30">
        <f t="shared" si="71"/>
        <v>0</v>
      </c>
      <c r="DZ42" s="30">
        <f t="shared" si="140"/>
        <v>0</v>
      </c>
      <c r="EA42" s="30">
        <f t="shared" si="140"/>
        <v>0</v>
      </c>
      <c r="EB42" s="31"/>
      <c r="EC42" s="27" t="e">
        <f t="shared" si="73"/>
        <v>#VALUE!</v>
      </c>
      <c r="ED42" s="28">
        <f t="shared" si="74"/>
        <v>0</v>
      </c>
      <c r="EE42" s="27" t="e">
        <f t="shared" si="75"/>
        <v>#VALUE!</v>
      </c>
      <c r="EF42" s="28">
        <f t="shared" si="76"/>
        <v>0</v>
      </c>
      <c r="EG42" s="28">
        <f>IF(OR(T42="",T42=" ",T42="　"),0,IF(D42&gt;=830101,0,IF(DR42=1,1,IF(MATCH(T42,Sheet2!$D$3:$D$12,1)&lt;=6,1,0))))</f>
        <v>0</v>
      </c>
      <c r="EH42" s="28">
        <f>IF(OR(X42="",X42=" ",X42="　"),0,IF(D42&gt;=830101,0,IF(DS42=1,1,IF(MATCH(X42,Sheet2!$D$3:$D$12,1)&lt;=6,1,0))))</f>
        <v>0</v>
      </c>
      <c r="EI42" s="28">
        <f>IF(OR(AB42="",AB42=" ",AB42="　"),0,IF(D42&gt;=830101,0,IF(DT42=1,1,IF(MATCH(AB42,Sheet2!$D$3:$D$12,1)&lt;=6,1,0))))</f>
        <v>0</v>
      </c>
      <c r="EJ42" s="28">
        <f>IF(OR(AF42="",AF42=" ",AF42="　"),0,IF(D42&gt;=830101,0,IF(DU42=1,1,IF(MATCH(AF42,Sheet2!$D$3:$D$12,1)&lt;=6,1,0))))</f>
        <v>0</v>
      </c>
      <c r="EK42" s="29">
        <f t="shared" si="77"/>
        <v>2</v>
      </c>
      <c r="EL42" s="29">
        <f t="shared" si="78"/>
        <v>2</v>
      </c>
      <c r="EM42" s="30">
        <f t="shared" si="79"/>
        <v>0</v>
      </c>
      <c r="EN42" s="30">
        <f t="shared" si="80"/>
        <v>0</v>
      </c>
      <c r="EO42" s="30">
        <f t="shared" si="141"/>
        <v>0</v>
      </c>
      <c r="EP42" s="30">
        <f t="shared" si="141"/>
        <v>0</v>
      </c>
      <c r="EQ42" s="31"/>
      <c r="ER42" s="27" t="e">
        <f t="shared" si="82"/>
        <v>#VALUE!</v>
      </c>
      <c r="ES42" s="28">
        <f t="shared" si="83"/>
        <v>0</v>
      </c>
      <c r="ET42" s="27" t="e">
        <f t="shared" si="84"/>
        <v>#VALUE!</v>
      </c>
      <c r="EU42" s="28">
        <f t="shared" si="85"/>
        <v>0</v>
      </c>
      <c r="EV42" s="28">
        <f>IF(OR(T42="",T42=" ",T42="　"),0,IF(D42&gt;=830701,0,IF(EG42=1,1,IF(MATCH(T42,Sheet2!$D$3:$D$12,1)&lt;=7,1,0))))</f>
        <v>0</v>
      </c>
      <c r="EW42" s="28">
        <f>IF(OR(X42="",X42=" ",X42="　"),0,IF(D42&gt;=830701,0,IF(EH42=1,1,IF(MATCH(X42,Sheet2!$D$3:$D$12,1)&lt;=7,1,0))))</f>
        <v>0</v>
      </c>
      <c r="EX42" s="28">
        <f>IF(OR(AB42="",AB42=" ",AB42="　"),0,IF(D42&gt;=830701,0,IF(EI42=1,1,IF(MATCH(AB42,Sheet2!$D$3:$D$12,1)&lt;=7,1,0))))</f>
        <v>0</v>
      </c>
      <c r="EY42" s="28">
        <f>IF(OR(AF42="",AF42=" ",AF42="　"),0,IF(D42&gt;=830701,0,IF(EJ42=1,1,IF(MATCH(AF42,Sheet2!$D$3:$D$12,1)&lt;=7,1,0))))</f>
        <v>0</v>
      </c>
      <c r="EZ42" s="29">
        <f t="shared" si="86"/>
        <v>2</v>
      </c>
      <c r="FA42" s="29">
        <f t="shared" si="87"/>
        <v>2</v>
      </c>
      <c r="FB42" s="30">
        <f t="shared" si="88"/>
        <v>0</v>
      </c>
      <c r="FC42" s="30">
        <f t="shared" si="89"/>
        <v>0</v>
      </c>
      <c r="FD42" s="30">
        <f t="shared" si="142"/>
        <v>0</v>
      </c>
      <c r="FE42" s="30">
        <f t="shared" si="142"/>
        <v>0</v>
      </c>
      <c r="FF42" s="31"/>
      <c r="FG42" s="27" t="e">
        <f t="shared" si="91"/>
        <v>#VALUE!</v>
      </c>
      <c r="FH42" s="28">
        <f t="shared" si="92"/>
        <v>0</v>
      </c>
      <c r="FI42" s="27" t="e">
        <f t="shared" si="93"/>
        <v>#VALUE!</v>
      </c>
      <c r="FJ42" s="28">
        <f t="shared" si="94"/>
        <v>0</v>
      </c>
      <c r="FK42" s="28">
        <f>IF(OR(T42="",T42=" ",T42="　"),0,IF(D42&gt;=840101,0,IF(EV42=1,1,IF(MATCH(T42,Sheet2!$D$3:$D$12,1)&lt;=8,1,0))))</f>
        <v>0</v>
      </c>
      <c r="FL42" s="28">
        <f>IF(OR(X42="",X42=" ",X42="　"),0,IF(D42&gt;=840101,0,IF(EW42=1,1,IF(MATCH(X42,Sheet2!$D$3:$D$12,1)&lt;=8,1,0))))</f>
        <v>0</v>
      </c>
      <c r="FM42" s="28">
        <f>IF(OR(AB42="",AB42=" ",AB42="　"),0,IF(D42&gt;=840101,0,IF(EX42=1,1,IF(MATCH(AB42,Sheet2!$D$3:$D$12,1)&lt;=8,1,0))))</f>
        <v>0</v>
      </c>
      <c r="FN42" s="28">
        <f>IF(OR(AF42="",AF42=" ",AF42="　"),0,IF(D42&gt;=840101,0,IF(EY42=1,1,IF(MATCH(AF42,Sheet2!$D$3:$D$12,1)&lt;=8,1,0))))</f>
        <v>0</v>
      </c>
      <c r="FO42" s="29">
        <f t="shared" si="95"/>
        <v>1</v>
      </c>
      <c r="FP42" s="29">
        <f t="shared" si="96"/>
        <v>1</v>
      </c>
      <c r="FQ42" s="30">
        <f t="shared" si="97"/>
        <v>0</v>
      </c>
      <c r="FR42" s="30">
        <f t="shared" si="98"/>
        <v>0</v>
      </c>
      <c r="FS42" s="30">
        <f t="shared" si="143"/>
        <v>0</v>
      </c>
      <c r="FT42" s="30">
        <f t="shared" si="143"/>
        <v>0</v>
      </c>
      <c r="FU42" s="31"/>
      <c r="FV42" s="27" t="e">
        <f t="shared" si="100"/>
        <v>#VALUE!</v>
      </c>
      <c r="FW42" s="28">
        <f t="shared" si="101"/>
        <v>0</v>
      </c>
      <c r="FX42" s="27" t="e">
        <f t="shared" si="102"/>
        <v>#VALUE!</v>
      </c>
      <c r="FY42" s="28">
        <f t="shared" si="103"/>
        <v>0</v>
      </c>
      <c r="FZ42" s="28">
        <f>IF(OR(T42="",T42=" ",T42="　"),0,IF(D42&gt;=840701,0,IF(FK42=1,1,IF(MATCH(T42,Sheet2!$D$3:$D$12,1)&lt;=9,1,0))))</f>
        <v>0</v>
      </c>
      <c r="GA42" s="28">
        <f>IF(OR(X42="",X42=" ",X42="　"),0,IF(D42&gt;=840701,0,IF(FL42=1,1,IF(MATCH(X42,Sheet2!$D$3:$D$12,1)&lt;=9,1,0))))</f>
        <v>0</v>
      </c>
      <c r="GB42" s="28">
        <f>IF(OR(AB42="",AB42=" ",AB42="　"),0,IF(D42&gt;=840701,0,IF(FM42=1,1,IF(MATCH(AB42,Sheet2!$D$3:$D$12,1)&lt;=9,1,0))))</f>
        <v>0</v>
      </c>
      <c r="GC42" s="28">
        <f>IF(OR(AF42="",AF42=" ",AF42="　"),0,IF(D42&gt;=840701,0,IF(FN42=1,1,IF(MATCH(AF42,Sheet2!$D$3:$D$12,1)&lt;=9,1,0))))</f>
        <v>0</v>
      </c>
      <c r="GD42" s="29">
        <f t="shared" si="104"/>
        <v>1</v>
      </c>
      <c r="GE42" s="29">
        <f t="shared" si="105"/>
        <v>1</v>
      </c>
      <c r="GF42" s="30">
        <f t="shared" si="106"/>
        <v>0</v>
      </c>
      <c r="GG42" s="30">
        <f t="shared" si="107"/>
        <v>0</v>
      </c>
      <c r="GH42" s="30">
        <f t="shared" si="144"/>
        <v>0</v>
      </c>
      <c r="GI42" s="30">
        <f t="shared" si="144"/>
        <v>0</v>
      </c>
      <c r="GJ42" s="31"/>
      <c r="GK42" s="27" t="e">
        <f t="shared" si="109"/>
        <v>#VALUE!</v>
      </c>
      <c r="GL42" s="28">
        <f t="shared" si="110"/>
        <v>0</v>
      </c>
      <c r="GM42" s="27" t="e">
        <f t="shared" si="111"/>
        <v>#VALUE!</v>
      </c>
      <c r="GN42" s="28">
        <f t="shared" si="112"/>
        <v>0</v>
      </c>
      <c r="GO42" s="28">
        <f>IF(OR(T42="",T42=" ",T42="　"),0,IF(D42&gt;=840701,0,IF(FZ42=1,1,IF(MATCH(T42,Sheet2!$D$3:$D$12,1)&lt;=10,1,0))))</f>
        <v>0</v>
      </c>
      <c r="GP42" s="28">
        <f>IF(OR(X42="",X42=" ",X42="　"),0,IF(D42&gt;=840701,0,IF(GA42=1,1,IF(MATCH(X42,Sheet2!$D$3:$D$12,1)&lt;=10,1,0))))</f>
        <v>0</v>
      </c>
      <c r="GQ42" s="28">
        <f>IF(OR(AB42="",AB42=" ",AB42="　"),0,IF(D42&gt;=840701,0,IF(GB42=1,1,IF(MATCH(AB42,Sheet2!$D$3:$D$12,1)&lt;=10,1,0))))</f>
        <v>0</v>
      </c>
      <c r="GR42" s="28">
        <f>IF(OR(AF42="",AF42=" ",AF42="　"),0,IF(D42&gt;=840701,0,IF(GC42=1,1,IF(MATCH(AF42,Sheet2!$D$3:$D$12,1)&lt;=10,1,0))))</f>
        <v>0</v>
      </c>
      <c r="GS42" s="29">
        <f t="shared" si="113"/>
        <v>0</v>
      </c>
      <c r="GT42" s="29">
        <f t="shared" si="114"/>
        <v>0</v>
      </c>
      <c r="GU42" s="30">
        <f t="shared" si="115"/>
        <v>0</v>
      </c>
      <c r="GV42" s="30">
        <f t="shared" si="116"/>
        <v>0</v>
      </c>
      <c r="GW42" s="30">
        <f t="shared" si="145"/>
        <v>0</v>
      </c>
      <c r="GX42" s="30">
        <f t="shared" si="145"/>
        <v>0</v>
      </c>
      <c r="GY42" s="131"/>
      <c r="GZ42" s="39" t="str">
        <f t="shared" si="118"/>
        <v>1911/00/00</v>
      </c>
      <c r="HA42" s="131" t="e">
        <f t="shared" si="119"/>
        <v>#VALUE!</v>
      </c>
      <c r="HB42" s="131" t="str">
        <f t="shared" si="120"/>
        <v>1911/00/00</v>
      </c>
      <c r="HC42" s="131" t="e">
        <f t="shared" si="121"/>
        <v>#VALUE!</v>
      </c>
      <c r="HD42" s="131" t="str">
        <f t="shared" si="122"/>
        <v>1911/00/00</v>
      </c>
      <c r="HE42" s="131" t="e">
        <f t="shared" si="123"/>
        <v>#VALUE!</v>
      </c>
      <c r="HF42" s="131" t="str">
        <f t="shared" si="124"/>
        <v>2016/01/01</v>
      </c>
      <c r="HH42" s="131">
        <f>IF(OR(C42="",C42=" ",C42="　"),0,IF(D42&gt;780630,0,ROUND(VLOOKUP(F42,Sheet2!$A$1:$B$20,2,FALSE)*E42,0)))</f>
        <v>0</v>
      </c>
      <c r="HI42" s="131">
        <f t="shared" si="125"/>
        <v>0</v>
      </c>
      <c r="HJ42" s="131">
        <f t="shared" si="126"/>
        <v>0</v>
      </c>
      <c r="HL42" s="131" t="str">
        <f t="shared" si="127"/>
        <v/>
      </c>
      <c r="HM42" s="131" t="str">
        <f t="shared" si="128"/>
        <v/>
      </c>
      <c r="HN42" s="131" t="str">
        <f t="shared" si="129"/>
        <v/>
      </c>
      <c r="HO42" s="131" t="str">
        <f t="shared" si="130"/>
        <v/>
      </c>
      <c r="HP42" s="131" t="str">
        <f t="shared" si="131"/>
        <v/>
      </c>
      <c r="HQ42" s="131" t="str">
        <f t="shared" si="131"/>
        <v/>
      </c>
      <c r="HR42" s="131" t="str">
        <f t="shared" si="132"/>
        <v/>
      </c>
    </row>
    <row r="43" spans="1:226" ht="60" customHeight="1">
      <c r="A43" s="125">
        <v>38</v>
      </c>
      <c r="B43" s="32"/>
      <c r="C43" s="33"/>
      <c r="D43" s="34"/>
      <c r="E43" s="55"/>
      <c r="F43" s="46"/>
      <c r="G43" s="48">
        <f>IF(OR(C43="",C43=" ",C43="　"),0,IF(D43&gt;780630,0,ROUND(VLOOKUP(F43,Sheet2!$A$1:$B$20,2,FALSE),0)))</f>
        <v>0</v>
      </c>
      <c r="H43" s="49">
        <f t="shared" si="0"/>
        <v>0</v>
      </c>
      <c r="I43" s="24">
        <f t="shared" si="1"/>
        <v>0</v>
      </c>
      <c r="J43" s="25">
        <f t="shared" si="2"/>
        <v>0</v>
      </c>
      <c r="K43" s="35"/>
      <c r="L43" s="133" t="str">
        <f t="shared" si="133"/>
        <v/>
      </c>
      <c r="M43" s="51" t="str">
        <f t="shared" si="4"/>
        <v/>
      </c>
      <c r="N43" s="56">
        <v>15.5</v>
      </c>
      <c r="O43" s="38"/>
      <c r="P43" s="133" t="str">
        <f t="shared" si="134"/>
        <v/>
      </c>
      <c r="Q43" s="51" t="str">
        <f t="shared" si="6"/>
        <v/>
      </c>
      <c r="R43" s="56">
        <v>15.5</v>
      </c>
      <c r="S43" s="38"/>
      <c r="T43" s="34"/>
      <c r="U43" s="51" t="str">
        <f t="shared" si="7"/>
        <v/>
      </c>
      <c r="V43" s="56">
        <v>15.5</v>
      </c>
      <c r="W43" s="38"/>
      <c r="X43" s="34"/>
      <c r="Y43" s="51" t="str">
        <f t="shared" si="8"/>
        <v/>
      </c>
      <c r="Z43" s="56">
        <v>15.5</v>
      </c>
      <c r="AA43" s="35"/>
      <c r="AB43" s="34"/>
      <c r="AC43" s="51" t="str">
        <f t="shared" si="9"/>
        <v/>
      </c>
      <c r="AD43" s="56">
        <v>15.5</v>
      </c>
      <c r="AE43" s="38"/>
      <c r="AF43" s="34"/>
      <c r="AG43" s="51" t="str">
        <f t="shared" si="10"/>
        <v/>
      </c>
      <c r="AH43" s="56">
        <v>15.5</v>
      </c>
      <c r="AI43" s="37">
        <f t="shared" si="11"/>
        <v>0</v>
      </c>
      <c r="AJ43" s="47">
        <f t="shared" si="12"/>
        <v>0</v>
      </c>
      <c r="AK43" s="26">
        <f t="shared" si="13"/>
        <v>0</v>
      </c>
      <c r="AL43" s="53">
        <f t="shared" si="14"/>
        <v>0</v>
      </c>
      <c r="AM43" s="36"/>
      <c r="AN43" s="54"/>
      <c r="AO43" s="131" t="e">
        <f>VLOOKUP(LEFT(C43,1),Sheet2!$L$3:$M$28,2,FALSE)&amp;MID(C43,2,9)</f>
        <v>#N/A</v>
      </c>
      <c r="AP43" s="131" t="e">
        <f t="shared" si="15"/>
        <v>#N/A</v>
      </c>
      <c r="AQ43" s="131" t="e">
        <f t="shared" si="16"/>
        <v>#N/A</v>
      </c>
      <c r="AR43" s="27">
        <f t="shared" si="17"/>
        <v>0</v>
      </c>
      <c r="AS43" s="28">
        <f t="shared" si="18"/>
        <v>0</v>
      </c>
      <c r="AT43" s="27">
        <f t="shared" si="19"/>
        <v>0</v>
      </c>
      <c r="AU43" s="28">
        <f t="shared" si="20"/>
        <v>0</v>
      </c>
      <c r="AV43" s="28">
        <f t="shared" si="21"/>
        <v>0</v>
      </c>
      <c r="AW43" s="28">
        <f t="shared" si="22"/>
        <v>0</v>
      </c>
      <c r="AX43" s="28">
        <f t="shared" si="23"/>
        <v>0</v>
      </c>
      <c r="AY43" s="28">
        <f t="shared" si="24"/>
        <v>0</v>
      </c>
      <c r="AZ43" s="29" t="str">
        <f t="shared" si="25"/>
        <v/>
      </c>
      <c r="BA43" s="29"/>
      <c r="BB43" s="30">
        <f t="shared" si="135"/>
        <v>0</v>
      </c>
      <c r="BC43" s="30">
        <f t="shared" si="135"/>
        <v>0</v>
      </c>
      <c r="BD43" s="31">
        <f t="shared" si="27"/>
        <v>0</v>
      </c>
      <c r="BE43" s="131"/>
      <c r="BF43" s="27" t="e">
        <f t="shared" si="28"/>
        <v>#VALUE!</v>
      </c>
      <c r="BG43" s="28">
        <f t="shared" si="29"/>
        <v>0</v>
      </c>
      <c r="BH43" s="27" t="e">
        <f t="shared" si="30"/>
        <v>#VALUE!</v>
      </c>
      <c r="BI43" s="28">
        <f t="shared" si="31"/>
        <v>0</v>
      </c>
      <c r="BJ43" s="28">
        <f>IF(OR(T43="",T43=" ",T43="　"),0,IF(D43&gt;=800701,0,IF(MATCH(T43,Sheet2!$D$3:$D$12,1)&lt;=1,1,0)))</f>
        <v>0</v>
      </c>
      <c r="BK43" s="28">
        <f>IF(OR(X43="",X43=" ",X43="　"),0,IF(D43&gt;=800701,0,IF(MATCH(X43,Sheet2!$D$3:$D$12,1)&lt;=1,1,0)))</f>
        <v>0</v>
      </c>
      <c r="BL43" s="28">
        <f>IF(OR(AB43="",AB43=" ",AB43="　"),0,IF(D43&gt;=800701,0,IF(MATCH(AB43,Sheet2!$D$3:$D$12,1)&lt;=1,1,0)))</f>
        <v>0</v>
      </c>
      <c r="BM43" s="28">
        <f>IF(OR(AF43="",AF43=" ",AF43="　"),0,IF(D43&gt;=800701,0,IF(MATCH(AF43,Sheet2!$D$3:$D$12,1)&lt;=1,1,0)))</f>
        <v>0</v>
      </c>
      <c r="BN43" s="29">
        <f t="shared" si="32"/>
        <v>5</v>
      </c>
      <c r="BO43" s="29">
        <f t="shared" si="33"/>
        <v>3</v>
      </c>
      <c r="BP43" s="30">
        <f t="shared" si="34"/>
        <v>0</v>
      </c>
      <c r="BQ43" s="30">
        <f t="shared" si="35"/>
        <v>0</v>
      </c>
      <c r="BR43" s="30">
        <f t="shared" si="136"/>
        <v>0</v>
      </c>
      <c r="BS43" s="30">
        <f t="shared" si="136"/>
        <v>0</v>
      </c>
      <c r="BT43" s="30"/>
      <c r="BU43" s="27" t="e">
        <f t="shared" si="37"/>
        <v>#VALUE!</v>
      </c>
      <c r="BV43" s="28">
        <f t="shared" si="38"/>
        <v>0</v>
      </c>
      <c r="BW43" s="27" t="e">
        <f t="shared" si="39"/>
        <v>#VALUE!</v>
      </c>
      <c r="BX43" s="28">
        <f t="shared" si="40"/>
        <v>0</v>
      </c>
      <c r="BY43" s="28">
        <f>IF(OR(T43="",T43=" ",T43="　"),0,IF(D43&gt;=810101,0,IF(BJ43=1,1,IF(MATCH(T43,Sheet2!$D$3:$D$12,1)&lt;=2,1,0))))</f>
        <v>0</v>
      </c>
      <c r="BZ43" s="28">
        <f>IF(OR(X43="",X43=" ",X43="　"),0,IF(D43&gt;=810101,0,IF(BK43=1,1,IF(MATCH(X43,Sheet2!$D$3:$D$12,1)&lt;=2,1,0))))</f>
        <v>0</v>
      </c>
      <c r="CA43" s="28">
        <f>IF(OR(AB43="",AB43=" ",AB43="　"),0,IF(D43&gt;=810101,0,IF(BL43=1,1,IF(MATCH(AB43,Sheet2!$D$3:$D$12,1)&lt;=2,1,0))))</f>
        <v>0</v>
      </c>
      <c r="CB43" s="28">
        <f>IF(OR(AF43="",AF43=" ",AF43="　"),0,IF(D43&gt;=810101,0,IF(BM43=1,1,IF(MATCH(AF43,Sheet2!$D$3:$D$12,1)&lt;=2,1,0))))</f>
        <v>0</v>
      </c>
      <c r="CC43" s="29">
        <f t="shared" si="41"/>
        <v>4</v>
      </c>
      <c r="CD43" s="29">
        <f t="shared" si="42"/>
        <v>3</v>
      </c>
      <c r="CE43" s="30">
        <f t="shared" si="43"/>
        <v>0</v>
      </c>
      <c r="CF43" s="30">
        <f t="shared" si="44"/>
        <v>0</v>
      </c>
      <c r="CG43" s="30">
        <f t="shared" si="137"/>
        <v>0</v>
      </c>
      <c r="CH43" s="30">
        <f t="shared" si="137"/>
        <v>0</v>
      </c>
      <c r="CI43" s="30"/>
      <c r="CJ43" s="27" t="e">
        <f t="shared" si="46"/>
        <v>#VALUE!</v>
      </c>
      <c r="CK43" s="28">
        <f t="shared" si="47"/>
        <v>0</v>
      </c>
      <c r="CL43" s="27" t="e">
        <f t="shared" si="48"/>
        <v>#VALUE!</v>
      </c>
      <c r="CM43" s="28">
        <f t="shared" si="49"/>
        <v>0</v>
      </c>
      <c r="CN43" s="28">
        <f>IF(OR(T43="",T43=" ",T43="　"),0,IF(D43&gt;=810701,0,IF(BY43=1,1,IF(MATCH(T43,Sheet2!$D$3:$D$12,1)&lt;=3,1,0))))</f>
        <v>0</v>
      </c>
      <c r="CO43" s="28">
        <f>IF(OR(X43="",X43=" ",X43="　"),0,IF(D43&gt;=810701,0,IF(BZ43=1,1,IF(MATCH(X43,Sheet2!$D$3:$D$12,1)&lt;=3,1,0))))</f>
        <v>0</v>
      </c>
      <c r="CP43" s="28">
        <f>IF(OR(AB43="",AB43=" ",AB43="　"),0,IF(D43&gt;=810701,0,IF(CA43=1,1,IF(MATCH(AB43,Sheet2!$D$3:$D$12,1)&lt;=3,1,0))))</f>
        <v>0</v>
      </c>
      <c r="CQ43" s="28">
        <f>IF(OR(AF43="",AF43=" ",AF43="　"),0,IF(D43&gt;=810701,0,IF(CB43=1,1,IF(MATCH(AF43,Sheet2!$D$3:$D$12,1)&lt;=3,1,0))))</f>
        <v>0</v>
      </c>
      <c r="CR43" s="29">
        <f t="shared" si="50"/>
        <v>4</v>
      </c>
      <c r="CS43" s="29">
        <f t="shared" si="51"/>
        <v>3</v>
      </c>
      <c r="CT43" s="30">
        <f t="shared" si="52"/>
        <v>0</v>
      </c>
      <c r="CU43" s="30">
        <f t="shared" si="53"/>
        <v>0</v>
      </c>
      <c r="CV43" s="30">
        <f t="shared" si="138"/>
        <v>0</v>
      </c>
      <c r="CW43" s="30">
        <f t="shared" si="138"/>
        <v>0</v>
      </c>
      <c r="CX43" s="31"/>
      <c r="CY43" s="27" t="e">
        <f t="shared" si="55"/>
        <v>#VALUE!</v>
      </c>
      <c r="CZ43" s="28">
        <f t="shared" si="56"/>
        <v>0</v>
      </c>
      <c r="DA43" s="27" t="e">
        <f t="shared" si="57"/>
        <v>#VALUE!</v>
      </c>
      <c r="DB43" s="28">
        <f t="shared" si="58"/>
        <v>0</v>
      </c>
      <c r="DC43" s="28">
        <f>IF(OR(T43="",T43=" ",T43="　"),0,IF(D43&gt;=820101,0,IF(CN43=1,1,IF(MATCH(T43,Sheet2!$D$3:$D$12,1)&lt;=4,1,0))))</f>
        <v>0</v>
      </c>
      <c r="DD43" s="28">
        <f>IF(OR(X43="",X43=" ",X43="　"),0,IF(D43&gt;=820101,0,IF(CO43=1,1,IF(MATCH(X43,Sheet2!$D$3:$D$12,1)&lt;=4,1,0))))</f>
        <v>0</v>
      </c>
      <c r="DE43" s="28">
        <f>IF(OR(AB43="",AB43=" ",AB43="　"),0,IF(D43&gt;=820101,0,IF(CP43=1,1,IF(MATCH(AB43,Sheet2!$D$3:$D$12,1)&lt;=4,1,0))))</f>
        <v>0</v>
      </c>
      <c r="DF43" s="28">
        <f>IF(OR(AF43="",AF43=" ",AF43="　"),0,IF(D43&gt;=820101,0,IF(CQ43=1,1,IF(MATCH(AF43,Sheet2!$D$3:$D$12,1)&lt;=4,1,0))))</f>
        <v>0</v>
      </c>
      <c r="DG43" s="29">
        <f t="shared" si="59"/>
        <v>3</v>
      </c>
      <c r="DH43" s="29">
        <f t="shared" si="60"/>
        <v>3</v>
      </c>
      <c r="DI43" s="30">
        <f t="shared" si="61"/>
        <v>0</v>
      </c>
      <c r="DJ43" s="30">
        <f t="shared" si="62"/>
        <v>0</v>
      </c>
      <c r="DK43" s="30">
        <f t="shared" si="139"/>
        <v>0</v>
      </c>
      <c r="DL43" s="30">
        <f t="shared" si="139"/>
        <v>0</v>
      </c>
      <c r="DM43" s="31"/>
      <c r="DN43" s="27" t="e">
        <f t="shared" si="64"/>
        <v>#VALUE!</v>
      </c>
      <c r="DO43" s="28">
        <f t="shared" si="65"/>
        <v>0</v>
      </c>
      <c r="DP43" s="27" t="e">
        <f t="shared" si="66"/>
        <v>#VALUE!</v>
      </c>
      <c r="DQ43" s="28">
        <f t="shared" si="67"/>
        <v>0</v>
      </c>
      <c r="DR43" s="28">
        <f>IF(OR(T43="",T43=" ",T43="　"),0,IF(D43&gt;=820701,0,IF(DC43=1,1,IF(MATCH(T43,Sheet2!$D$3:$D$12,1)&lt;=5,1,0))))</f>
        <v>0</v>
      </c>
      <c r="DS43" s="28">
        <f>IF(OR(X43="",X43=" ",X43="　"),0,IF(D43&gt;=820701,0,IF(DD43=1,1,IF(MATCH(X43,Sheet2!$D$3:$D$12,1)&lt;=5,1,0))))</f>
        <v>0</v>
      </c>
      <c r="DT43" s="28">
        <f>IF(OR(AB43="",AB43=" ",AB43="　"),0,IF(D43&gt;=820701,0,IF(DE43=1,1,IF(MATCH(AB43,Sheet2!$D$3:$D$12,1)&lt;=5,1,0))))</f>
        <v>0</v>
      </c>
      <c r="DU43" s="28">
        <f>IF(OR(AF43="",AF43=" ",AF43="　"),0,IF(D43&gt;=820701,0,IF(DF43=1,1,IF(MATCH(AF43,Sheet2!$D$3:$D$12,1)&lt;=5,1,0))))</f>
        <v>0</v>
      </c>
      <c r="DV43" s="29">
        <f t="shared" si="68"/>
        <v>3</v>
      </c>
      <c r="DW43" s="29">
        <f t="shared" si="69"/>
        <v>3</v>
      </c>
      <c r="DX43" s="30">
        <f t="shared" si="70"/>
        <v>0</v>
      </c>
      <c r="DY43" s="30">
        <f t="shared" si="71"/>
        <v>0</v>
      </c>
      <c r="DZ43" s="30">
        <f t="shared" si="140"/>
        <v>0</v>
      </c>
      <c r="EA43" s="30">
        <f t="shared" si="140"/>
        <v>0</v>
      </c>
      <c r="EB43" s="31"/>
      <c r="EC43" s="27" t="e">
        <f t="shared" si="73"/>
        <v>#VALUE!</v>
      </c>
      <c r="ED43" s="28">
        <f t="shared" si="74"/>
        <v>0</v>
      </c>
      <c r="EE43" s="27" t="e">
        <f t="shared" si="75"/>
        <v>#VALUE!</v>
      </c>
      <c r="EF43" s="28">
        <f t="shared" si="76"/>
        <v>0</v>
      </c>
      <c r="EG43" s="28">
        <f>IF(OR(T43="",T43=" ",T43="　"),0,IF(D43&gt;=830101,0,IF(DR43=1,1,IF(MATCH(T43,Sheet2!$D$3:$D$12,1)&lt;=6,1,0))))</f>
        <v>0</v>
      </c>
      <c r="EH43" s="28">
        <f>IF(OR(X43="",X43=" ",X43="　"),0,IF(D43&gt;=830101,0,IF(DS43=1,1,IF(MATCH(X43,Sheet2!$D$3:$D$12,1)&lt;=6,1,0))))</f>
        <v>0</v>
      </c>
      <c r="EI43" s="28">
        <f>IF(OR(AB43="",AB43=" ",AB43="　"),0,IF(D43&gt;=830101,0,IF(DT43=1,1,IF(MATCH(AB43,Sheet2!$D$3:$D$12,1)&lt;=6,1,0))))</f>
        <v>0</v>
      </c>
      <c r="EJ43" s="28">
        <f>IF(OR(AF43="",AF43=" ",AF43="　"),0,IF(D43&gt;=830101,0,IF(DU43=1,1,IF(MATCH(AF43,Sheet2!$D$3:$D$12,1)&lt;=6,1,0))))</f>
        <v>0</v>
      </c>
      <c r="EK43" s="29">
        <f t="shared" si="77"/>
        <v>2</v>
      </c>
      <c r="EL43" s="29">
        <f t="shared" si="78"/>
        <v>2</v>
      </c>
      <c r="EM43" s="30">
        <f t="shared" si="79"/>
        <v>0</v>
      </c>
      <c r="EN43" s="30">
        <f t="shared" si="80"/>
        <v>0</v>
      </c>
      <c r="EO43" s="30">
        <f t="shared" si="141"/>
        <v>0</v>
      </c>
      <c r="EP43" s="30">
        <f t="shared" si="141"/>
        <v>0</v>
      </c>
      <c r="EQ43" s="31"/>
      <c r="ER43" s="27" t="e">
        <f t="shared" si="82"/>
        <v>#VALUE!</v>
      </c>
      <c r="ES43" s="28">
        <f t="shared" si="83"/>
        <v>0</v>
      </c>
      <c r="ET43" s="27" t="e">
        <f t="shared" si="84"/>
        <v>#VALUE!</v>
      </c>
      <c r="EU43" s="28">
        <f t="shared" si="85"/>
        <v>0</v>
      </c>
      <c r="EV43" s="28">
        <f>IF(OR(T43="",T43=" ",T43="　"),0,IF(D43&gt;=830701,0,IF(EG43=1,1,IF(MATCH(T43,Sheet2!$D$3:$D$12,1)&lt;=7,1,0))))</f>
        <v>0</v>
      </c>
      <c r="EW43" s="28">
        <f>IF(OR(X43="",X43=" ",X43="　"),0,IF(D43&gt;=830701,0,IF(EH43=1,1,IF(MATCH(X43,Sheet2!$D$3:$D$12,1)&lt;=7,1,0))))</f>
        <v>0</v>
      </c>
      <c r="EX43" s="28">
        <f>IF(OR(AB43="",AB43=" ",AB43="　"),0,IF(D43&gt;=830701,0,IF(EI43=1,1,IF(MATCH(AB43,Sheet2!$D$3:$D$12,1)&lt;=7,1,0))))</f>
        <v>0</v>
      </c>
      <c r="EY43" s="28">
        <f>IF(OR(AF43="",AF43=" ",AF43="　"),0,IF(D43&gt;=830701,0,IF(EJ43=1,1,IF(MATCH(AF43,Sheet2!$D$3:$D$12,1)&lt;=7,1,0))))</f>
        <v>0</v>
      </c>
      <c r="EZ43" s="29">
        <f t="shared" si="86"/>
        <v>2</v>
      </c>
      <c r="FA43" s="29">
        <f t="shared" si="87"/>
        <v>2</v>
      </c>
      <c r="FB43" s="30">
        <f t="shared" si="88"/>
        <v>0</v>
      </c>
      <c r="FC43" s="30">
        <f t="shared" si="89"/>
        <v>0</v>
      </c>
      <c r="FD43" s="30">
        <f t="shared" si="142"/>
        <v>0</v>
      </c>
      <c r="FE43" s="30">
        <f t="shared" si="142"/>
        <v>0</v>
      </c>
      <c r="FF43" s="31"/>
      <c r="FG43" s="27" t="e">
        <f t="shared" si="91"/>
        <v>#VALUE!</v>
      </c>
      <c r="FH43" s="28">
        <f t="shared" si="92"/>
        <v>0</v>
      </c>
      <c r="FI43" s="27" t="e">
        <f t="shared" si="93"/>
        <v>#VALUE!</v>
      </c>
      <c r="FJ43" s="28">
        <f t="shared" si="94"/>
        <v>0</v>
      </c>
      <c r="FK43" s="28">
        <f>IF(OR(T43="",T43=" ",T43="　"),0,IF(D43&gt;=840101,0,IF(EV43=1,1,IF(MATCH(T43,Sheet2!$D$3:$D$12,1)&lt;=8,1,0))))</f>
        <v>0</v>
      </c>
      <c r="FL43" s="28">
        <f>IF(OR(X43="",X43=" ",X43="　"),0,IF(D43&gt;=840101,0,IF(EW43=1,1,IF(MATCH(X43,Sheet2!$D$3:$D$12,1)&lt;=8,1,0))))</f>
        <v>0</v>
      </c>
      <c r="FM43" s="28">
        <f>IF(OR(AB43="",AB43=" ",AB43="　"),0,IF(D43&gt;=840101,0,IF(EX43=1,1,IF(MATCH(AB43,Sheet2!$D$3:$D$12,1)&lt;=8,1,0))))</f>
        <v>0</v>
      </c>
      <c r="FN43" s="28">
        <f>IF(OR(AF43="",AF43=" ",AF43="　"),0,IF(D43&gt;=840101,0,IF(EY43=1,1,IF(MATCH(AF43,Sheet2!$D$3:$D$12,1)&lt;=8,1,0))))</f>
        <v>0</v>
      </c>
      <c r="FO43" s="29">
        <f t="shared" si="95"/>
        <v>1</v>
      </c>
      <c r="FP43" s="29">
        <f t="shared" si="96"/>
        <v>1</v>
      </c>
      <c r="FQ43" s="30">
        <f t="shared" si="97"/>
        <v>0</v>
      </c>
      <c r="FR43" s="30">
        <f t="shared" si="98"/>
        <v>0</v>
      </c>
      <c r="FS43" s="30">
        <f t="shared" si="143"/>
        <v>0</v>
      </c>
      <c r="FT43" s="30">
        <f t="shared" si="143"/>
        <v>0</v>
      </c>
      <c r="FU43" s="31"/>
      <c r="FV43" s="27" t="e">
        <f t="shared" si="100"/>
        <v>#VALUE!</v>
      </c>
      <c r="FW43" s="28">
        <f t="shared" si="101"/>
        <v>0</v>
      </c>
      <c r="FX43" s="27" t="e">
        <f t="shared" si="102"/>
        <v>#VALUE!</v>
      </c>
      <c r="FY43" s="28">
        <f t="shared" si="103"/>
        <v>0</v>
      </c>
      <c r="FZ43" s="28">
        <f>IF(OR(T43="",T43=" ",T43="　"),0,IF(D43&gt;=840701,0,IF(FK43=1,1,IF(MATCH(T43,Sheet2!$D$3:$D$12,1)&lt;=9,1,0))))</f>
        <v>0</v>
      </c>
      <c r="GA43" s="28">
        <f>IF(OR(X43="",X43=" ",X43="　"),0,IF(D43&gt;=840701,0,IF(FL43=1,1,IF(MATCH(X43,Sheet2!$D$3:$D$12,1)&lt;=9,1,0))))</f>
        <v>0</v>
      </c>
      <c r="GB43" s="28">
        <f>IF(OR(AB43="",AB43=" ",AB43="　"),0,IF(D43&gt;=840701,0,IF(FM43=1,1,IF(MATCH(AB43,Sheet2!$D$3:$D$12,1)&lt;=9,1,0))))</f>
        <v>0</v>
      </c>
      <c r="GC43" s="28">
        <f>IF(OR(AF43="",AF43=" ",AF43="　"),0,IF(D43&gt;=840701,0,IF(FN43=1,1,IF(MATCH(AF43,Sheet2!$D$3:$D$12,1)&lt;=9,1,0))))</f>
        <v>0</v>
      </c>
      <c r="GD43" s="29">
        <f t="shared" si="104"/>
        <v>1</v>
      </c>
      <c r="GE43" s="29">
        <f t="shared" si="105"/>
        <v>1</v>
      </c>
      <c r="GF43" s="30">
        <f t="shared" si="106"/>
        <v>0</v>
      </c>
      <c r="GG43" s="30">
        <f t="shared" si="107"/>
        <v>0</v>
      </c>
      <c r="GH43" s="30">
        <f t="shared" si="144"/>
        <v>0</v>
      </c>
      <c r="GI43" s="30">
        <f t="shared" si="144"/>
        <v>0</v>
      </c>
      <c r="GJ43" s="31"/>
      <c r="GK43" s="27" t="e">
        <f t="shared" si="109"/>
        <v>#VALUE!</v>
      </c>
      <c r="GL43" s="28">
        <f t="shared" si="110"/>
        <v>0</v>
      </c>
      <c r="GM43" s="27" t="e">
        <f t="shared" si="111"/>
        <v>#VALUE!</v>
      </c>
      <c r="GN43" s="28">
        <f t="shared" si="112"/>
        <v>0</v>
      </c>
      <c r="GO43" s="28">
        <f>IF(OR(T43="",T43=" ",T43="　"),0,IF(D43&gt;=840701,0,IF(FZ43=1,1,IF(MATCH(T43,Sheet2!$D$3:$D$12,1)&lt;=10,1,0))))</f>
        <v>0</v>
      </c>
      <c r="GP43" s="28">
        <f>IF(OR(X43="",X43=" ",X43="　"),0,IF(D43&gt;=840701,0,IF(GA43=1,1,IF(MATCH(X43,Sheet2!$D$3:$D$12,1)&lt;=10,1,0))))</f>
        <v>0</v>
      </c>
      <c r="GQ43" s="28">
        <f>IF(OR(AB43="",AB43=" ",AB43="　"),0,IF(D43&gt;=840701,0,IF(GB43=1,1,IF(MATCH(AB43,Sheet2!$D$3:$D$12,1)&lt;=10,1,0))))</f>
        <v>0</v>
      </c>
      <c r="GR43" s="28">
        <f>IF(OR(AF43="",AF43=" ",AF43="　"),0,IF(D43&gt;=840701,0,IF(GC43=1,1,IF(MATCH(AF43,Sheet2!$D$3:$D$12,1)&lt;=10,1,0))))</f>
        <v>0</v>
      </c>
      <c r="GS43" s="29">
        <f t="shared" si="113"/>
        <v>0</v>
      </c>
      <c r="GT43" s="29">
        <f t="shared" si="114"/>
        <v>0</v>
      </c>
      <c r="GU43" s="30">
        <f t="shared" si="115"/>
        <v>0</v>
      </c>
      <c r="GV43" s="30">
        <f t="shared" si="116"/>
        <v>0</v>
      </c>
      <c r="GW43" s="30">
        <f t="shared" si="145"/>
        <v>0</v>
      </c>
      <c r="GX43" s="30">
        <f t="shared" si="145"/>
        <v>0</v>
      </c>
      <c r="GY43" s="131"/>
      <c r="GZ43" s="39" t="str">
        <f t="shared" si="118"/>
        <v>1911/00/00</v>
      </c>
      <c r="HA43" s="131" t="e">
        <f t="shared" si="119"/>
        <v>#VALUE!</v>
      </c>
      <c r="HB43" s="131" t="str">
        <f t="shared" si="120"/>
        <v>1911/00/00</v>
      </c>
      <c r="HC43" s="131" t="e">
        <f t="shared" si="121"/>
        <v>#VALUE!</v>
      </c>
      <c r="HD43" s="131" t="str">
        <f t="shared" si="122"/>
        <v>1911/00/00</v>
      </c>
      <c r="HE43" s="131" t="e">
        <f t="shared" si="123"/>
        <v>#VALUE!</v>
      </c>
      <c r="HF43" s="131" t="str">
        <f t="shared" si="124"/>
        <v>2016/01/01</v>
      </c>
      <c r="HH43" s="131">
        <f>IF(OR(C43="",C43=" ",C43="　"),0,IF(D43&gt;780630,0,ROUND(VLOOKUP(F43,Sheet2!$A$1:$B$20,2,FALSE)*E43,0)))</f>
        <v>0</v>
      </c>
      <c r="HI43" s="131">
        <f t="shared" si="125"/>
        <v>0</v>
      </c>
      <c r="HJ43" s="131">
        <f t="shared" si="126"/>
        <v>0</v>
      </c>
      <c r="HL43" s="131" t="str">
        <f t="shared" si="127"/>
        <v/>
      </c>
      <c r="HM43" s="131" t="str">
        <f t="shared" si="128"/>
        <v/>
      </c>
      <c r="HN43" s="131" t="str">
        <f t="shared" si="129"/>
        <v/>
      </c>
      <c r="HO43" s="131" t="str">
        <f t="shared" si="130"/>
        <v/>
      </c>
      <c r="HP43" s="131" t="str">
        <f t="shared" si="131"/>
        <v/>
      </c>
      <c r="HQ43" s="131" t="str">
        <f t="shared" si="131"/>
        <v/>
      </c>
      <c r="HR43" s="131" t="str">
        <f t="shared" si="132"/>
        <v/>
      </c>
    </row>
    <row r="44" spans="1:226" ht="60" customHeight="1">
      <c r="A44" s="125">
        <v>39</v>
      </c>
      <c r="B44" s="32"/>
      <c r="C44" s="33"/>
      <c r="D44" s="34"/>
      <c r="E44" s="55"/>
      <c r="F44" s="46"/>
      <c r="G44" s="48">
        <f>IF(OR(C44="",C44=" ",C44="　"),0,IF(D44&gt;780630,0,ROUND(VLOOKUP(F44,Sheet2!$A$1:$B$20,2,FALSE),0)))</f>
        <v>0</v>
      </c>
      <c r="H44" s="49">
        <f t="shared" si="0"/>
        <v>0</v>
      </c>
      <c r="I44" s="24">
        <f t="shared" si="1"/>
        <v>0</v>
      </c>
      <c r="J44" s="25">
        <f t="shared" si="2"/>
        <v>0</v>
      </c>
      <c r="K44" s="35"/>
      <c r="L44" s="133" t="str">
        <f t="shared" si="133"/>
        <v/>
      </c>
      <c r="M44" s="51" t="str">
        <f t="shared" si="4"/>
        <v/>
      </c>
      <c r="N44" s="56">
        <v>15.5</v>
      </c>
      <c r="O44" s="38"/>
      <c r="P44" s="133" t="str">
        <f t="shared" si="134"/>
        <v/>
      </c>
      <c r="Q44" s="51" t="str">
        <f t="shared" si="6"/>
        <v/>
      </c>
      <c r="R44" s="56">
        <v>15.5</v>
      </c>
      <c r="S44" s="38"/>
      <c r="T44" s="34"/>
      <c r="U44" s="51" t="str">
        <f t="shared" si="7"/>
        <v/>
      </c>
      <c r="V44" s="56">
        <v>15.5</v>
      </c>
      <c r="W44" s="38"/>
      <c r="X44" s="34"/>
      <c r="Y44" s="51" t="str">
        <f t="shared" si="8"/>
        <v/>
      </c>
      <c r="Z44" s="56">
        <v>15.5</v>
      </c>
      <c r="AA44" s="35"/>
      <c r="AB44" s="34"/>
      <c r="AC44" s="51" t="str">
        <f t="shared" si="9"/>
        <v/>
      </c>
      <c r="AD44" s="56">
        <v>15.5</v>
      </c>
      <c r="AE44" s="38"/>
      <c r="AF44" s="34"/>
      <c r="AG44" s="51" t="str">
        <f t="shared" si="10"/>
        <v/>
      </c>
      <c r="AH44" s="56">
        <v>15.5</v>
      </c>
      <c r="AI44" s="37">
        <f t="shared" si="11"/>
        <v>0</v>
      </c>
      <c r="AJ44" s="47">
        <f t="shared" si="12"/>
        <v>0</v>
      </c>
      <c r="AK44" s="26">
        <f t="shared" si="13"/>
        <v>0</v>
      </c>
      <c r="AL44" s="53">
        <f t="shared" si="14"/>
        <v>0</v>
      </c>
      <c r="AM44" s="36"/>
      <c r="AN44" s="54"/>
      <c r="AO44" s="131" t="e">
        <f>VLOOKUP(LEFT(C44,1),Sheet2!$L$3:$M$28,2,FALSE)&amp;MID(C44,2,9)</f>
        <v>#N/A</v>
      </c>
      <c r="AP44" s="131" t="e">
        <f t="shared" si="15"/>
        <v>#N/A</v>
      </c>
      <c r="AQ44" s="131" t="e">
        <f t="shared" si="16"/>
        <v>#N/A</v>
      </c>
      <c r="AR44" s="27">
        <f t="shared" si="17"/>
        <v>0</v>
      </c>
      <c r="AS44" s="28">
        <f t="shared" si="18"/>
        <v>0</v>
      </c>
      <c r="AT44" s="27">
        <f t="shared" si="19"/>
        <v>0</v>
      </c>
      <c r="AU44" s="28">
        <f t="shared" si="20"/>
        <v>0</v>
      </c>
      <c r="AV44" s="28">
        <f t="shared" si="21"/>
        <v>0</v>
      </c>
      <c r="AW44" s="28">
        <f t="shared" si="22"/>
        <v>0</v>
      </c>
      <c r="AX44" s="28">
        <f t="shared" si="23"/>
        <v>0</v>
      </c>
      <c r="AY44" s="28">
        <f t="shared" si="24"/>
        <v>0</v>
      </c>
      <c r="AZ44" s="29" t="str">
        <f t="shared" si="25"/>
        <v/>
      </c>
      <c r="BA44" s="29"/>
      <c r="BB44" s="30">
        <f t="shared" si="135"/>
        <v>0</v>
      </c>
      <c r="BC44" s="30">
        <f t="shared" si="135"/>
        <v>0</v>
      </c>
      <c r="BD44" s="31">
        <f t="shared" si="27"/>
        <v>0</v>
      </c>
      <c r="BE44" s="131"/>
      <c r="BF44" s="27" t="e">
        <f t="shared" si="28"/>
        <v>#VALUE!</v>
      </c>
      <c r="BG44" s="28">
        <f t="shared" si="29"/>
        <v>0</v>
      </c>
      <c r="BH44" s="27" t="e">
        <f t="shared" si="30"/>
        <v>#VALUE!</v>
      </c>
      <c r="BI44" s="28">
        <f t="shared" si="31"/>
        <v>0</v>
      </c>
      <c r="BJ44" s="28">
        <f>IF(OR(T44="",T44=" ",T44="　"),0,IF(D44&gt;=800701,0,IF(MATCH(T44,Sheet2!$D$3:$D$12,1)&lt;=1,1,0)))</f>
        <v>0</v>
      </c>
      <c r="BK44" s="28">
        <f>IF(OR(X44="",X44=" ",X44="　"),0,IF(D44&gt;=800701,0,IF(MATCH(X44,Sheet2!$D$3:$D$12,1)&lt;=1,1,0)))</f>
        <v>0</v>
      </c>
      <c r="BL44" s="28">
        <f>IF(OR(AB44="",AB44=" ",AB44="　"),0,IF(D44&gt;=800701,0,IF(MATCH(AB44,Sheet2!$D$3:$D$12,1)&lt;=1,1,0)))</f>
        <v>0</v>
      </c>
      <c r="BM44" s="28">
        <f>IF(OR(AF44="",AF44=" ",AF44="　"),0,IF(D44&gt;=800701,0,IF(MATCH(AF44,Sheet2!$D$3:$D$12,1)&lt;=1,1,0)))</f>
        <v>0</v>
      </c>
      <c r="BN44" s="29">
        <f t="shared" si="32"/>
        <v>5</v>
      </c>
      <c r="BO44" s="29">
        <f t="shared" si="33"/>
        <v>3</v>
      </c>
      <c r="BP44" s="30">
        <f t="shared" si="34"/>
        <v>0</v>
      </c>
      <c r="BQ44" s="30">
        <f t="shared" si="35"/>
        <v>0</v>
      </c>
      <c r="BR44" s="30">
        <f t="shared" si="136"/>
        <v>0</v>
      </c>
      <c r="BS44" s="30">
        <f t="shared" si="136"/>
        <v>0</v>
      </c>
      <c r="BT44" s="30"/>
      <c r="BU44" s="27" t="e">
        <f t="shared" si="37"/>
        <v>#VALUE!</v>
      </c>
      <c r="BV44" s="28">
        <f t="shared" si="38"/>
        <v>0</v>
      </c>
      <c r="BW44" s="27" t="e">
        <f t="shared" si="39"/>
        <v>#VALUE!</v>
      </c>
      <c r="BX44" s="28">
        <f t="shared" si="40"/>
        <v>0</v>
      </c>
      <c r="BY44" s="28">
        <f>IF(OR(T44="",T44=" ",T44="　"),0,IF(D44&gt;=810101,0,IF(BJ44=1,1,IF(MATCH(T44,Sheet2!$D$3:$D$12,1)&lt;=2,1,0))))</f>
        <v>0</v>
      </c>
      <c r="BZ44" s="28">
        <f>IF(OR(X44="",X44=" ",X44="　"),0,IF(D44&gt;=810101,0,IF(BK44=1,1,IF(MATCH(X44,Sheet2!$D$3:$D$12,1)&lt;=2,1,0))))</f>
        <v>0</v>
      </c>
      <c r="CA44" s="28">
        <f>IF(OR(AB44="",AB44=" ",AB44="　"),0,IF(D44&gt;=810101,0,IF(BL44=1,1,IF(MATCH(AB44,Sheet2!$D$3:$D$12,1)&lt;=2,1,0))))</f>
        <v>0</v>
      </c>
      <c r="CB44" s="28">
        <f>IF(OR(AF44="",AF44=" ",AF44="　"),0,IF(D44&gt;=810101,0,IF(BM44=1,1,IF(MATCH(AF44,Sheet2!$D$3:$D$12,1)&lt;=2,1,0))))</f>
        <v>0</v>
      </c>
      <c r="CC44" s="29">
        <f t="shared" si="41"/>
        <v>4</v>
      </c>
      <c r="CD44" s="29">
        <f t="shared" si="42"/>
        <v>3</v>
      </c>
      <c r="CE44" s="30">
        <f t="shared" si="43"/>
        <v>0</v>
      </c>
      <c r="CF44" s="30">
        <f t="shared" si="44"/>
        <v>0</v>
      </c>
      <c r="CG44" s="30">
        <f t="shared" si="137"/>
        <v>0</v>
      </c>
      <c r="CH44" s="30">
        <f t="shared" si="137"/>
        <v>0</v>
      </c>
      <c r="CI44" s="30"/>
      <c r="CJ44" s="27" t="e">
        <f t="shared" si="46"/>
        <v>#VALUE!</v>
      </c>
      <c r="CK44" s="28">
        <f t="shared" si="47"/>
        <v>0</v>
      </c>
      <c r="CL44" s="27" t="e">
        <f t="shared" si="48"/>
        <v>#VALUE!</v>
      </c>
      <c r="CM44" s="28">
        <f t="shared" si="49"/>
        <v>0</v>
      </c>
      <c r="CN44" s="28">
        <f>IF(OR(T44="",T44=" ",T44="　"),0,IF(D44&gt;=810701,0,IF(BY44=1,1,IF(MATCH(T44,Sheet2!$D$3:$D$12,1)&lt;=3,1,0))))</f>
        <v>0</v>
      </c>
      <c r="CO44" s="28">
        <f>IF(OR(X44="",X44=" ",X44="　"),0,IF(D44&gt;=810701,0,IF(BZ44=1,1,IF(MATCH(X44,Sheet2!$D$3:$D$12,1)&lt;=3,1,0))))</f>
        <v>0</v>
      </c>
      <c r="CP44" s="28">
        <f>IF(OR(AB44="",AB44=" ",AB44="　"),0,IF(D44&gt;=810701,0,IF(CA44=1,1,IF(MATCH(AB44,Sheet2!$D$3:$D$12,1)&lt;=3,1,0))))</f>
        <v>0</v>
      </c>
      <c r="CQ44" s="28">
        <f>IF(OR(AF44="",AF44=" ",AF44="　"),0,IF(D44&gt;=810701,0,IF(CB44=1,1,IF(MATCH(AF44,Sheet2!$D$3:$D$12,1)&lt;=3,1,0))))</f>
        <v>0</v>
      </c>
      <c r="CR44" s="29">
        <f t="shared" si="50"/>
        <v>4</v>
      </c>
      <c r="CS44" s="29">
        <f t="shared" si="51"/>
        <v>3</v>
      </c>
      <c r="CT44" s="30">
        <f t="shared" si="52"/>
        <v>0</v>
      </c>
      <c r="CU44" s="30">
        <f t="shared" si="53"/>
        <v>0</v>
      </c>
      <c r="CV44" s="30">
        <f t="shared" si="138"/>
        <v>0</v>
      </c>
      <c r="CW44" s="30">
        <f t="shared" si="138"/>
        <v>0</v>
      </c>
      <c r="CX44" s="31"/>
      <c r="CY44" s="27" t="e">
        <f t="shared" si="55"/>
        <v>#VALUE!</v>
      </c>
      <c r="CZ44" s="28">
        <f t="shared" si="56"/>
        <v>0</v>
      </c>
      <c r="DA44" s="27" t="e">
        <f t="shared" si="57"/>
        <v>#VALUE!</v>
      </c>
      <c r="DB44" s="28">
        <f t="shared" si="58"/>
        <v>0</v>
      </c>
      <c r="DC44" s="28">
        <f>IF(OR(T44="",T44=" ",T44="　"),0,IF(D44&gt;=820101,0,IF(CN44=1,1,IF(MATCH(T44,Sheet2!$D$3:$D$12,1)&lt;=4,1,0))))</f>
        <v>0</v>
      </c>
      <c r="DD44" s="28">
        <f>IF(OR(X44="",X44=" ",X44="　"),0,IF(D44&gt;=820101,0,IF(CO44=1,1,IF(MATCH(X44,Sheet2!$D$3:$D$12,1)&lt;=4,1,0))))</f>
        <v>0</v>
      </c>
      <c r="DE44" s="28">
        <f>IF(OR(AB44="",AB44=" ",AB44="　"),0,IF(D44&gt;=820101,0,IF(CP44=1,1,IF(MATCH(AB44,Sheet2!$D$3:$D$12,1)&lt;=4,1,0))))</f>
        <v>0</v>
      </c>
      <c r="DF44" s="28">
        <f>IF(OR(AF44="",AF44=" ",AF44="　"),0,IF(D44&gt;=820101,0,IF(CQ44=1,1,IF(MATCH(AF44,Sheet2!$D$3:$D$12,1)&lt;=4,1,0))))</f>
        <v>0</v>
      </c>
      <c r="DG44" s="29">
        <f t="shared" si="59"/>
        <v>3</v>
      </c>
      <c r="DH44" s="29">
        <f t="shared" si="60"/>
        <v>3</v>
      </c>
      <c r="DI44" s="30">
        <f t="shared" si="61"/>
        <v>0</v>
      </c>
      <c r="DJ44" s="30">
        <f t="shared" si="62"/>
        <v>0</v>
      </c>
      <c r="DK44" s="30">
        <f t="shared" si="139"/>
        <v>0</v>
      </c>
      <c r="DL44" s="30">
        <f t="shared" si="139"/>
        <v>0</v>
      </c>
      <c r="DM44" s="31"/>
      <c r="DN44" s="27" t="e">
        <f t="shared" si="64"/>
        <v>#VALUE!</v>
      </c>
      <c r="DO44" s="28">
        <f t="shared" si="65"/>
        <v>0</v>
      </c>
      <c r="DP44" s="27" t="e">
        <f t="shared" si="66"/>
        <v>#VALUE!</v>
      </c>
      <c r="DQ44" s="28">
        <f t="shared" si="67"/>
        <v>0</v>
      </c>
      <c r="DR44" s="28">
        <f>IF(OR(T44="",T44=" ",T44="　"),0,IF(D44&gt;=820701,0,IF(DC44=1,1,IF(MATCH(T44,Sheet2!$D$3:$D$12,1)&lt;=5,1,0))))</f>
        <v>0</v>
      </c>
      <c r="DS44" s="28">
        <f>IF(OR(X44="",X44=" ",X44="　"),0,IF(D44&gt;=820701,0,IF(DD44=1,1,IF(MATCH(X44,Sheet2!$D$3:$D$12,1)&lt;=5,1,0))))</f>
        <v>0</v>
      </c>
      <c r="DT44" s="28">
        <f>IF(OR(AB44="",AB44=" ",AB44="　"),0,IF(D44&gt;=820701,0,IF(DE44=1,1,IF(MATCH(AB44,Sheet2!$D$3:$D$12,1)&lt;=5,1,0))))</f>
        <v>0</v>
      </c>
      <c r="DU44" s="28">
        <f>IF(OR(AF44="",AF44=" ",AF44="　"),0,IF(D44&gt;=820701,0,IF(DF44=1,1,IF(MATCH(AF44,Sheet2!$D$3:$D$12,1)&lt;=5,1,0))))</f>
        <v>0</v>
      </c>
      <c r="DV44" s="29">
        <f t="shared" si="68"/>
        <v>3</v>
      </c>
      <c r="DW44" s="29">
        <f t="shared" si="69"/>
        <v>3</v>
      </c>
      <c r="DX44" s="30">
        <f t="shared" si="70"/>
        <v>0</v>
      </c>
      <c r="DY44" s="30">
        <f t="shared" si="71"/>
        <v>0</v>
      </c>
      <c r="DZ44" s="30">
        <f t="shared" si="140"/>
        <v>0</v>
      </c>
      <c r="EA44" s="30">
        <f t="shared" si="140"/>
        <v>0</v>
      </c>
      <c r="EB44" s="31"/>
      <c r="EC44" s="27" t="e">
        <f t="shared" si="73"/>
        <v>#VALUE!</v>
      </c>
      <c r="ED44" s="28">
        <f t="shared" si="74"/>
        <v>0</v>
      </c>
      <c r="EE44" s="27" t="e">
        <f t="shared" si="75"/>
        <v>#VALUE!</v>
      </c>
      <c r="EF44" s="28">
        <f t="shared" si="76"/>
        <v>0</v>
      </c>
      <c r="EG44" s="28">
        <f>IF(OR(T44="",T44=" ",T44="　"),0,IF(D44&gt;=830101,0,IF(DR44=1,1,IF(MATCH(T44,Sheet2!$D$3:$D$12,1)&lt;=6,1,0))))</f>
        <v>0</v>
      </c>
      <c r="EH44" s="28">
        <f>IF(OR(X44="",X44=" ",X44="　"),0,IF(D44&gt;=830101,0,IF(DS44=1,1,IF(MATCH(X44,Sheet2!$D$3:$D$12,1)&lt;=6,1,0))))</f>
        <v>0</v>
      </c>
      <c r="EI44" s="28">
        <f>IF(OR(AB44="",AB44=" ",AB44="　"),0,IF(D44&gt;=830101,0,IF(DT44=1,1,IF(MATCH(AB44,Sheet2!$D$3:$D$12,1)&lt;=6,1,0))))</f>
        <v>0</v>
      </c>
      <c r="EJ44" s="28">
        <f>IF(OR(AF44="",AF44=" ",AF44="　"),0,IF(D44&gt;=830101,0,IF(DU44=1,1,IF(MATCH(AF44,Sheet2!$D$3:$D$12,1)&lt;=6,1,0))))</f>
        <v>0</v>
      </c>
      <c r="EK44" s="29">
        <f t="shared" si="77"/>
        <v>2</v>
      </c>
      <c r="EL44" s="29">
        <f t="shared" si="78"/>
        <v>2</v>
      </c>
      <c r="EM44" s="30">
        <f t="shared" si="79"/>
        <v>0</v>
      </c>
      <c r="EN44" s="30">
        <f t="shared" si="80"/>
        <v>0</v>
      </c>
      <c r="EO44" s="30">
        <f t="shared" si="141"/>
        <v>0</v>
      </c>
      <c r="EP44" s="30">
        <f t="shared" si="141"/>
        <v>0</v>
      </c>
      <c r="EQ44" s="31"/>
      <c r="ER44" s="27" t="e">
        <f t="shared" si="82"/>
        <v>#VALUE!</v>
      </c>
      <c r="ES44" s="28">
        <f t="shared" si="83"/>
        <v>0</v>
      </c>
      <c r="ET44" s="27" t="e">
        <f t="shared" si="84"/>
        <v>#VALUE!</v>
      </c>
      <c r="EU44" s="28">
        <f t="shared" si="85"/>
        <v>0</v>
      </c>
      <c r="EV44" s="28">
        <f>IF(OR(T44="",T44=" ",T44="　"),0,IF(D44&gt;=830701,0,IF(EG44=1,1,IF(MATCH(T44,Sheet2!$D$3:$D$12,1)&lt;=7,1,0))))</f>
        <v>0</v>
      </c>
      <c r="EW44" s="28">
        <f>IF(OR(X44="",X44=" ",X44="　"),0,IF(D44&gt;=830701,0,IF(EH44=1,1,IF(MATCH(X44,Sheet2!$D$3:$D$12,1)&lt;=7,1,0))))</f>
        <v>0</v>
      </c>
      <c r="EX44" s="28">
        <f>IF(OR(AB44="",AB44=" ",AB44="　"),0,IF(D44&gt;=830701,0,IF(EI44=1,1,IF(MATCH(AB44,Sheet2!$D$3:$D$12,1)&lt;=7,1,0))))</f>
        <v>0</v>
      </c>
      <c r="EY44" s="28">
        <f>IF(OR(AF44="",AF44=" ",AF44="　"),0,IF(D44&gt;=830701,0,IF(EJ44=1,1,IF(MATCH(AF44,Sheet2!$D$3:$D$12,1)&lt;=7,1,0))))</f>
        <v>0</v>
      </c>
      <c r="EZ44" s="29">
        <f t="shared" si="86"/>
        <v>2</v>
      </c>
      <c r="FA44" s="29">
        <f t="shared" si="87"/>
        <v>2</v>
      </c>
      <c r="FB44" s="30">
        <f t="shared" si="88"/>
        <v>0</v>
      </c>
      <c r="FC44" s="30">
        <f t="shared" si="89"/>
        <v>0</v>
      </c>
      <c r="FD44" s="30">
        <f t="shared" si="142"/>
        <v>0</v>
      </c>
      <c r="FE44" s="30">
        <f t="shared" si="142"/>
        <v>0</v>
      </c>
      <c r="FF44" s="31"/>
      <c r="FG44" s="27" t="e">
        <f t="shared" si="91"/>
        <v>#VALUE!</v>
      </c>
      <c r="FH44" s="28">
        <f t="shared" si="92"/>
        <v>0</v>
      </c>
      <c r="FI44" s="27" t="e">
        <f t="shared" si="93"/>
        <v>#VALUE!</v>
      </c>
      <c r="FJ44" s="28">
        <f t="shared" si="94"/>
        <v>0</v>
      </c>
      <c r="FK44" s="28">
        <f>IF(OR(T44="",T44=" ",T44="　"),0,IF(D44&gt;=840101,0,IF(EV44=1,1,IF(MATCH(T44,Sheet2!$D$3:$D$12,1)&lt;=8,1,0))))</f>
        <v>0</v>
      </c>
      <c r="FL44" s="28">
        <f>IF(OR(X44="",X44=" ",X44="　"),0,IF(D44&gt;=840101,0,IF(EW44=1,1,IF(MATCH(X44,Sheet2!$D$3:$D$12,1)&lt;=8,1,0))))</f>
        <v>0</v>
      </c>
      <c r="FM44" s="28">
        <f>IF(OR(AB44="",AB44=" ",AB44="　"),0,IF(D44&gt;=840101,0,IF(EX44=1,1,IF(MATCH(AB44,Sheet2!$D$3:$D$12,1)&lt;=8,1,0))))</f>
        <v>0</v>
      </c>
      <c r="FN44" s="28">
        <f>IF(OR(AF44="",AF44=" ",AF44="　"),0,IF(D44&gt;=840101,0,IF(EY44=1,1,IF(MATCH(AF44,Sheet2!$D$3:$D$12,1)&lt;=8,1,0))))</f>
        <v>0</v>
      </c>
      <c r="FO44" s="29">
        <f t="shared" si="95"/>
        <v>1</v>
      </c>
      <c r="FP44" s="29">
        <f t="shared" si="96"/>
        <v>1</v>
      </c>
      <c r="FQ44" s="30">
        <f t="shared" si="97"/>
        <v>0</v>
      </c>
      <c r="FR44" s="30">
        <f t="shared" si="98"/>
        <v>0</v>
      </c>
      <c r="FS44" s="30">
        <f t="shared" si="143"/>
        <v>0</v>
      </c>
      <c r="FT44" s="30">
        <f t="shared" si="143"/>
        <v>0</v>
      </c>
      <c r="FU44" s="31"/>
      <c r="FV44" s="27" t="e">
        <f t="shared" si="100"/>
        <v>#VALUE!</v>
      </c>
      <c r="FW44" s="28">
        <f t="shared" si="101"/>
        <v>0</v>
      </c>
      <c r="FX44" s="27" t="e">
        <f t="shared" si="102"/>
        <v>#VALUE!</v>
      </c>
      <c r="FY44" s="28">
        <f t="shared" si="103"/>
        <v>0</v>
      </c>
      <c r="FZ44" s="28">
        <f>IF(OR(T44="",T44=" ",T44="　"),0,IF(D44&gt;=840701,0,IF(FK44=1,1,IF(MATCH(T44,Sheet2!$D$3:$D$12,1)&lt;=9,1,0))))</f>
        <v>0</v>
      </c>
      <c r="GA44" s="28">
        <f>IF(OR(X44="",X44=" ",X44="　"),0,IF(D44&gt;=840701,0,IF(FL44=1,1,IF(MATCH(X44,Sheet2!$D$3:$D$12,1)&lt;=9,1,0))))</f>
        <v>0</v>
      </c>
      <c r="GB44" s="28">
        <f>IF(OR(AB44="",AB44=" ",AB44="　"),0,IF(D44&gt;=840701,0,IF(FM44=1,1,IF(MATCH(AB44,Sheet2!$D$3:$D$12,1)&lt;=9,1,0))))</f>
        <v>0</v>
      </c>
      <c r="GC44" s="28">
        <f>IF(OR(AF44="",AF44=" ",AF44="　"),0,IF(D44&gt;=840701,0,IF(FN44=1,1,IF(MATCH(AF44,Sheet2!$D$3:$D$12,1)&lt;=9,1,0))))</f>
        <v>0</v>
      </c>
      <c r="GD44" s="29">
        <f t="shared" si="104"/>
        <v>1</v>
      </c>
      <c r="GE44" s="29">
        <f t="shared" si="105"/>
        <v>1</v>
      </c>
      <c r="GF44" s="30">
        <f t="shared" si="106"/>
        <v>0</v>
      </c>
      <c r="GG44" s="30">
        <f t="shared" si="107"/>
        <v>0</v>
      </c>
      <c r="GH44" s="30">
        <f t="shared" si="144"/>
        <v>0</v>
      </c>
      <c r="GI44" s="30">
        <f t="shared" si="144"/>
        <v>0</v>
      </c>
      <c r="GJ44" s="31"/>
      <c r="GK44" s="27" t="e">
        <f t="shared" si="109"/>
        <v>#VALUE!</v>
      </c>
      <c r="GL44" s="28">
        <f t="shared" si="110"/>
        <v>0</v>
      </c>
      <c r="GM44" s="27" t="e">
        <f t="shared" si="111"/>
        <v>#VALUE!</v>
      </c>
      <c r="GN44" s="28">
        <f t="shared" si="112"/>
        <v>0</v>
      </c>
      <c r="GO44" s="28">
        <f>IF(OR(T44="",T44=" ",T44="　"),0,IF(D44&gt;=840701,0,IF(FZ44=1,1,IF(MATCH(T44,Sheet2!$D$3:$D$12,1)&lt;=10,1,0))))</f>
        <v>0</v>
      </c>
      <c r="GP44" s="28">
        <f>IF(OR(X44="",X44=" ",X44="　"),0,IF(D44&gt;=840701,0,IF(GA44=1,1,IF(MATCH(X44,Sheet2!$D$3:$D$12,1)&lt;=10,1,0))))</f>
        <v>0</v>
      </c>
      <c r="GQ44" s="28">
        <f>IF(OR(AB44="",AB44=" ",AB44="　"),0,IF(D44&gt;=840701,0,IF(GB44=1,1,IF(MATCH(AB44,Sheet2!$D$3:$D$12,1)&lt;=10,1,0))))</f>
        <v>0</v>
      </c>
      <c r="GR44" s="28">
        <f>IF(OR(AF44="",AF44=" ",AF44="　"),0,IF(D44&gt;=840701,0,IF(GC44=1,1,IF(MATCH(AF44,Sheet2!$D$3:$D$12,1)&lt;=10,1,0))))</f>
        <v>0</v>
      </c>
      <c r="GS44" s="29">
        <f t="shared" si="113"/>
        <v>0</v>
      </c>
      <c r="GT44" s="29">
        <f t="shared" si="114"/>
        <v>0</v>
      </c>
      <c r="GU44" s="30">
        <f t="shared" si="115"/>
        <v>0</v>
      </c>
      <c r="GV44" s="30">
        <f t="shared" si="116"/>
        <v>0</v>
      </c>
      <c r="GW44" s="30">
        <f t="shared" si="145"/>
        <v>0</v>
      </c>
      <c r="GX44" s="30">
        <f t="shared" si="145"/>
        <v>0</v>
      </c>
      <c r="GY44" s="131"/>
      <c r="GZ44" s="39" t="str">
        <f t="shared" si="118"/>
        <v>1911/00/00</v>
      </c>
      <c r="HA44" s="131" t="e">
        <f t="shared" si="119"/>
        <v>#VALUE!</v>
      </c>
      <c r="HB44" s="131" t="str">
        <f t="shared" si="120"/>
        <v>1911/00/00</v>
      </c>
      <c r="HC44" s="131" t="e">
        <f t="shared" si="121"/>
        <v>#VALUE!</v>
      </c>
      <c r="HD44" s="131" t="str">
        <f t="shared" si="122"/>
        <v>1911/00/00</v>
      </c>
      <c r="HE44" s="131" t="e">
        <f t="shared" si="123"/>
        <v>#VALUE!</v>
      </c>
      <c r="HF44" s="131" t="str">
        <f t="shared" si="124"/>
        <v>2016/01/01</v>
      </c>
      <c r="HH44" s="131">
        <f>IF(OR(C44="",C44=" ",C44="　"),0,IF(D44&gt;780630,0,ROUND(VLOOKUP(F44,Sheet2!$A$1:$B$20,2,FALSE)*E44,0)))</f>
        <v>0</v>
      </c>
      <c r="HI44" s="131">
        <f t="shared" si="125"/>
        <v>0</v>
      </c>
      <c r="HJ44" s="131">
        <f t="shared" si="126"/>
        <v>0</v>
      </c>
      <c r="HL44" s="131" t="str">
        <f t="shared" si="127"/>
        <v/>
      </c>
      <c r="HM44" s="131" t="str">
        <f t="shared" si="128"/>
        <v/>
      </c>
      <c r="HN44" s="131" t="str">
        <f t="shared" si="129"/>
        <v/>
      </c>
      <c r="HO44" s="131" t="str">
        <f t="shared" si="130"/>
        <v/>
      </c>
      <c r="HP44" s="131" t="str">
        <f t="shared" si="131"/>
        <v/>
      </c>
      <c r="HQ44" s="131" t="str">
        <f t="shared" si="131"/>
        <v/>
      </c>
      <c r="HR44" s="131" t="str">
        <f t="shared" si="132"/>
        <v/>
      </c>
    </row>
    <row r="45" spans="1:226" ht="60" customHeight="1">
      <c r="A45" s="125">
        <v>40</v>
      </c>
      <c r="B45" s="32"/>
      <c r="C45" s="33"/>
      <c r="D45" s="34"/>
      <c r="E45" s="55"/>
      <c r="F45" s="46"/>
      <c r="G45" s="48">
        <f>IF(OR(C45="",C45=" ",C45="　"),0,IF(D45&gt;780630,0,ROUND(VLOOKUP(F45,Sheet2!$A$1:$B$20,2,FALSE),0)))</f>
        <v>0</v>
      </c>
      <c r="H45" s="49">
        <f t="shared" si="0"/>
        <v>0</v>
      </c>
      <c r="I45" s="24">
        <f t="shared" si="1"/>
        <v>0</v>
      </c>
      <c r="J45" s="25">
        <f t="shared" si="2"/>
        <v>0</v>
      </c>
      <c r="K45" s="35"/>
      <c r="L45" s="133" t="str">
        <f t="shared" si="133"/>
        <v/>
      </c>
      <c r="M45" s="51" t="str">
        <f t="shared" si="4"/>
        <v/>
      </c>
      <c r="N45" s="56">
        <v>15.5</v>
      </c>
      <c r="O45" s="38"/>
      <c r="P45" s="133" t="str">
        <f t="shared" si="134"/>
        <v/>
      </c>
      <c r="Q45" s="51" t="str">
        <f t="shared" si="6"/>
        <v/>
      </c>
      <c r="R45" s="56">
        <v>15.5</v>
      </c>
      <c r="S45" s="38"/>
      <c r="T45" s="34"/>
      <c r="U45" s="51" t="str">
        <f t="shared" si="7"/>
        <v/>
      </c>
      <c r="V45" s="56">
        <v>15.5</v>
      </c>
      <c r="W45" s="38"/>
      <c r="X45" s="34"/>
      <c r="Y45" s="51" t="str">
        <f t="shared" si="8"/>
        <v/>
      </c>
      <c r="Z45" s="56">
        <v>15.5</v>
      </c>
      <c r="AA45" s="35"/>
      <c r="AB45" s="34"/>
      <c r="AC45" s="51" t="str">
        <f t="shared" si="9"/>
        <v/>
      </c>
      <c r="AD45" s="56">
        <v>15.5</v>
      </c>
      <c r="AE45" s="38"/>
      <c r="AF45" s="34"/>
      <c r="AG45" s="51" t="str">
        <f t="shared" si="10"/>
        <v/>
      </c>
      <c r="AH45" s="56">
        <v>15.5</v>
      </c>
      <c r="AI45" s="37">
        <f t="shared" si="11"/>
        <v>0</v>
      </c>
      <c r="AJ45" s="47">
        <f t="shared" si="12"/>
        <v>0</v>
      </c>
      <c r="AK45" s="26">
        <f t="shared" si="13"/>
        <v>0</v>
      </c>
      <c r="AL45" s="53">
        <f t="shared" si="14"/>
        <v>0</v>
      </c>
      <c r="AM45" s="36"/>
      <c r="AN45" s="54"/>
      <c r="AO45" s="131" t="e">
        <f>VLOOKUP(LEFT(C45,1),Sheet2!$L$3:$M$28,2,FALSE)&amp;MID(C45,2,9)</f>
        <v>#N/A</v>
      </c>
      <c r="AP45" s="131" t="e">
        <f t="shared" si="15"/>
        <v>#N/A</v>
      </c>
      <c r="AQ45" s="131" t="e">
        <f t="shared" si="16"/>
        <v>#N/A</v>
      </c>
      <c r="AR45" s="27">
        <f t="shared" si="17"/>
        <v>0</v>
      </c>
      <c r="AS45" s="28">
        <f t="shared" si="18"/>
        <v>0</v>
      </c>
      <c r="AT45" s="27">
        <f t="shared" si="19"/>
        <v>0</v>
      </c>
      <c r="AU45" s="28">
        <f t="shared" si="20"/>
        <v>0</v>
      </c>
      <c r="AV45" s="28">
        <f t="shared" si="21"/>
        <v>0</v>
      </c>
      <c r="AW45" s="28">
        <f t="shared" si="22"/>
        <v>0</v>
      </c>
      <c r="AX45" s="28">
        <f t="shared" si="23"/>
        <v>0</v>
      </c>
      <c r="AY45" s="28">
        <f t="shared" si="24"/>
        <v>0</v>
      </c>
      <c r="AZ45" s="29" t="str">
        <f t="shared" si="25"/>
        <v/>
      </c>
      <c r="BA45" s="29"/>
      <c r="BB45" s="30">
        <f t="shared" si="135"/>
        <v>0</v>
      </c>
      <c r="BC45" s="30">
        <f t="shared" si="135"/>
        <v>0</v>
      </c>
      <c r="BD45" s="31">
        <f t="shared" si="27"/>
        <v>0</v>
      </c>
      <c r="BE45" s="131"/>
      <c r="BF45" s="27" t="e">
        <f t="shared" si="28"/>
        <v>#VALUE!</v>
      </c>
      <c r="BG45" s="28">
        <f t="shared" si="29"/>
        <v>0</v>
      </c>
      <c r="BH45" s="27" t="e">
        <f t="shared" si="30"/>
        <v>#VALUE!</v>
      </c>
      <c r="BI45" s="28">
        <f t="shared" si="31"/>
        <v>0</v>
      </c>
      <c r="BJ45" s="28">
        <f>IF(OR(T45="",T45=" ",T45="　"),0,IF(D45&gt;=800701,0,IF(MATCH(T45,Sheet2!$D$3:$D$12,1)&lt;=1,1,0)))</f>
        <v>0</v>
      </c>
      <c r="BK45" s="28">
        <f>IF(OR(X45="",X45=" ",X45="　"),0,IF(D45&gt;=800701,0,IF(MATCH(X45,Sheet2!$D$3:$D$12,1)&lt;=1,1,0)))</f>
        <v>0</v>
      </c>
      <c r="BL45" s="28">
        <f>IF(OR(AB45="",AB45=" ",AB45="　"),0,IF(D45&gt;=800701,0,IF(MATCH(AB45,Sheet2!$D$3:$D$12,1)&lt;=1,1,0)))</f>
        <v>0</v>
      </c>
      <c r="BM45" s="28">
        <f>IF(OR(AF45="",AF45=" ",AF45="　"),0,IF(D45&gt;=800701,0,IF(MATCH(AF45,Sheet2!$D$3:$D$12,1)&lt;=1,1,0)))</f>
        <v>0</v>
      </c>
      <c r="BN45" s="29">
        <f t="shared" si="32"/>
        <v>5</v>
      </c>
      <c r="BO45" s="29">
        <f t="shared" si="33"/>
        <v>3</v>
      </c>
      <c r="BP45" s="30">
        <f t="shared" si="34"/>
        <v>0</v>
      </c>
      <c r="BQ45" s="30">
        <f t="shared" si="35"/>
        <v>0</v>
      </c>
      <c r="BR45" s="30">
        <f t="shared" si="136"/>
        <v>0</v>
      </c>
      <c r="BS45" s="30">
        <f t="shared" si="136"/>
        <v>0</v>
      </c>
      <c r="BT45" s="30"/>
      <c r="BU45" s="27" t="e">
        <f t="shared" si="37"/>
        <v>#VALUE!</v>
      </c>
      <c r="BV45" s="28">
        <f t="shared" si="38"/>
        <v>0</v>
      </c>
      <c r="BW45" s="27" t="e">
        <f t="shared" si="39"/>
        <v>#VALUE!</v>
      </c>
      <c r="BX45" s="28">
        <f t="shared" si="40"/>
        <v>0</v>
      </c>
      <c r="BY45" s="28">
        <f>IF(OR(T45="",T45=" ",T45="　"),0,IF(D45&gt;=810101,0,IF(BJ45=1,1,IF(MATCH(T45,Sheet2!$D$3:$D$12,1)&lt;=2,1,0))))</f>
        <v>0</v>
      </c>
      <c r="BZ45" s="28">
        <f>IF(OR(X45="",X45=" ",X45="　"),0,IF(D45&gt;=810101,0,IF(BK45=1,1,IF(MATCH(X45,Sheet2!$D$3:$D$12,1)&lt;=2,1,0))))</f>
        <v>0</v>
      </c>
      <c r="CA45" s="28">
        <f>IF(OR(AB45="",AB45=" ",AB45="　"),0,IF(D45&gt;=810101,0,IF(BL45=1,1,IF(MATCH(AB45,Sheet2!$D$3:$D$12,1)&lt;=2,1,0))))</f>
        <v>0</v>
      </c>
      <c r="CB45" s="28">
        <f>IF(OR(AF45="",AF45=" ",AF45="　"),0,IF(D45&gt;=810101,0,IF(BM45=1,1,IF(MATCH(AF45,Sheet2!$D$3:$D$12,1)&lt;=2,1,0))))</f>
        <v>0</v>
      </c>
      <c r="CC45" s="29">
        <f t="shared" si="41"/>
        <v>4</v>
      </c>
      <c r="CD45" s="29">
        <f t="shared" si="42"/>
        <v>3</v>
      </c>
      <c r="CE45" s="30">
        <f t="shared" si="43"/>
        <v>0</v>
      </c>
      <c r="CF45" s="30">
        <f t="shared" si="44"/>
        <v>0</v>
      </c>
      <c r="CG45" s="30">
        <f t="shared" si="137"/>
        <v>0</v>
      </c>
      <c r="CH45" s="30">
        <f t="shared" si="137"/>
        <v>0</v>
      </c>
      <c r="CI45" s="30"/>
      <c r="CJ45" s="27" t="e">
        <f t="shared" si="46"/>
        <v>#VALUE!</v>
      </c>
      <c r="CK45" s="28">
        <f t="shared" si="47"/>
        <v>0</v>
      </c>
      <c r="CL45" s="27" t="e">
        <f t="shared" si="48"/>
        <v>#VALUE!</v>
      </c>
      <c r="CM45" s="28">
        <f t="shared" si="49"/>
        <v>0</v>
      </c>
      <c r="CN45" s="28">
        <f>IF(OR(T45="",T45=" ",T45="　"),0,IF(D45&gt;=810701,0,IF(BY45=1,1,IF(MATCH(T45,Sheet2!$D$3:$D$12,1)&lt;=3,1,0))))</f>
        <v>0</v>
      </c>
      <c r="CO45" s="28">
        <f>IF(OR(X45="",X45=" ",X45="　"),0,IF(D45&gt;=810701,0,IF(BZ45=1,1,IF(MATCH(X45,Sheet2!$D$3:$D$12,1)&lt;=3,1,0))))</f>
        <v>0</v>
      </c>
      <c r="CP45" s="28">
        <f>IF(OR(AB45="",AB45=" ",AB45="　"),0,IF(D45&gt;=810701,0,IF(CA45=1,1,IF(MATCH(AB45,Sheet2!$D$3:$D$12,1)&lt;=3,1,0))))</f>
        <v>0</v>
      </c>
      <c r="CQ45" s="28">
        <f>IF(OR(AF45="",AF45=" ",AF45="　"),0,IF(D45&gt;=810701,0,IF(CB45=1,1,IF(MATCH(AF45,Sheet2!$D$3:$D$12,1)&lt;=3,1,0))))</f>
        <v>0</v>
      </c>
      <c r="CR45" s="29">
        <f t="shared" si="50"/>
        <v>4</v>
      </c>
      <c r="CS45" s="29">
        <f t="shared" si="51"/>
        <v>3</v>
      </c>
      <c r="CT45" s="30">
        <f t="shared" si="52"/>
        <v>0</v>
      </c>
      <c r="CU45" s="30">
        <f t="shared" si="53"/>
        <v>0</v>
      </c>
      <c r="CV45" s="30">
        <f t="shared" si="138"/>
        <v>0</v>
      </c>
      <c r="CW45" s="30">
        <f t="shared" si="138"/>
        <v>0</v>
      </c>
      <c r="CX45" s="31"/>
      <c r="CY45" s="27" t="e">
        <f t="shared" si="55"/>
        <v>#VALUE!</v>
      </c>
      <c r="CZ45" s="28">
        <f t="shared" si="56"/>
        <v>0</v>
      </c>
      <c r="DA45" s="27" t="e">
        <f t="shared" si="57"/>
        <v>#VALUE!</v>
      </c>
      <c r="DB45" s="28">
        <f t="shared" si="58"/>
        <v>0</v>
      </c>
      <c r="DC45" s="28">
        <f>IF(OR(T45="",T45=" ",T45="　"),0,IF(D45&gt;=820101,0,IF(CN45=1,1,IF(MATCH(T45,Sheet2!$D$3:$D$12,1)&lt;=4,1,0))))</f>
        <v>0</v>
      </c>
      <c r="DD45" s="28">
        <f>IF(OR(X45="",X45=" ",X45="　"),0,IF(D45&gt;=820101,0,IF(CO45=1,1,IF(MATCH(X45,Sheet2!$D$3:$D$12,1)&lt;=4,1,0))))</f>
        <v>0</v>
      </c>
      <c r="DE45" s="28">
        <f>IF(OR(AB45="",AB45=" ",AB45="　"),0,IF(D45&gt;=820101,0,IF(CP45=1,1,IF(MATCH(AB45,Sheet2!$D$3:$D$12,1)&lt;=4,1,0))))</f>
        <v>0</v>
      </c>
      <c r="DF45" s="28">
        <f>IF(OR(AF45="",AF45=" ",AF45="　"),0,IF(D45&gt;=820101,0,IF(CQ45=1,1,IF(MATCH(AF45,Sheet2!$D$3:$D$12,1)&lt;=4,1,0))))</f>
        <v>0</v>
      </c>
      <c r="DG45" s="29">
        <f t="shared" si="59"/>
        <v>3</v>
      </c>
      <c r="DH45" s="29">
        <f t="shared" si="60"/>
        <v>3</v>
      </c>
      <c r="DI45" s="30">
        <f t="shared" si="61"/>
        <v>0</v>
      </c>
      <c r="DJ45" s="30">
        <f t="shared" si="62"/>
        <v>0</v>
      </c>
      <c r="DK45" s="30">
        <f t="shared" si="139"/>
        <v>0</v>
      </c>
      <c r="DL45" s="30">
        <f t="shared" si="139"/>
        <v>0</v>
      </c>
      <c r="DM45" s="31"/>
      <c r="DN45" s="27" t="e">
        <f t="shared" si="64"/>
        <v>#VALUE!</v>
      </c>
      <c r="DO45" s="28">
        <f t="shared" si="65"/>
        <v>0</v>
      </c>
      <c r="DP45" s="27" t="e">
        <f t="shared" si="66"/>
        <v>#VALUE!</v>
      </c>
      <c r="DQ45" s="28">
        <f t="shared" si="67"/>
        <v>0</v>
      </c>
      <c r="DR45" s="28">
        <f>IF(OR(T45="",T45=" ",T45="　"),0,IF(D45&gt;=820701,0,IF(DC45=1,1,IF(MATCH(T45,Sheet2!$D$3:$D$12,1)&lt;=5,1,0))))</f>
        <v>0</v>
      </c>
      <c r="DS45" s="28">
        <f>IF(OR(X45="",X45=" ",X45="　"),0,IF(D45&gt;=820701,0,IF(DD45=1,1,IF(MATCH(X45,Sheet2!$D$3:$D$12,1)&lt;=5,1,0))))</f>
        <v>0</v>
      </c>
      <c r="DT45" s="28">
        <f>IF(OR(AB45="",AB45=" ",AB45="　"),0,IF(D45&gt;=820701,0,IF(DE45=1,1,IF(MATCH(AB45,Sheet2!$D$3:$D$12,1)&lt;=5,1,0))))</f>
        <v>0</v>
      </c>
      <c r="DU45" s="28">
        <f>IF(OR(AF45="",AF45=" ",AF45="　"),0,IF(D45&gt;=820701,0,IF(DF45=1,1,IF(MATCH(AF45,Sheet2!$D$3:$D$12,1)&lt;=5,1,0))))</f>
        <v>0</v>
      </c>
      <c r="DV45" s="29">
        <f t="shared" si="68"/>
        <v>3</v>
      </c>
      <c r="DW45" s="29">
        <f t="shared" si="69"/>
        <v>3</v>
      </c>
      <c r="DX45" s="30">
        <f t="shared" si="70"/>
        <v>0</v>
      </c>
      <c r="DY45" s="30">
        <f t="shared" si="71"/>
        <v>0</v>
      </c>
      <c r="DZ45" s="30">
        <f t="shared" si="140"/>
        <v>0</v>
      </c>
      <c r="EA45" s="30">
        <f t="shared" si="140"/>
        <v>0</v>
      </c>
      <c r="EB45" s="31"/>
      <c r="EC45" s="27" t="e">
        <f t="shared" si="73"/>
        <v>#VALUE!</v>
      </c>
      <c r="ED45" s="28">
        <f t="shared" si="74"/>
        <v>0</v>
      </c>
      <c r="EE45" s="27" t="e">
        <f t="shared" si="75"/>
        <v>#VALUE!</v>
      </c>
      <c r="EF45" s="28">
        <f t="shared" si="76"/>
        <v>0</v>
      </c>
      <c r="EG45" s="28">
        <f>IF(OR(T45="",T45=" ",T45="　"),0,IF(D45&gt;=830101,0,IF(DR45=1,1,IF(MATCH(T45,Sheet2!$D$3:$D$12,1)&lt;=6,1,0))))</f>
        <v>0</v>
      </c>
      <c r="EH45" s="28">
        <f>IF(OR(X45="",X45=" ",X45="　"),0,IF(D45&gt;=830101,0,IF(DS45=1,1,IF(MATCH(X45,Sheet2!$D$3:$D$12,1)&lt;=6,1,0))))</f>
        <v>0</v>
      </c>
      <c r="EI45" s="28">
        <f>IF(OR(AB45="",AB45=" ",AB45="　"),0,IF(D45&gt;=830101,0,IF(DT45=1,1,IF(MATCH(AB45,Sheet2!$D$3:$D$12,1)&lt;=6,1,0))))</f>
        <v>0</v>
      </c>
      <c r="EJ45" s="28">
        <f>IF(OR(AF45="",AF45=" ",AF45="　"),0,IF(D45&gt;=830101,0,IF(DU45=1,1,IF(MATCH(AF45,Sheet2!$D$3:$D$12,1)&lt;=6,1,0))))</f>
        <v>0</v>
      </c>
      <c r="EK45" s="29">
        <f t="shared" si="77"/>
        <v>2</v>
      </c>
      <c r="EL45" s="29">
        <f t="shared" si="78"/>
        <v>2</v>
      </c>
      <c r="EM45" s="30">
        <f t="shared" si="79"/>
        <v>0</v>
      </c>
      <c r="EN45" s="30">
        <f t="shared" si="80"/>
        <v>0</v>
      </c>
      <c r="EO45" s="30">
        <f t="shared" si="141"/>
        <v>0</v>
      </c>
      <c r="EP45" s="30">
        <f t="shared" si="141"/>
        <v>0</v>
      </c>
      <c r="EQ45" s="31"/>
      <c r="ER45" s="27" t="e">
        <f t="shared" si="82"/>
        <v>#VALUE!</v>
      </c>
      <c r="ES45" s="28">
        <f t="shared" si="83"/>
        <v>0</v>
      </c>
      <c r="ET45" s="27" t="e">
        <f t="shared" si="84"/>
        <v>#VALUE!</v>
      </c>
      <c r="EU45" s="28">
        <f t="shared" si="85"/>
        <v>0</v>
      </c>
      <c r="EV45" s="28">
        <f>IF(OR(T45="",T45=" ",T45="　"),0,IF(D45&gt;=830701,0,IF(EG45=1,1,IF(MATCH(T45,Sheet2!$D$3:$D$12,1)&lt;=7,1,0))))</f>
        <v>0</v>
      </c>
      <c r="EW45" s="28">
        <f>IF(OR(X45="",X45=" ",X45="　"),0,IF(D45&gt;=830701,0,IF(EH45=1,1,IF(MATCH(X45,Sheet2!$D$3:$D$12,1)&lt;=7,1,0))))</f>
        <v>0</v>
      </c>
      <c r="EX45" s="28">
        <f>IF(OR(AB45="",AB45=" ",AB45="　"),0,IF(D45&gt;=830701,0,IF(EI45=1,1,IF(MATCH(AB45,Sheet2!$D$3:$D$12,1)&lt;=7,1,0))))</f>
        <v>0</v>
      </c>
      <c r="EY45" s="28">
        <f>IF(OR(AF45="",AF45=" ",AF45="　"),0,IF(D45&gt;=830701,0,IF(EJ45=1,1,IF(MATCH(AF45,Sheet2!$D$3:$D$12,1)&lt;=7,1,0))))</f>
        <v>0</v>
      </c>
      <c r="EZ45" s="29">
        <f t="shared" si="86"/>
        <v>2</v>
      </c>
      <c r="FA45" s="29">
        <f t="shared" si="87"/>
        <v>2</v>
      </c>
      <c r="FB45" s="30">
        <f t="shared" si="88"/>
        <v>0</v>
      </c>
      <c r="FC45" s="30">
        <f t="shared" si="89"/>
        <v>0</v>
      </c>
      <c r="FD45" s="30">
        <f t="shared" si="142"/>
        <v>0</v>
      </c>
      <c r="FE45" s="30">
        <f t="shared" si="142"/>
        <v>0</v>
      </c>
      <c r="FF45" s="31"/>
      <c r="FG45" s="27" t="e">
        <f t="shared" si="91"/>
        <v>#VALUE!</v>
      </c>
      <c r="FH45" s="28">
        <f t="shared" si="92"/>
        <v>0</v>
      </c>
      <c r="FI45" s="27" t="e">
        <f t="shared" si="93"/>
        <v>#VALUE!</v>
      </c>
      <c r="FJ45" s="28">
        <f t="shared" si="94"/>
        <v>0</v>
      </c>
      <c r="FK45" s="28">
        <f>IF(OR(T45="",T45=" ",T45="　"),0,IF(D45&gt;=840101,0,IF(EV45=1,1,IF(MATCH(T45,Sheet2!$D$3:$D$12,1)&lt;=8,1,0))))</f>
        <v>0</v>
      </c>
      <c r="FL45" s="28">
        <f>IF(OR(X45="",X45=" ",X45="　"),0,IF(D45&gt;=840101,0,IF(EW45=1,1,IF(MATCH(X45,Sheet2!$D$3:$D$12,1)&lt;=8,1,0))))</f>
        <v>0</v>
      </c>
      <c r="FM45" s="28">
        <f>IF(OR(AB45="",AB45=" ",AB45="　"),0,IF(D45&gt;=840101,0,IF(EX45=1,1,IF(MATCH(AB45,Sheet2!$D$3:$D$12,1)&lt;=8,1,0))))</f>
        <v>0</v>
      </c>
      <c r="FN45" s="28">
        <f>IF(OR(AF45="",AF45=" ",AF45="　"),0,IF(D45&gt;=840101,0,IF(EY45=1,1,IF(MATCH(AF45,Sheet2!$D$3:$D$12,1)&lt;=8,1,0))))</f>
        <v>0</v>
      </c>
      <c r="FO45" s="29">
        <f t="shared" si="95"/>
        <v>1</v>
      </c>
      <c r="FP45" s="29">
        <f t="shared" si="96"/>
        <v>1</v>
      </c>
      <c r="FQ45" s="30">
        <f t="shared" si="97"/>
        <v>0</v>
      </c>
      <c r="FR45" s="30">
        <f t="shared" si="98"/>
        <v>0</v>
      </c>
      <c r="FS45" s="30">
        <f t="shared" si="143"/>
        <v>0</v>
      </c>
      <c r="FT45" s="30">
        <f t="shared" si="143"/>
        <v>0</v>
      </c>
      <c r="FU45" s="31"/>
      <c r="FV45" s="27" t="e">
        <f t="shared" si="100"/>
        <v>#VALUE!</v>
      </c>
      <c r="FW45" s="28">
        <f t="shared" si="101"/>
        <v>0</v>
      </c>
      <c r="FX45" s="27" t="e">
        <f t="shared" si="102"/>
        <v>#VALUE!</v>
      </c>
      <c r="FY45" s="28">
        <f t="shared" si="103"/>
        <v>0</v>
      </c>
      <c r="FZ45" s="28">
        <f>IF(OR(T45="",T45=" ",T45="　"),0,IF(D45&gt;=840701,0,IF(FK45=1,1,IF(MATCH(T45,Sheet2!$D$3:$D$12,1)&lt;=9,1,0))))</f>
        <v>0</v>
      </c>
      <c r="GA45" s="28">
        <f>IF(OR(X45="",X45=" ",X45="　"),0,IF(D45&gt;=840701,0,IF(FL45=1,1,IF(MATCH(X45,Sheet2!$D$3:$D$12,1)&lt;=9,1,0))))</f>
        <v>0</v>
      </c>
      <c r="GB45" s="28">
        <f>IF(OR(AB45="",AB45=" ",AB45="　"),0,IF(D45&gt;=840701,0,IF(FM45=1,1,IF(MATCH(AB45,Sheet2!$D$3:$D$12,1)&lt;=9,1,0))))</f>
        <v>0</v>
      </c>
      <c r="GC45" s="28">
        <f>IF(OR(AF45="",AF45=" ",AF45="　"),0,IF(D45&gt;=840701,0,IF(FN45=1,1,IF(MATCH(AF45,Sheet2!$D$3:$D$12,1)&lt;=9,1,0))))</f>
        <v>0</v>
      </c>
      <c r="GD45" s="29">
        <f t="shared" si="104"/>
        <v>1</v>
      </c>
      <c r="GE45" s="29">
        <f t="shared" si="105"/>
        <v>1</v>
      </c>
      <c r="GF45" s="30">
        <f t="shared" si="106"/>
        <v>0</v>
      </c>
      <c r="GG45" s="30">
        <f t="shared" si="107"/>
        <v>0</v>
      </c>
      <c r="GH45" s="30">
        <f t="shared" si="144"/>
        <v>0</v>
      </c>
      <c r="GI45" s="30">
        <f t="shared" si="144"/>
        <v>0</v>
      </c>
      <c r="GJ45" s="31"/>
      <c r="GK45" s="27" t="e">
        <f t="shared" si="109"/>
        <v>#VALUE!</v>
      </c>
      <c r="GL45" s="28">
        <f t="shared" si="110"/>
        <v>0</v>
      </c>
      <c r="GM45" s="27" t="e">
        <f t="shared" si="111"/>
        <v>#VALUE!</v>
      </c>
      <c r="GN45" s="28">
        <f t="shared" si="112"/>
        <v>0</v>
      </c>
      <c r="GO45" s="28">
        <f>IF(OR(T45="",T45=" ",T45="　"),0,IF(D45&gt;=840701,0,IF(FZ45=1,1,IF(MATCH(T45,Sheet2!$D$3:$D$12,1)&lt;=10,1,0))))</f>
        <v>0</v>
      </c>
      <c r="GP45" s="28">
        <f>IF(OR(X45="",X45=" ",X45="　"),0,IF(D45&gt;=840701,0,IF(GA45=1,1,IF(MATCH(X45,Sheet2!$D$3:$D$12,1)&lt;=10,1,0))))</f>
        <v>0</v>
      </c>
      <c r="GQ45" s="28">
        <f>IF(OR(AB45="",AB45=" ",AB45="　"),0,IF(D45&gt;=840701,0,IF(GB45=1,1,IF(MATCH(AB45,Sheet2!$D$3:$D$12,1)&lt;=10,1,0))))</f>
        <v>0</v>
      </c>
      <c r="GR45" s="28">
        <f>IF(OR(AF45="",AF45=" ",AF45="　"),0,IF(D45&gt;=840701,0,IF(GC45=1,1,IF(MATCH(AF45,Sheet2!$D$3:$D$12,1)&lt;=10,1,0))))</f>
        <v>0</v>
      </c>
      <c r="GS45" s="29">
        <f t="shared" si="113"/>
        <v>0</v>
      </c>
      <c r="GT45" s="29">
        <f t="shared" si="114"/>
        <v>0</v>
      </c>
      <c r="GU45" s="30">
        <f t="shared" si="115"/>
        <v>0</v>
      </c>
      <c r="GV45" s="30">
        <f t="shared" si="116"/>
        <v>0</v>
      </c>
      <c r="GW45" s="30">
        <f t="shared" si="145"/>
        <v>0</v>
      </c>
      <c r="GX45" s="30">
        <f t="shared" si="145"/>
        <v>0</v>
      </c>
      <c r="GY45" s="131"/>
      <c r="GZ45" s="39" t="str">
        <f t="shared" si="118"/>
        <v>1911/00/00</v>
      </c>
      <c r="HA45" s="131" t="e">
        <f t="shared" si="119"/>
        <v>#VALUE!</v>
      </c>
      <c r="HB45" s="131" t="str">
        <f t="shared" si="120"/>
        <v>1911/00/00</v>
      </c>
      <c r="HC45" s="131" t="e">
        <f t="shared" si="121"/>
        <v>#VALUE!</v>
      </c>
      <c r="HD45" s="131" t="str">
        <f t="shared" si="122"/>
        <v>1911/00/00</v>
      </c>
      <c r="HE45" s="131" t="e">
        <f t="shared" si="123"/>
        <v>#VALUE!</v>
      </c>
      <c r="HF45" s="131" t="str">
        <f t="shared" si="124"/>
        <v>2016/01/01</v>
      </c>
      <c r="HH45" s="131">
        <f>IF(OR(C45="",C45=" ",C45="　"),0,IF(D45&gt;780630,0,ROUND(VLOOKUP(F45,Sheet2!$A$1:$B$20,2,FALSE)*E45,0)))</f>
        <v>0</v>
      </c>
      <c r="HI45" s="131">
        <f t="shared" si="125"/>
        <v>0</v>
      </c>
      <c r="HJ45" s="131">
        <f t="shared" si="126"/>
        <v>0</v>
      </c>
      <c r="HL45" s="131" t="str">
        <f t="shared" si="127"/>
        <v/>
      </c>
      <c r="HM45" s="131" t="str">
        <f t="shared" si="128"/>
        <v/>
      </c>
      <c r="HN45" s="131" t="str">
        <f t="shared" si="129"/>
        <v/>
      </c>
      <c r="HO45" s="131" t="str">
        <f t="shared" si="130"/>
        <v/>
      </c>
      <c r="HP45" s="131" t="str">
        <f t="shared" si="131"/>
        <v/>
      </c>
      <c r="HQ45" s="131" t="str">
        <f t="shared" si="131"/>
        <v/>
      </c>
      <c r="HR45" s="131" t="str">
        <f t="shared" si="132"/>
        <v/>
      </c>
    </row>
    <row r="46" spans="1:226" ht="60" customHeight="1">
      <c r="A46" s="125">
        <v>41</v>
      </c>
      <c r="B46" s="32"/>
      <c r="C46" s="33"/>
      <c r="D46" s="34"/>
      <c r="E46" s="55"/>
      <c r="F46" s="46"/>
      <c r="G46" s="48">
        <f>IF(OR(C46="",C46=" ",C46="　"),0,IF(D46&gt;780630,0,ROUND(VLOOKUP(F46,Sheet2!$A$1:$B$20,2,FALSE),0)))</f>
        <v>0</v>
      </c>
      <c r="H46" s="49">
        <f t="shared" si="0"/>
        <v>0</v>
      </c>
      <c r="I46" s="24">
        <f t="shared" si="1"/>
        <v>0</v>
      </c>
      <c r="J46" s="25">
        <f t="shared" si="2"/>
        <v>0</v>
      </c>
      <c r="K46" s="35"/>
      <c r="L46" s="133" t="str">
        <f t="shared" si="133"/>
        <v/>
      </c>
      <c r="M46" s="51" t="str">
        <f t="shared" si="4"/>
        <v/>
      </c>
      <c r="N46" s="56">
        <v>15.5</v>
      </c>
      <c r="O46" s="38"/>
      <c r="P46" s="133" t="str">
        <f t="shared" si="134"/>
        <v/>
      </c>
      <c r="Q46" s="51" t="str">
        <f t="shared" si="6"/>
        <v/>
      </c>
      <c r="R46" s="56">
        <v>15.5</v>
      </c>
      <c r="S46" s="38"/>
      <c r="T46" s="34"/>
      <c r="U46" s="51" t="str">
        <f t="shared" si="7"/>
        <v/>
      </c>
      <c r="V46" s="56">
        <v>15.5</v>
      </c>
      <c r="W46" s="38"/>
      <c r="X46" s="34"/>
      <c r="Y46" s="51" t="str">
        <f t="shared" si="8"/>
        <v/>
      </c>
      <c r="Z46" s="56">
        <v>15.5</v>
      </c>
      <c r="AA46" s="35"/>
      <c r="AB46" s="34"/>
      <c r="AC46" s="51" t="str">
        <f t="shared" si="9"/>
        <v/>
      </c>
      <c r="AD46" s="56">
        <v>15.5</v>
      </c>
      <c r="AE46" s="38"/>
      <c r="AF46" s="34"/>
      <c r="AG46" s="51" t="str">
        <f t="shared" si="10"/>
        <v/>
      </c>
      <c r="AH46" s="56">
        <v>15.5</v>
      </c>
      <c r="AI46" s="37">
        <f t="shared" si="11"/>
        <v>0</v>
      </c>
      <c r="AJ46" s="47">
        <f t="shared" si="12"/>
        <v>0</v>
      </c>
      <c r="AK46" s="26">
        <f t="shared" si="13"/>
        <v>0</v>
      </c>
      <c r="AL46" s="53">
        <f t="shared" si="14"/>
        <v>0</v>
      </c>
      <c r="AM46" s="36"/>
      <c r="AN46" s="54"/>
      <c r="AO46" s="131" t="e">
        <f>VLOOKUP(LEFT(C46,1),Sheet2!$L$3:$M$28,2,FALSE)&amp;MID(C46,2,9)</f>
        <v>#N/A</v>
      </c>
      <c r="AP46" s="131" t="e">
        <f t="shared" si="15"/>
        <v>#N/A</v>
      </c>
      <c r="AQ46" s="131" t="e">
        <f t="shared" si="16"/>
        <v>#N/A</v>
      </c>
      <c r="AR46" s="27">
        <f t="shared" si="17"/>
        <v>0</v>
      </c>
      <c r="AS46" s="28">
        <f t="shared" si="18"/>
        <v>0</v>
      </c>
      <c r="AT46" s="27">
        <f t="shared" si="19"/>
        <v>0</v>
      </c>
      <c r="AU46" s="28">
        <f t="shared" si="20"/>
        <v>0</v>
      </c>
      <c r="AV46" s="28">
        <f t="shared" si="21"/>
        <v>0</v>
      </c>
      <c r="AW46" s="28">
        <f t="shared" si="22"/>
        <v>0</v>
      </c>
      <c r="AX46" s="28">
        <f t="shared" si="23"/>
        <v>0</v>
      </c>
      <c r="AY46" s="28">
        <f t="shared" si="24"/>
        <v>0</v>
      </c>
      <c r="AZ46" s="29" t="str">
        <f t="shared" si="25"/>
        <v/>
      </c>
      <c r="BA46" s="29"/>
      <c r="BB46" s="30">
        <f t="shared" si="135"/>
        <v>0</v>
      </c>
      <c r="BC46" s="30">
        <f t="shared" si="135"/>
        <v>0</v>
      </c>
      <c r="BD46" s="31">
        <f t="shared" si="27"/>
        <v>0</v>
      </c>
      <c r="BE46" s="131"/>
      <c r="BF46" s="27" t="e">
        <f t="shared" si="28"/>
        <v>#VALUE!</v>
      </c>
      <c r="BG46" s="28">
        <f t="shared" si="29"/>
        <v>0</v>
      </c>
      <c r="BH46" s="27" t="e">
        <f t="shared" si="30"/>
        <v>#VALUE!</v>
      </c>
      <c r="BI46" s="28">
        <f t="shared" si="31"/>
        <v>0</v>
      </c>
      <c r="BJ46" s="28">
        <f>IF(OR(T46="",T46=" ",T46="　"),0,IF(D46&gt;=800701,0,IF(MATCH(T46,Sheet2!$D$3:$D$12,1)&lt;=1,1,0)))</f>
        <v>0</v>
      </c>
      <c r="BK46" s="28">
        <f>IF(OR(X46="",X46=" ",X46="　"),0,IF(D46&gt;=800701,0,IF(MATCH(X46,Sheet2!$D$3:$D$12,1)&lt;=1,1,0)))</f>
        <v>0</v>
      </c>
      <c r="BL46" s="28">
        <f>IF(OR(AB46="",AB46=" ",AB46="　"),0,IF(D46&gt;=800701,0,IF(MATCH(AB46,Sheet2!$D$3:$D$12,1)&lt;=1,1,0)))</f>
        <v>0</v>
      </c>
      <c r="BM46" s="28">
        <f>IF(OR(AF46="",AF46=" ",AF46="　"),0,IF(D46&gt;=800701,0,IF(MATCH(AF46,Sheet2!$D$3:$D$12,1)&lt;=1,1,0)))</f>
        <v>0</v>
      </c>
      <c r="BN46" s="29">
        <f t="shared" si="32"/>
        <v>5</v>
      </c>
      <c r="BO46" s="29">
        <f t="shared" si="33"/>
        <v>3</v>
      </c>
      <c r="BP46" s="30">
        <f t="shared" si="34"/>
        <v>0</v>
      </c>
      <c r="BQ46" s="30">
        <f t="shared" si="35"/>
        <v>0</v>
      </c>
      <c r="BR46" s="30">
        <f t="shared" si="136"/>
        <v>0</v>
      </c>
      <c r="BS46" s="30">
        <f t="shared" si="136"/>
        <v>0</v>
      </c>
      <c r="BT46" s="30"/>
      <c r="BU46" s="27" t="e">
        <f t="shared" si="37"/>
        <v>#VALUE!</v>
      </c>
      <c r="BV46" s="28">
        <f t="shared" si="38"/>
        <v>0</v>
      </c>
      <c r="BW46" s="27" t="e">
        <f t="shared" si="39"/>
        <v>#VALUE!</v>
      </c>
      <c r="BX46" s="28">
        <f t="shared" si="40"/>
        <v>0</v>
      </c>
      <c r="BY46" s="28">
        <f>IF(OR(T46="",T46=" ",T46="　"),0,IF(D46&gt;=810101,0,IF(BJ46=1,1,IF(MATCH(T46,Sheet2!$D$3:$D$12,1)&lt;=2,1,0))))</f>
        <v>0</v>
      </c>
      <c r="BZ46" s="28">
        <f>IF(OR(X46="",X46=" ",X46="　"),0,IF(D46&gt;=810101,0,IF(BK46=1,1,IF(MATCH(X46,Sheet2!$D$3:$D$12,1)&lt;=2,1,0))))</f>
        <v>0</v>
      </c>
      <c r="CA46" s="28">
        <f>IF(OR(AB46="",AB46=" ",AB46="　"),0,IF(D46&gt;=810101,0,IF(BL46=1,1,IF(MATCH(AB46,Sheet2!$D$3:$D$12,1)&lt;=2,1,0))))</f>
        <v>0</v>
      </c>
      <c r="CB46" s="28">
        <f>IF(OR(AF46="",AF46=" ",AF46="　"),0,IF(D46&gt;=810101,0,IF(BM46=1,1,IF(MATCH(AF46,Sheet2!$D$3:$D$12,1)&lt;=2,1,0))))</f>
        <v>0</v>
      </c>
      <c r="CC46" s="29">
        <f t="shared" si="41"/>
        <v>4</v>
      </c>
      <c r="CD46" s="29">
        <f t="shared" si="42"/>
        <v>3</v>
      </c>
      <c r="CE46" s="30">
        <f t="shared" si="43"/>
        <v>0</v>
      </c>
      <c r="CF46" s="30">
        <f t="shared" si="44"/>
        <v>0</v>
      </c>
      <c r="CG46" s="30">
        <f t="shared" si="137"/>
        <v>0</v>
      </c>
      <c r="CH46" s="30">
        <f t="shared" si="137"/>
        <v>0</v>
      </c>
      <c r="CI46" s="30"/>
      <c r="CJ46" s="27" t="e">
        <f t="shared" si="46"/>
        <v>#VALUE!</v>
      </c>
      <c r="CK46" s="28">
        <f t="shared" si="47"/>
        <v>0</v>
      </c>
      <c r="CL46" s="27" t="e">
        <f t="shared" si="48"/>
        <v>#VALUE!</v>
      </c>
      <c r="CM46" s="28">
        <f t="shared" si="49"/>
        <v>0</v>
      </c>
      <c r="CN46" s="28">
        <f>IF(OR(T46="",T46=" ",T46="　"),0,IF(D46&gt;=810701,0,IF(BY46=1,1,IF(MATCH(T46,Sheet2!$D$3:$D$12,1)&lt;=3,1,0))))</f>
        <v>0</v>
      </c>
      <c r="CO46" s="28">
        <f>IF(OR(X46="",X46=" ",X46="　"),0,IF(D46&gt;=810701,0,IF(BZ46=1,1,IF(MATCH(X46,Sheet2!$D$3:$D$12,1)&lt;=3,1,0))))</f>
        <v>0</v>
      </c>
      <c r="CP46" s="28">
        <f>IF(OR(AB46="",AB46=" ",AB46="　"),0,IF(D46&gt;=810701,0,IF(CA46=1,1,IF(MATCH(AB46,Sheet2!$D$3:$D$12,1)&lt;=3,1,0))))</f>
        <v>0</v>
      </c>
      <c r="CQ46" s="28">
        <f>IF(OR(AF46="",AF46=" ",AF46="　"),0,IF(D46&gt;=810701,0,IF(CB46=1,1,IF(MATCH(AF46,Sheet2!$D$3:$D$12,1)&lt;=3,1,0))))</f>
        <v>0</v>
      </c>
      <c r="CR46" s="29">
        <f t="shared" si="50"/>
        <v>4</v>
      </c>
      <c r="CS46" s="29">
        <f t="shared" si="51"/>
        <v>3</v>
      </c>
      <c r="CT46" s="30">
        <f t="shared" si="52"/>
        <v>0</v>
      </c>
      <c r="CU46" s="30">
        <f t="shared" si="53"/>
        <v>0</v>
      </c>
      <c r="CV46" s="30">
        <f t="shared" si="138"/>
        <v>0</v>
      </c>
      <c r="CW46" s="30">
        <f t="shared" si="138"/>
        <v>0</v>
      </c>
      <c r="CX46" s="31"/>
      <c r="CY46" s="27" t="e">
        <f t="shared" si="55"/>
        <v>#VALUE!</v>
      </c>
      <c r="CZ46" s="28">
        <f t="shared" si="56"/>
        <v>0</v>
      </c>
      <c r="DA46" s="27" t="e">
        <f t="shared" si="57"/>
        <v>#VALUE!</v>
      </c>
      <c r="DB46" s="28">
        <f t="shared" si="58"/>
        <v>0</v>
      </c>
      <c r="DC46" s="28">
        <f>IF(OR(T46="",T46=" ",T46="　"),0,IF(D46&gt;=820101,0,IF(CN46=1,1,IF(MATCH(T46,Sheet2!$D$3:$D$12,1)&lt;=4,1,0))))</f>
        <v>0</v>
      </c>
      <c r="DD46" s="28">
        <f>IF(OR(X46="",X46=" ",X46="　"),0,IF(D46&gt;=820101,0,IF(CO46=1,1,IF(MATCH(X46,Sheet2!$D$3:$D$12,1)&lt;=4,1,0))))</f>
        <v>0</v>
      </c>
      <c r="DE46" s="28">
        <f>IF(OR(AB46="",AB46=" ",AB46="　"),0,IF(D46&gt;=820101,0,IF(CP46=1,1,IF(MATCH(AB46,Sheet2!$D$3:$D$12,1)&lt;=4,1,0))))</f>
        <v>0</v>
      </c>
      <c r="DF46" s="28">
        <f>IF(OR(AF46="",AF46=" ",AF46="　"),0,IF(D46&gt;=820101,0,IF(CQ46=1,1,IF(MATCH(AF46,Sheet2!$D$3:$D$12,1)&lt;=4,1,0))))</f>
        <v>0</v>
      </c>
      <c r="DG46" s="29">
        <f t="shared" si="59"/>
        <v>3</v>
      </c>
      <c r="DH46" s="29">
        <f t="shared" si="60"/>
        <v>3</v>
      </c>
      <c r="DI46" s="30">
        <f t="shared" si="61"/>
        <v>0</v>
      </c>
      <c r="DJ46" s="30">
        <f t="shared" si="62"/>
        <v>0</v>
      </c>
      <c r="DK46" s="30">
        <f t="shared" si="139"/>
        <v>0</v>
      </c>
      <c r="DL46" s="30">
        <f t="shared" si="139"/>
        <v>0</v>
      </c>
      <c r="DM46" s="31"/>
      <c r="DN46" s="27" t="e">
        <f t="shared" si="64"/>
        <v>#VALUE!</v>
      </c>
      <c r="DO46" s="28">
        <f t="shared" si="65"/>
        <v>0</v>
      </c>
      <c r="DP46" s="27" t="e">
        <f t="shared" si="66"/>
        <v>#VALUE!</v>
      </c>
      <c r="DQ46" s="28">
        <f t="shared" si="67"/>
        <v>0</v>
      </c>
      <c r="DR46" s="28">
        <f>IF(OR(T46="",T46=" ",T46="　"),0,IF(D46&gt;=820701,0,IF(DC46=1,1,IF(MATCH(T46,Sheet2!$D$3:$D$12,1)&lt;=5,1,0))))</f>
        <v>0</v>
      </c>
      <c r="DS46" s="28">
        <f>IF(OR(X46="",X46=" ",X46="　"),0,IF(D46&gt;=820701,0,IF(DD46=1,1,IF(MATCH(X46,Sheet2!$D$3:$D$12,1)&lt;=5,1,0))))</f>
        <v>0</v>
      </c>
      <c r="DT46" s="28">
        <f>IF(OR(AB46="",AB46=" ",AB46="　"),0,IF(D46&gt;=820701,0,IF(DE46=1,1,IF(MATCH(AB46,Sheet2!$D$3:$D$12,1)&lt;=5,1,0))))</f>
        <v>0</v>
      </c>
      <c r="DU46" s="28">
        <f>IF(OR(AF46="",AF46=" ",AF46="　"),0,IF(D46&gt;=820701,0,IF(DF46=1,1,IF(MATCH(AF46,Sheet2!$D$3:$D$12,1)&lt;=5,1,0))))</f>
        <v>0</v>
      </c>
      <c r="DV46" s="29">
        <f t="shared" si="68"/>
        <v>3</v>
      </c>
      <c r="DW46" s="29">
        <f t="shared" si="69"/>
        <v>3</v>
      </c>
      <c r="DX46" s="30">
        <f t="shared" si="70"/>
        <v>0</v>
      </c>
      <c r="DY46" s="30">
        <f t="shared" si="71"/>
        <v>0</v>
      </c>
      <c r="DZ46" s="30">
        <f t="shared" si="140"/>
        <v>0</v>
      </c>
      <c r="EA46" s="30">
        <f t="shared" si="140"/>
        <v>0</v>
      </c>
      <c r="EB46" s="31"/>
      <c r="EC46" s="27" t="e">
        <f t="shared" si="73"/>
        <v>#VALUE!</v>
      </c>
      <c r="ED46" s="28">
        <f t="shared" si="74"/>
        <v>0</v>
      </c>
      <c r="EE46" s="27" t="e">
        <f t="shared" si="75"/>
        <v>#VALUE!</v>
      </c>
      <c r="EF46" s="28">
        <f t="shared" si="76"/>
        <v>0</v>
      </c>
      <c r="EG46" s="28">
        <f>IF(OR(T46="",T46=" ",T46="　"),0,IF(D46&gt;=830101,0,IF(DR46=1,1,IF(MATCH(T46,Sheet2!$D$3:$D$12,1)&lt;=6,1,0))))</f>
        <v>0</v>
      </c>
      <c r="EH46" s="28">
        <f>IF(OR(X46="",X46=" ",X46="　"),0,IF(D46&gt;=830101,0,IF(DS46=1,1,IF(MATCH(X46,Sheet2!$D$3:$D$12,1)&lt;=6,1,0))))</f>
        <v>0</v>
      </c>
      <c r="EI46" s="28">
        <f>IF(OR(AB46="",AB46=" ",AB46="　"),0,IF(D46&gt;=830101,0,IF(DT46=1,1,IF(MATCH(AB46,Sheet2!$D$3:$D$12,1)&lt;=6,1,0))))</f>
        <v>0</v>
      </c>
      <c r="EJ46" s="28">
        <f>IF(OR(AF46="",AF46=" ",AF46="　"),0,IF(D46&gt;=830101,0,IF(DU46=1,1,IF(MATCH(AF46,Sheet2!$D$3:$D$12,1)&lt;=6,1,0))))</f>
        <v>0</v>
      </c>
      <c r="EK46" s="29">
        <f t="shared" si="77"/>
        <v>2</v>
      </c>
      <c r="EL46" s="29">
        <f t="shared" si="78"/>
        <v>2</v>
      </c>
      <c r="EM46" s="30">
        <f t="shared" si="79"/>
        <v>0</v>
      </c>
      <c r="EN46" s="30">
        <f t="shared" si="80"/>
        <v>0</v>
      </c>
      <c r="EO46" s="30">
        <f t="shared" si="141"/>
        <v>0</v>
      </c>
      <c r="EP46" s="30">
        <f t="shared" si="141"/>
        <v>0</v>
      </c>
      <c r="EQ46" s="31"/>
      <c r="ER46" s="27" t="e">
        <f t="shared" si="82"/>
        <v>#VALUE!</v>
      </c>
      <c r="ES46" s="28">
        <f t="shared" si="83"/>
        <v>0</v>
      </c>
      <c r="ET46" s="27" t="e">
        <f t="shared" si="84"/>
        <v>#VALUE!</v>
      </c>
      <c r="EU46" s="28">
        <f t="shared" si="85"/>
        <v>0</v>
      </c>
      <c r="EV46" s="28">
        <f>IF(OR(T46="",T46=" ",T46="　"),0,IF(D46&gt;=830701,0,IF(EG46=1,1,IF(MATCH(T46,Sheet2!$D$3:$D$12,1)&lt;=7,1,0))))</f>
        <v>0</v>
      </c>
      <c r="EW46" s="28">
        <f>IF(OR(X46="",X46=" ",X46="　"),0,IF(D46&gt;=830701,0,IF(EH46=1,1,IF(MATCH(X46,Sheet2!$D$3:$D$12,1)&lt;=7,1,0))))</f>
        <v>0</v>
      </c>
      <c r="EX46" s="28">
        <f>IF(OR(AB46="",AB46=" ",AB46="　"),0,IF(D46&gt;=830701,0,IF(EI46=1,1,IF(MATCH(AB46,Sheet2!$D$3:$D$12,1)&lt;=7,1,0))))</f>
        <v>0</v>
      </c>
      <c r="EY46" s="28">
        <f>IF(OR(AF46="",AF46=" ",AF46="　"),0,IF(D46&gt;=830701,0,IF(EJ46=1,1,IF(MATCH(AF46,Sheet2!$D$3:$D$12,1)&lt;=7,1,0))))</f>
        <v>0</v>
      </c>
      <c r="EZ46" s="29">
        <f t="shared" si="86"/>
        <v>2</v>
      </c>
      <c r="FA46" s="29">
        <f t="shared" si="87"/>
        <v>2</v>
      </c>
      <c r="FB46" s="30">
        <f t="shared" si="88"/>
        <v>0</v>
      </c>
      <c r="FC46" s="30">
        <f t="shared" si="89"/>
        <v>0</v>
      </c>
      <c r="FD46" s="30">
        <f t="shared" si="142"/>
        <v>0</v>
      </c>
      <c r="FE46" s="30">
        <f t="shared" si="142"/>
        <v>0</v>
      </c>
      <c r="FF46" s="31"/>
      <c r="FG46" s="27" t="e">
        <f t="shared" si="91"/>
        <v>#VALUE!</v>
      </c>
      <c r="FH46" s="28">
        <f t="shared" si="92"/>
        <v>0</v>
      </c>
      <c r="FI46" s="27" t="e">
        <f t="shared" si="93"/>
        <v>#VALUE!</v>
      </c>
      <c r="FJ46" s="28">
        <f t="shared" si="94"/>
        <v>0</v>
      </c>
      <c r="FK46" s="28">
        <f>IF(OR(T46="",T46=" ",T46="　"),0,IF(D46&gt;=840101,0,IF(EV46=1,1,IF(MATCH(T46,Sheet2!$D$3:$D$12,1)&lt;=8,1,0))))</f>
        <v>0</v>
      </c>
      <c r="FL46" s="28">
        <f>IF(OR(X46="",X46=" ",X46="　"),0,IF(D46&gt;=840101,0,IF(EW46=1,1,IF(MATCH(X46,Sheet2!$D$3:$D$12,1)&lt;=8,1,0))))</f>
        <v>0</v>
      </c>
      <c r="FM46" s="28">
        <f>IF(OR(AB46="",AB46=" ",AB46="　"),0,IF(D46&gt;=840101,0,IF(EX46=1,1,IF(MATCH(AB46,Sheet2!$D$3:$D$12,1)&lt;=8,1,0))))</f>
        <v>0</v>
      </c>
      <c r="FN46" s="28">
        <f>IF(OR(AF46="",AF46=" ",AF46="　"),0,IF(D46&gt;=840101,0,IF(EY46=1,1,IF(MATCH(AF46,Sheet2!$D$3:$D$12,1)&lt;=8,1,0))))</f>
        <v>0</v>
      </c>
      <c r="FO46" s="29">
        <f t="shared" si="95"/>
        <v>1</v>
      </c>
      <c r="FP46" s="29">
        <f t="shared" si="96"/>
        <v>1</v>
      </c>
      <c r="FQ46" s="30">
        <f t="shared" si="97"/>
        <v>0</v>
      </c>
      <c r="FR46" s="30">
        <f t="shared" si="98"/>
        <v>0</v>
      </c>
      <c r="FS46" s="30">
        <f t="shared" si="143"/>
        <v>0</v>
      </c>
      <c r="FT46" s="30">
        <f t="shared" si="143"/>
        <v>0</v>
      </c>
      <c r="FU46" s="31"/>
      <c r="FV46" s="27" t="e">
        <f t="shared" si="100"/>
        <v>#VALUE!</v>
      </c>
      <c r="FW46" s="28">
        <f t="shared" si="101"/>
        <v>0</v>
      </c>
      <c r="FX46" s="27" t="e">
        <f t="shared" si="102"/>
        <v>#VALUE!</v>
      </c>
      <c r="FY46" s="28">
        <f t="shared" si="103"/>
        <v>0</v>
      </c>
      <c r="FZ46" s="28">
        <f>IF(OR(T46="",T46=" ",T46="　"),0,IF(D46&gt;=840701,0,IF(FK46=1,1,IF(MATCH(T46,Sheet2!$D$3:$D$12,1)&lt;=9,1,0))))</f>
        <v>0</v>
      </c>
      <c r="GA46" s="28">
        <f>IF(OR(X46="",X46=" ",X46="　"),0,IF(D46&gt;=840701,0,IF(FL46=1,1,IF(MATCH(X46,Sheet2!$D$3:$D$12,1)&lt;=9,1,0))))</f>
        <v>0</v>
      </c>
      <c r="GB46" s="28">
        <f>IF(OR(AB46="",AB46=" ",AB46="　"),0,IF(D46&gt;=840701,0,IF(FM46=1,1,IF(MATCH(AB46,Sheet2!$D$3:$D$12,1)&lt;=9,1,0))))</f>
        <v>0</v>
      </c>
      <c r="GC46" s="28">
        <f>IF(OR(AF46="",AF46=" ",AF46="　"),0,IF(D46&gt;=840701,0,IF(FN46=1,1,IF(MATCH(AF46,Sheet2!$D$3:$D$12,1)&lt;=9,1,0))))</f>
        <v>0</v>
      </c>
      <c r="GD46" s="29">
        <f t="shared" si="104"/>
        <v>1</v>
      </c>
      <c r="GE46" s="29">
        <f t="shared" si="105"/>
        <v>1</v>
      </c>
      <c r="GF46" s="30">
        <f t="shared" si="106"/>
        <v>0</v>
      </c>
      <c r="GG46" s="30">
        <f t="shared" si="107"/>
        <v>0</v>
      </c>
      <c r="GH46" s="30">
        <f t="shared" si="144"/>
        <v>0</v>
      </c>
      <c r="GI46" s="30">
        <f t="shared" si="144"/>
        <v>0</v>
      </c>
      <c r="GJ46" s="31"/>
      <c r="GK46" s="27" t="e">
        <f t="shared" si="109"/>
        <v>#VALUE!</v>
      </c>
      <c r="GL46" s="28">
        <f t="shared" si="110"/>
        <v>0</v>
      </c>
      <c r="GM46" s="27" t="e">
        <f t="shared" si="111"/>
        <v>#VALUE!</v>
      </c>
      <c r="GN46" s="28">
        <f t="shared" si="112"/>
        <v>0</v>
      </c>
      <c r="GO46" s="28">
        <f>IF(OR(T46="",T46=" ",T46="　"),0,IF(D46&gt;=840701,0,IF(FZ46=1,1,IF(MATCH(T46,Sheet2!$D$3:$D$12,1)&lt;=10,1,0))))</f>
        <v>0</v>
      </c>
      <c r="GP46" s="28">
        <f>IF(OR(X46="",X46=" ",X46="　"),0,IF(D46&gt;=840701,0,IF(GA46=1,1,IF(MATCH(X46,Sheet2!$D$3:$D$12,1)&lt;=10,1,0))))</f>
        <v>0</v>
      </c>
      <c r="GQ46" s="28">
        <f>IF(OR(AB46="",AB46=" ",AB46="　"),0,IF(D46&gt;=840701,0,IF(GB46=1,1,IF(MATCH(AB46,Sheet2!$D$3:$D$12,1)&lt;=10,1,0))))</f>
        <v>0</v>
      </c>
      <c r="GR46" s="28">
        <f>IF(OR(AF46="",AF46=" ",AF46="　"),0,IF(D46&gt;=840701,0,IF(GC46=1,1,IF(MATCH(AF46,Sheet2!$D$3:$D$12,1)&lt;=10,1,0))))</f>
        <v>0</v>
      </c>
      <c r="GS46" s="29">
        <f t="shared" si="113"/>
        <v>0</v>
      </c>
      <c r="GT46" s="29">
        <f t="shared" si="114"/>
        <v>0</v>
      </c>
      <c r="GU46" s="30">
        <f t="shared" si="115"/>
        <v>0</v>
      </c>
      <c r="GV46" s="30">
        <f t="shared" si="116"/>
        <v>0</v>
      </c>
      <c r="GW46" s="30">
        <f t="shared" si="145"/>
        <v>0</v>
      </c>
      <c r="GX46" s="30">
        <f t="shared" si="145"/>
        <v>0</v>
      </c>
      <c r="GY46" s="131"/>
      <c r="GZ46" s="39" t="str">
        <f t="shared" si="118"/>
        <v>1911/00/00</v>
      </c>
      <c r="HA46" s="131" t="e">
        <f t="shared" si="119"/>
        <v>#VALUE!</v>
      </c>
      <c r="HB46" s="131" t="str">
        <f t="shared" si="120"/>
        <v>1911/00/00</v>
      </c>
      <c r="HC46" s="131" t="e">
        <f t="shared" si="121"/>
        <v>#VALUE!</v>
      </c>
      <c r="HD46" s="131" t="str">
        <f t="shared" si="122"/>
        <v>1911/00/00</v>
      </c>
      <c r="HE46" s="131" t="e">
        <f t="shared" si="123"/>
        <v>#VALUE!</v>
      </c>
      <c r="HF46" s="131" t="str">
        <f t="shared" si="124"/>
        <v>2016/01/01</v>
      </c>
      <c r="HH46" s="131">
        <f>IF(OR(C46="",C46=" ",C46="　"),0,IF(D46&gt;780630,0,ROUND(VLOOKUP(F46,Sheet2!$A$1:$B$20,2,FALSE)*E46,0)))</f>
        <v>0</v>
      </c>
      <c r="HI46" s="131">
        <f t="shared" si="125"/>
        <v>0</v>
      </c>
      <c r="HJ46" s="131">
        <f t="shared" si="126"/>
        <v>0</v>
      </c>
      <c r="HL46" s="131" t="str">
        <f t="shared" si="127"/>
        <v/>
      </c>
      <c r="HM46" s="131" t="str">
        <f t="shared" si="128"/>
        <v/>
      </c>
      <c r="HN46" s="131" t="str">
        <f t="shared" si="129"/>
        <v/>
      </c>
      <c r="HO46" s="131" t="str">
        <f t="shared" si="130"/>
        <v/>
      </c>
      <c r="HP46" s="131" t="str">
        <f t="shared" si="131"/>
        <v/>
      </c>
      <c r="HQ46" s="131" t="str">
        <f t="shared" si="131"/>
        <v/>
      </c>
      <c r="HR46" s="131" t="str">
        <f t="shared" si="132"/>
        <v/>
      </c>
    </row>
    <row r="47" spans="1:226" ht="60" customHeight="1">
      <c r="A47" s="125">
        <v>42</v>
      </c>
      <c r="B47" s="32"/>
      <c r="C47" s="33"/>
      <c r="D47" s="34"/>
      <c r="E47" s="55"/>
      <c r="F47" s="46"/>
      <c r="G47" s="48">
        <f>IF(OR(C47="",C47=" ",C47="　"),0,IF(D47&gt;780630,0,ROUND(VLOOKUP(F47,Sheet2!$A$1:$B$20,2,FALSE),0)))</f>
        <v>0</v>
      </c>
      <c r="H47" s="49">
        <f t="shared" si="0"/>
        <v>0</v>
      </c>
      <c r="I47" s="24">
        <f t="shared" si="1"/>
        <v>0</v>
      </c>
      <c r="J47" s="25">
        <f t="shared" si="2"/>
        <v>0</v>
      </c>
      <c r="K47" s="35"/>
      <c r="L47" s="133" t="str">
        <f t="shared" si="133"/>
        <v/>
      </c>
      <c r="M47" s="51" t="str">
        <f t="shared" si="4"/>
        <v/>
      </c>
      <c r="N47" s="56">
        <v>15.5</v>
      </c>
      <c r="O47" s="38"/>
      <c r="P47" s="133" t="str">
        <f t="shared" si="134"/>
        <v/>
      </c>
      <c r="Q47" s="51" t="str">
        <f t="shared" si="6"/>
        <v/>
      </c>
      <c r="R47" s="56">
        <v>15.5</v>
      </c>
      <c r="S47" s="38"/>
      <c r="T47" s="34"/>
      <c r="U47" s="51" t="str">
        <f t="shared" si="7"/>
        <v/>
      </c>
      <c r="V47" s="56">
        <v>15.5</v>
      </c>
      <c r="W47" s="38"/>
      <c r="X47" s="34"/>
      <c r="Y47" s="51" t="str">
        <f t="shared" si="8"/>
        <v/>
      </c>
      <c r="Z47" s="56">
        <v>15.5</v>
      </c>
      <c r="AA47" s="35"/>
      <c r="AB47" s="34"/>
      <c r="AC47" s="51" t="str">
        <f t="shared" si="9"/>
        <v/>
      </c>
      <c r="AD47" s="56">
        <v>15.5</v>
      </c>
      <c r="AE47" s="38"/>
      <c r="AF47" s="34"/>
      <c r="AG47" s="51" t="str">
        <f t="shared" si="10"/>
        <v/>
      </c>
      <c r="AH47" s="56">
        <v>15.5</v>
      </c>
      <c r="AI47" s="37">
        <f t="shared" si="11"/>
        <v>0</v>
      </c>
      <c r="AJ47" s="47">
        <f t="shared" si="12"/>
        <v>0</v>
      </c>
      <c r="AK47" s="26">
        <f t="shared" si="13"/>
        <v>0</v>
      </c>
      <c r="AL47" s="53">
        <f t="shared" si="14"/>
        <v>0</v>
      </c>
      <c r="AM47" s="36"/>
      <c r="AN47" s="54"/>
      <c r="AO47" s="131" t="e">
        <f>VLOOKUP(LEFT(C47,1),Sheet2!$L$3:$M$28,2,FALSE)&amp;MID(C47,2,9)</f>
        <v>#N/A</v>
      </c>
      <c r="AP47" s="131" t="e">
        <f t="shared" si="15"/>
        <v>#N/A</v>
      </c>
      <c r="AQ47" s="131" t="e">
        <f t="shared" si="16"/>
        <v>#N/A</v>
      </c>
      <c r="AR47" s="27">
        <f t="shared" si="17"/>
        <v>0</v>
      </c>
      <c r="AS47" s="28">
        <f t="shared" si="18"/>
        <v>0</v>
      </c>
      <c r="AT47" s="27">
        <f t="shared" si="19"/>
        <v>0</v>
      </c>
      <c r="AU47" s="28">
        <f t="shared" si="20"/>
        <v>0</v>
      </c>
      <c r="AV47" s="28">
        <f t="shared" si="21"/>
        <v>0</v>
      </c>
      <c r="AW47" s="28">
        <f t="shared" si="22"/>
        <v>0</v>
      </c>
      <c r="AX47" s="28">
        <f t="shared" si="23"/>
        <v>0</v>
      </c>
      <c r="AY47" s="28">
        <f t="shared" si="24"/>
        <v>0</v>
      </c>
      <c r="AZ47" s="29" t="str">
        <f t="shared" si="25"/>
        <v/>
      </c>
      <c r="BA47" s="29"/>
      <c r="BB47" s="30">
        <f t="shared" si="135"/>
        <v>0</v>
      </c>
      <c r="BC47" s="30">
        <f t="shared" si="135"/>
        <v>0</v>
      </c>
      <c r="BD47" s="31">
        <f t="shared" si="27"/>
        <v>0</v>
      </c>
      <c r="BE47" s="131"/>
      <c r="BF47" s="27" t="e">
        <f t="shared" si="28"/>
        <v>#VALUE!</v>
      </c>
      <c r="BG47" s="28">
        <f t="shared" si="29"/>
        <v>0</v>
      </c>
      <c r="BH47" s="27" t="e">
        <f t="shared" si="30"/>
        <v>#VALUE!</v>
      </c>
      <c r="BI47" s="28">
        <f t="shared" si="31"/>
        <v>0</v>
      </c>
      <c r="BJ47" s="28">
        <f>IF(OR(T47="",T47=" ",T47="　"),0,IF(D47&gt;=800701,0,IF(MATCH(T47,Sheet2!$D$3:$D$12,1)&lt;=1,1,0)))</f>
        <v>0</v>
      </c>
      <c r="BK47" s="28">
        <f>IF(OR(X47="",X47=" ",X47="　"),0,IF(D47&gt;=800701,0,IF(MATCH(X47,Sheet2!$D$3:$D$12,1)&lt;=1,1,0)))</f>
        <v>0</v>
      </c>
      <c r="BL47" s="28">
        <f>IF(OR(AB47="",AB47=" ",AB47="　"),0,IF(D47&gt;=800701,0,IF(MATCH(AB47,Sheet2!$D$3:$D$12,1)&lt;=1,1,0)))</f>
        <v>0</v>
      </c>
      <c r="BM47" s="28">
        <f>IF(OR(AF47="",AF47=" ",AF47="　"),0,IF(D47&gt;=800701,0,IF(MATCH(AF47,Sheet2!$D$3:$D$12,1)&lt;=1,1,0)))</f>
        <v>0</v>
      </c>
      <c r="BN47" s="29">
        <f t="shared" si="32"/>
        <v>5</v>
      </c>
      <c r="BO47" s="29">
        <f t="shared" si="33"/>
        <v>3</v>
      </c>
      <c r="BP47" s="30">
        <f t="shared" si="34"/>
        <v>0</v>
      </c>
      <c r="BQ47" s="30">
        <f t="shared" si="35"/>
        <v>0</v>
      </c>
      <c r="BR47" s="30">
        <f t="shared" si="136"/>
        <v>0</v>
      </c>
      <c r="BS47" s="30">
        <f t="shared" si="136"/>
        <v>0</v>
      </c>
      <c r="BT47" s="30"/>
      <c r="BU47" s="27" t="e">
        <f t="shared" si="37"/>
        <v>#VALUE!</v>
      </c>
      <c r="BV47" s="28">
        <f t="shared" si="38"/>
        <v>0</v>
      </c>
      <c r="BW47" s="27" t="e">
        <f t="shared" si="39"/>
        <v>#VALUE!</v>
      </c>
      <c r="BX47" s="28">
        <f t="shared" si="40"/>
        <v>0</v>
      </c>
      <c r="BY47" s="28">
        <f>IF(OR(T47="",T47=" ",T47="　"),0,IF(D47&gt;=810101,0,IF(BJ47=1,1,IF(MATCH(T47,Sheet2!$D$3:$D$12,1)&lt;=2,1,0))))</f>
        <v>0</v>
      </c>
      <c r="BZ47" s="28">
        <f>IF(OR(X47="",X47=" ",X47="　"),0,IF(D47&gt;=810101,0,IF(BK47=1,1,IF(MATCH(X47,Sheet2!$D$3:$D$12,1)&lt;=2,1,0))))</f>
        <v>0</v>
      </c>
      <c r="CA47" s="28">
        <f>IF(OR(AB47="",AB47=" ",AB47="　"),0,IF(D47&gt;=810101,0,IF(BL47=1,1,IF(MATCH(AB47,Sheet2!$D$3:$D$12,1)&lt;=2,1,0))))</f>
        <v>0</v>
      </c>
      <c r="CB47" s="28">
        <f>IF(OR(AF47="",AF47=" ",AF47="　"),0,IF(D47&gt;=810101,0,IF(BM47=1,1,IF(MATCH(AF47,Sheet2!$D$3:$D$12,1)&lt;=2,1,0))))</f>
        <v>0</v>
      </c>
      <c r="CC47" s="29">
        <f t="shared" si="41"/>
        <v>4</v>
      </c>
      <c r="CD47" s="29">
        <f t="shared" si="42"/>
        <v>3</v>
      </c>
      <c r="CE47" s="30">
        <f t="shared" si="43"/>
        <v>0</v>
      </c>
      <c r="CF47" s="30">
        <f t="shared" si="44"/>
        <v>0</v>
      </c>
      <c r="CG47" s="30">
        <f t="shared" si="137"/>
        <v>0</v>
      </c>
      <c r="CH47" s="30">
        <f t="shared" si="137"/>
        <v>0</v>
      </c>
      <c r="CI47" s="30"/>
      <c r="CJ47" s="27" t="e">
        <f t="shared" si="46"/>
        <v>#VALUE!</v>
      </c>
      <c r="CK47" s="28">
        <f t="shared" si="47"/>
        <v>0</v>
      </c>
      <c r="CL47" s="27" t="e">
        <f t="shared" si="48"/>
        <v>#VALUE!</v>
      </c>
      <c r="CM47" s="28">
        <f t="shared" si="49"/>
        <v>0</v>
      </c>
      <c r="CN47" s="28">
        <f>IF(OR(T47="",T47=" ",T47="　"),0,IF(D47&gt;=810701,0,IF(BY47=1,1,IF(MATCH(T47,Sheet2!$D$3:$D$12,1)&lt;=3,1,0))))</f>
        <v>0</v>
      </c>
      <c r="CO47" s="28">
        <f>IF(OR(X47="",X47=" ",X47="　"),0,IF(D47&gt;=810701,0,IF(BZ47=1,1,IF(MATCH(X47,Sheet2!$D$3:$D$12,1)&lt;=3,1,0))))</f>
        <v>0</v>
      </c>
      <c r="CP47" s="28">
        <f>IF(OR(AB47="",AB47=" ",AB47="　"),0,IF(D47&gt;=810701,0,IF(CA47=1,1,IF(MATCH(AB47,Sheet2!$D$3:$D$12,1)&lt;=3,1,0))))</f>
        <v>0</v>
      </c>
      <c r="CQ47" s="28">
        <f>IF(OR(AF47="",AF47=" ",AF47="　"),0,IF(D47&gt;=810701,0,IF(CB47=1,1,IF(MATCH(AF47,Sheet2!$D$3:$D$12,1)&lt;=3,1,0))))</f>
        <v>0</v>
      </c>
      <c r="CR47" s="29">
        <f t="shared" si="50"/>
        <v>4</v>
      </c>
      <c r="CS47" s="29">
        <f t="shared" si="51"/>
        <v>3</v>
      </c>
      <c r="CT47" s="30">
        <f t="shared" si="52"/>
        <v>0</v>
      </c>
      <c r="CU47" s="30">
        <f t="shared" si="53"/>
        <v>0</v>
      </c>
      <c r="CV47" s="30">
        <f t="shared" si="138"/>
        <v>0</v>
      </c>
      <c r="CW47" s="30">
        <f t="shared" si="138"/>
        <v>0</v>
      </c>
      <c r="CX47" s="31"/>
      <c r="CY47" s="27" t="e">
        <f t="shared" si="55"/>
        <v>#VALUE!</v>
      </c>
      <c r="CZ47" s="28">
        <f t="shared" si="56"/>
        <v>0</v>
      </c>
      <c r="DA47" s="27" t="e">
        <f t="shared" si="57"/>
        <v>#VALUE!</v>
      </c>
      <c r="DB47" s="28">
        <f t="shared" si="58"/>
        <v>0</v>
      </c>
      <c r="DC47" s="28">
        <f>IF(OR(T47="",T47=" ",T47="　"),0,IF(D47&gt;=820101,0,IF(CN47=1,1,IF(MATCH(T47,Sheet2!$D$3:$D$12,1)&lt;=4,1,0))))</f>
        <v>0</v>
      </c>
      <c r="DD47" s="28">
        <f>IF(OR(X47="",X47=" ",X47="　"),0,IF(D47&gt;=820101,0,IF(CO47=1,1,IF(MATCH(X47,Sheet2!$D$3:$D$12,1)&lt;=4,1,0))))</f>
        <v>0</v>
      </c>
      <c r="DE47" s="28">
        <f>IF(OR(AB47="",AB47=" ",AB47="　"),0,IF(D47&gt;=820101,0,IF(CP47=1,1,IF(MATCH(AB47,Sheet2!$D$3:$D$12,1)&lt;=4,1,0))))</f>
        <v>0</v>
      </c>
      <c r="DF47" s="28">
        <f>IF(OR(AF47="",AF47=" ",AF47="　"),0,IF(D47&gt;=820101,0,IF(CQ47=1,1,IF(MATCH(AF47,Sheet2!$D$3:$D$12,1)&lt;=4,1,0))))</f>
        <v>0</v>
      </c>
      <c r="DG47" s="29">
        <f t="shared" si="59"/>
        <v>3</v>
      </c>
      <c r="DH47" s="29">
        <f t="shared" si="60"/>
        <v>3</v>
      </c>
      <c r="DI47" s="30">
        <f t="shared" si="61"/>
        <v>0</v>
      </c>
      <c r="DJ47" s="30">
        <f t="shared" si="62"/>
        <v>0</v>
      </c>
      <c r="DK47" s="30">
        <f t="shared" si="139"/>
        <v>0</v>
      </c>
      <c r="DL47" s="30">
        <f t="shared" si="139"/>
        <v>0</v>
      </c>
      <c r="DM47" s="31"/>
      <c r="DN47" s="27" t="e">
        <f t="shared" si="64"/>
        <v>#VALUE!</v>
      </c>
      <c r="DO47" s="28">
        <f t="shared" si="65"/>
        <v>0</v>
      </c>
      <c r="DP47" s="27" t="e">
        <f t="shared" si="66"/>
        <v>#VALUE!</v>
      </c>
      <c r="DQ47" s="28">
        <f t="shared" si="67"/>
        <v>0</v>
      </c>
      <c r="DR47" s="28">
        <f>IF(OR(T47="",T47=" ",T47="　"),0,IF(D47&gt;=820701,0,IF(DC47=1,1,IF(MATCH(T47,Sheet2!$D$3:$D$12,1)&lt;=5,1,0))))</f>
        <v>0</v>
      </c>
      <c r="DS47" s="28">
        <f>IF(OR(X47="",X47=" ",X47="　"),0,IF(D47&gt;=820701,0,IF(DD47=1,1,IF(MATCH(X47,Sheet2!$D$3:$D$12,1)&lt;=5,1,0))))</f>
        <v>0</v>
      </c>
      <c r="DT47" s="28">
        <f>IF(OR(AB47="",AB47=" ",AB47="　"),0,IF(D47&gt;=820701,0,IF(DE47=1,1,IF(MATCH(AB47,Sheet2!$D$3:$D$12,1)&lt;=5,1,0))))</f>
        <v>0</v>
      </c>
      <c r="DU47" s="28">
        <f>IF(OR(AF47="",AF47=" ",AF47="　"),0,IF(D47&gt;=820701,0,IF(DF47=1,1,IF(MATCH(AF47,Sheet2!$D$3:$D$12,1)&lt;=5,1,0))))</f>
        <v>0</v>
      </c>
      <c r="DV47" s="29">
        <f t="shared" si="68"/>
        <v>3</v>
      </c>
      <c r="DW47" s="29">
        <f t="shared" si="69"/>
        <v>3</v>
      </c>
      <c r="DX47" s="30">
        <f t="shared" si="70"/>
        <v>0</v>
      </c>
      <c r="DY47" s="30">
        <f t="shared" si="71"/>
        <v>0</v>
      </c>
      <c r="DZ47" s="30">
        <f t="shared" si="140"/>
        <v>0</v>
      </c>
      <c r="EA47" s="30">
        <f t="shared" si="140"/>
        <v>0</v>
      </c>
      <c r="EB47" s="31"/>
      <c r="EC47" s="27" t="e">
        <f t="shared" si="73"/>
        <v>#VALUE!</v>
      </c>
      <c r="ED47" s="28">
        <f t="shared" si="74"/>
        <v>0</v>
      </c>
      <c r="EE47" s="27" t="e">
        <f t="shared" si="75"/>
        <v>#VALUE!</v>
      </c>
      <c r="EF47" s="28">
        <f t="shared" si="76"/>
        <v>0</v>
      </c>
      <c r="EG47" s="28">
        <f>IF(OR(T47="",T47=" ",T47="　"),0,IF(D47&gt;=830101,0,IF(DR47=1,1,IF(MATCH(T47,Sheet2!$D$3:$D$12,1)&lt;=6,1,0))))</f>
        <v>0</v>
      </c>
      <c r="EH47" s="28">
        <f>IF(OR(X47="",X47=" ",X47="　"),0,IF(D47&gt;=830101,0,IF(DS47=1,1,IF(MATCH(X47,Sheet2!$D$3:$D$12,1)&lt;=6,1,0))))</f>
        <v>0</v>
      </c>
      <c r="EI47" s="28">
        <f>IF(OR(AB47="",AB47=" ",AB47="　"),0,IF(D47&gt;=830101,0,IF(DT47=1,1,IF(MATCH(AB47,Sheet2!$D$3:$D$12,1)&lt;=6,1,0))))</f>
        <v>0</v>
      </c>
      <c r="EJ47" s="28">
        <f>IF(OR(AF47="",AF47=" ",AF47="　"),0,IF(D47&gt;=830101,0,IF(DU47=1,1,IF(MATCH(AF47,Sheet2!$D$3:$D$12,1)&lt;=6,1,0))))</f>
        <v>0</v>
      </c>
      <c r="EK47" s="29">
        <f t="shared" si="77"/>
        <v>2</v>
      </c>
      <c r="EL47" s="29">
        <f t="shared" si="78"/>
        <v>2</v>
      </c>
      <c r="EM47" s="30">
        <f t="shared" si="79"/>
        <v>0</v>
      </c>
      <c r="EN47" s="30">
        <f t="shared" si="80"/>
        <v>0</v>
      </c>
      <c r="EO47" s="30">
        <f t="shared" si="141"/>
        <v>0</v>
      </c>
      <c r="EP47" s="30">
        <f t="shared" si="141"/>
        <v>0</v>
      </c>
      <c r="EQ47" s="31"/>
      <c r="ER47" s="27" t="e">
        <f t="shared" si="82"/>
        <v>#VALUE!</v>
      </c>
      <c r="ES47" s="28">
        <f t="shared" si="83"/>
        <v>0</v>
      </c>
      <c r="ET47" s="27" t="e">
        <f t="shared" si="84"/>
        <v>#VALUE!</v>
      </c>
      <c r="EU47" s="28">
        <f t="shared" si="85"/>
        <v>0</v>
      </c>
      <c r="EV47" s="28">
        <f>IF(OR(T47="",T47=" ",T47="　"),0,IF(D47&gt;=830701,0,IF(EG47=1,1,IF(MATCH(T47,Sheet2!$D$3:$D$12,1)&lt;=7,1,0))))</f>
        <v>0</v>
      </c>
      <c r="EW47" s="28">
        <f>IF(OR(X47="",X47=" ",X47="　"),0,IF(D47&gt;=830701,0,IF(EH47=1,1,IF(MATCH(X47,Sheet2!$D$3:$D$12,1)&lt;=7,1,0))))</f>
        <v>0</v>
      </c>
      <c r="EX47" s="28">
        <f>IF(OR(AB47="",AB47=" ",AB47="　"),0,IF(D47&gt;=830701,0,IF(EI47=1,1,IF(MATCH(AB47,Sheet2!$D$3:$D$12,1)&lt;=7,1,0))))</f>
        <v>0</v>
      </c>
      <c r="EY47" s="28">
        <f>IF(OR(AF47="",AF47=" ",AF47="　"),0,IF(D47&gt;=830701,0,IF(EJ47=1,1,IF(MATCH(AF47,Sheet2!$D$3:$D$12,1)&lt;=7,1,0))))</f>
        <v>0</v>
      </c>
      <c r="EZ47" s="29">
        <f t="shared" si="86"/>
        <v>2</v>
      </c>
      <c r="FA47" s="29">
        <f t="shared" si="87"/>
        <v>2</v>
      </c>
      <c r="FB47" s="30">
        <f t="shared" si="88"/>
        <v>0</v>
      </c>
      <c r="FC47" s="30">
        <f t="shared" si="89"/>
        <v>0</v>
      </c>
      <c r="FD47" s="30">
        <f t="shared" si="142"/>
        <v>0</v>
      </c>
      <c r="FE47" s="30">
        <f t="shared" si="142"/>
        <v>0</v>
      </c>
      <c r="FF47" s="31"/>
      <c r="FG47" s="27" t="e">
        <f t="shared" si="91"/>
        <v>#VALUE!</v>
      </c>
      <c r="FH47" s="28">
        <f t="shared" si="92"/>
        <v>0</v>
      </c>
      <c r="FI47" s="27" t="e">
        <f t="shared" si="93"/>
        <v>#VALUE!</v>
      </c>
      <c r="FJ47" s="28">
        <f t="shared" si="94"/>
        <v>0</v>
      </c>
      <c r="FK47" s="28">
        <f>IF(OR(T47="",T47=" ",T47="　"),0,IF(D47&gt;=840101,0,IF(EV47=1,1,IF(MATCH(T47,Sheet2!$D$3:$D$12,1)&lt;=8,1,0))))</f>
        <v>0</v>
      </c>
      <c r="FL47" s="28">
        <f>IF(OR(X47="",X47=" ",X47="　"),0,IF(D47&gt;=840101,0,IF(EW47=1,1,IF(MATCH(X47,Sheet2!$D$3:$D$12,1)&lt;=8,1,0))))</f>
        <v>0</v>
      </c>
      <c r="FM47" s="28">
        <f>IF(OR(AB47="",AB47=" ",AB47="　"),0,IF(D47&gt;=840101,0,IF(EX47=1,1,IF(MATCH(AB47,Sheet2!$D$3:$D$12,1)&lt;=8,1,0))))</f>
        <v>0</v>
      </c>
      <c r="FN47" s="28">
        <f>IF(OR(AF47="",AF47=" ",AF47="　"),0,IF(D47&gt;=840101,0,IF(EY47=1,1,IF(MATCH(AF47,Sheet2!$D$3:$D$12,1)&lt;=8,1,0))))</f>
        <v>0</v>
      </c>
      <c r="FO47" s="29">
        <f t="shared" si="95"/>
        <v>1</v>
      </c>
      <c r="FP47" s="29">
        <f t="shared" si="96"/>
        <v>1</v>
      </c>
      <c r="FQ47" s="30">
        <f t="shared" si="97"/>
        <v>0</v>
      </c>
      <c r="FR47" s="30">
        <f t="shared" si="98"/>
        <v>0</v>
      </c>
      <c r="FS47" s="30">
        <f t="shared" si="143"/>
        <v>0</v>
      </c>
      <c r="FT47" s="30">
        <f t="shared" si="143"/>
        <v>0</v>
      </c>
      <c r="FU47" s="31"/>
      <c r="FV47" s="27" t="e">
        <f t="shared" si="100"/>
        <v>#VALUE!</v>
      </c>
      <c r="FW47" s="28">
        <f t="shared" si="101"/>
        <v>0</v>
      </c>
      <c r="FX47" s="27" t="e">
        <f t="shared" si="102"/>
        <v>#VALUE!</v>
      </c>
      <c r="FY47" s="28">
        <f t="shared" si="103"/>
        <v>0</v>
      </c>
      <c r="FZ47" s="28">
        <f>IF(OR(T47="",T47=" ",T47="　"),0,IF(D47&gt;=840701,0,IF(FK47=1,1,IF(MATCH(T47,Sheet2!$D$3:$D$12,1)&lt;=9,1,0))))</f>
        <v>0</v>
      </c>
      <c r="GA47" s="28">
        <f>IF(OR(X47="",X47=" ",X47="　"),0,IF(D47&gt;=840701,0,IF(FL47=1,1,IF(MATCH(X47,Sheet2!$D$3:$D$12,1)&lt;=9,1,0))))</f>
        <v>0</v>
      </c>
      <c r="GB47" s="28">
        <f>IF(OR(AB47="",AB47=" ",AB47="　"),0,IF(D47&gt;=840701,0,IF(FM47=1,1,IF(MATCH(AB47,Sheet2!$D$3:$D$12,1)&lt;=9,1,0))))</f>
        <v>0</v>
      </c>
      <c r="GC47" s="28">
        <f>IF(OR(AF47="",AF47=" ",AF47="　"),0,IF(D47&gt;=840701,0,IF(FN47=1,1,IF(MATCH(AF47,Sheet2!$D$3:$D$12,1)&lt;=9,1,0))))</f>
        <v>0</v>
      </c>
      <c r="GD47" s="29">
        <f t="shared" si="104"/>
        <v>1</v>
      </c>
      <c r="GE47" s="29">
        <f t="shared" si="105"/>
        <v>1</v>
      </c>
      <c r="GF47" s="30">
        <f t="shared" si="106"/>
        <v>0</v>
      </c>
      <c r="GG47" s="30">
        <f t="shared" si="107"/>
        <v>0</v>
      </c>
      <c r="GH47" s="30">
        <f t="shared" si="144"/>
        <v>0</v>
      </c>
      <c r="GI47" s="30">
        <f t="shared" si="144"/>
        <v>0</v>
      </c>
      <c r="GJ47" s="31"/>
      <c r="GK47" s="27" t="e">
        <f t="shared" si="109"/>
        <v>#VALUE!</v>
      </c>
      <c r="GL47" s="28">
        <f t="shared" si="110"/>
        <v>0</v>
      </c>
      <c r="GM47" s="27" t="e">
        <f t="shared" si="111"/>
        <v>#VALUE!</v>
      </c>
      <c r="GN47" s="28">
        <f t="shared" si="112"/>
        <v>0</v>
      </c>
      <c r="GO47" s="28">
        <f>IF(OR(T47="",T47=" ",T47="　"),0,IF(D47&gt;=840701,0,IF(FZ47=1,1,IF(MATCH(T47,Sheet2!$D$3:$D$12,1)&lt;=10,1,0))))</f>
        <v>0</v>
      </c>
      <c r="GP47" s="28">
        <f>IF(OR(X47="",X47=" ",X47="　"),0,IF(D47&gt;=840701,0,IF(GA47=1,1,IF(MATCH(X47,Sheet2!$D$3:$D$12,1)&lt;=10,1,0))))</f>
        <v>0</v>
      </c>
      <c r="GQ47" s="28">
        <f>IF(OR(AB47="",AB47=" ",AB47="　"),0,IF(D47&gt;=840701,0,IF(GB47=1,1,IF(MATCH(AB47,Sheet2!$D$3:$D$12,1)&lt;=10,1,0))))</f>
        <v>0</v>
      </c>
      <c r="GR47" s="28">
        <f>IF(OR(AF47="",AF47=" ",AF47="　"),0,IF(D47&gt;=840701,0,IF(GC47=1,1,IF(MATCH(AF47,Sheet2!$D$3:$D$12,1)&lt;=10,1,0))))</f>
        <v>0</v>
      </c>
      <c r="GS47" s="29">
        <f t="shared" si="113"/>
        <v>0</v>
      </c>
      <c r="GT47" s="29">
        <f t="shared" si="114"/>
        <v>0</v>
      </c>
      <c r="GU47" s="30">
        <f t="shared" si="115"/>
        <v>0</v>
      </c>
      <c r="GV47" s="30">
        <f t="shared" si="116"/>
        <v>0</v>
      </c>
      <c r="GW47" s="30">
        <f t="shared" si="145"/>
        <v>0</v>
      </c>
      <c r="GX47" s="30">
        <f t="shared" si="145"/>
        <v>0</v>
      </c>
      <c r="GY47" s="131"/>
      <c r="GZ47" s="39" t="str">
        <f t="shared" si="118"/>
        <v>1911/00/00</v>
      </c>
      <c r="HA47" s="131" t="e">
        <f t="shared" si="119"/>
        <v>#VALUE!</v>
      </c>
      <c r="HB47" s="131" t="str">
        <f t="shared" si="120"/>
        <v>1911/00/00</v>
      </c>
      <c r="HC47" s="131" t="e">
        <f t="shared" si="121"/>
        <v>#VALUE!</v>
      </c>
      <c r="HD47" s="131" t="str">
        <f t="shared" si="122"/>
        <v>1911/00/00</v>
      </c>
      <c r="HE47" s="131" t="e">
        <f t="shared" si="123"/>
        <v>#VALUE!</v>
      </c>
      <c r="HF47" s="131" t="str">
        <f t="shared" si="124"/>
        <v>2016/01/01</v>
      </c>
      <c r="HH47" s="131">
        <f>IF(OR(C47="",C47=" ",C47="　"),0,IF(D47&gt;780630,0,ROUND(VLOOKUP(F47,Sheet2!$A$1:$B$20,2,FALSE)*E47,0)))</f>
        <v>0</v>
      </c>
      <c r="HI47" s="131">
        <f t="shared" si="125"/>
        <v>0</v>
      </c>
      <c r="HJ47" s="131">
        <f t="shared" si="126"/>
        <v>0</v>
      </c>
      <c r="HL47" s="131" t="str">
        <f t="shared" si="127"/>
        <v/>
      </c>
      <c r="HM47" s="131" t="str">
        <f t="shared" si="128"/>
        <v/>
      </c>
      <c r="HN47" s="131" t="str">
        <f t="shared" si="129"/>
        <v/>
      </c>
      <c r="HO47" s="131" t="str">
        <f t="shared" si="130"/>
        <v/>
      </c>
      <c r="HP47" s="131" t="str">
        <f t="shared" si="131"/>
        <v/>
      </c>
      <c r="HQ47" s="131" t="str">
        <f t="shared" si="131"/>
        <v/>
      </c>
      <c r="HR47" s="131" t="str">
        <f t="shared" si="132"/>
        <v/>
      </c>
    </row>
    <row r="48" spans="1:226" ht="60" customHeight="1">
      <c r="A48" s="125">
        <v>43</v>
      </c>
      <c r="B48" s="32"/>
      <c r="C48" s="33"/>
      <c r="D48" s="34"/>
      <c r="E48" s="55"/>
      <c r="F48" s="46"/>
      <c r="G48" s="48">
        <f>IF(OR(C48="",C48=" ",C48="　"),0,IF(D48&gt;780630,0,ROUND(VLOOKUP(F48,Sheet2!$A$1:$B$20,2,FALSE),0)))</f>
        <v>0</v>
      </c>
      <c r="H48" s="49">
        <f t="shared" si="0"/>
        <v>0</v>
      </c>
      <c r="I48" s="24">
        <f t="shared" si="1"/>
        <v>0</v>
      </c>
      <c r="J48" s="25">
        <f t="shared" si="2"/>
        <v>0</v>
      </c>
      <c r="K48" s="35"/>
      <c r="L48" s="133" t="str">
        <f t="shared" si="133"/>
        <v/>
      </c>
      <c r="M48" s="51" t="str">
        <f t="shared" si="4"/>
        <v/>
      </c>
      <c r="N48" s="56">
        <v>15.5</v>
      </c>
      <c r="O48" s="38"/>
      <c r="P48" s="133" t="str">
        <f t="shared" si="134"/>
        <v/>
      </c>
      <c r="Q48" s="51" t="str">
        <f t="shared" si="6"/>
        <v/>
      </c>
      <c r="R48" s="56">
        <v>15.5</v>
      </c>
      <c r="S48" s="38"/>
      <c r="T48" s="34"/>
      <c r="U48" s="51" t="str">
        <f t="shared" si="7"/>
        <v/>
      </c>
      <c r="V48" s="56">
        <v>15.5</v>
      </c>
      <c r="W48" s="38"/>
      <c r="X48" s="34"/>
      <c r="Y48" s="51" t="str">
        <f t="shared" si="8"/>
        <v/>
      </c>
      <c r="Z48" s="56">
        <v>15.5</v>
      </c>
      <c r="AA48" s="35"/>
      <c r="AB48" s="34"/>
      <c r="AC48" s="51" t="str">
        <f t="shared" si="9"/>
        <v/>
      </c>
      <c r="AD48" s="56">
        <v>15.5</v>
      </c>
      <c r="AE48" s="38"/>
      <c r="AF48" s="34"/>
      <c r="AG48" s="51" t="str">
        <f t="shared" si="10"/>
        <v/>
      </c>
      <c r="AH48" s="56">
        <v>15.5</v>
      </c>
      <c r="AI48" s="37">
        <f t="shared" si="11"/>
        <v>0</v>
      </c>
      <c r="AJ48" s="47">
        <f t="shared" si="12"/>
        <v>0</v>
      </c>
      <c r="AK48" s="26">
        <f t="shared" si="13"/>
        <v>0</v>
      </c>
      <c r="AL48" s="53">
        <f t="shared" si="14"/>
        <v>0</v>
      </c>
      <c r="AM48" s="36"/>
      <c r="AN48" s="54"/>
      <c r="AO48" s="131" t="e">
        <f>VLOOKUP(LEFT(C48,1),Sheet2!$L$3:$M$28,2,FALSE)&amp;MID(C48,2,9)</f>
        <v>#N/A</v>
      </c>
      <c r="AP48" s="131" t="e">
        <f t="shared" si="15"/>
        <v>#N/A</v>
      </c>
      <c r="AQ48" s="131" t="e">
        <f t="shared" si="16"/>
        <v>#N/A</v>
      </c>
      <c r="AR48" s="27">
        <f t="shared" si="17"/>
        <v>0</v>
      </c>
      <c r="AS48" s="28">
        <f t="shared" si="18"/>
        <v>0</v>
      </c>
      <c r="AT48" s="27">
        <f t="shared" si="19"/>
        <v>0</v>
      </c>
      <c r="AU48" s="28">
        <f t="shared" si="20"/>
        <v>0</v>
      </c>
      <c r="AV48" s="28">
        <f t="shared" si="21"/>
        <v>0</v>
      </c>
      <c r="AW48" s="28">
        <f t="shared" si="22"/>
        <v>0</v>
      </c>
      <c r="AX48" s="28">
        <f t="shared" si="23"/>
        <v>0</v>
      </c>
      <c r="AY48" s="28">
        <f t="shared" si="24"/>
        <v>0</v>
      </c>
      <c r="AZ48" s="29" t="str">
        <f t="shared" si="25"/>
        <v/>
      </c>
      <c r="BA48" s="29"/>
      <c r="BB48" s="30">
        <f t="shared" si="135"/>
        <v>0</v>
      </c>
      <c r="BC48" s="30">
        <f t="shared" si="135"/>
        <v>0</v>
      </c>
      <c r="BD48" s="31">
        <f t="shared" si="27"/>
        <v>0</v>
      </c>
      <c r="BE48" s="131"/>
      <c r="BF48" s="27" t="e">
        <f t="shared" si="28"/>
        <v>#VALUE!</v>
      </c>
      <c r="BG48" s="28">
        <f t="shared" si="29"/>
        <v>0</v>
      </c>
      <c r="BH48" s="27" t="e">
        <f t="shared" si="30"/>
        <v>#VALUE!</v>
      </c>
      <c r="BI48" s="28">
        <f t="shared" si="31"/>
        <v>0</v>
      </c>
      <c r="BJ48" s="28">
        <f>IF(OR(T48="",T48=" ",T48="　"),0,IF(D48&gt;=800701,0,IF(MATCH(T48,Sheet2!$D$3:$D$12,1)&lt;=1,1,0)))</f>
        <v>0</v>
      </c>
      <c r="BK48" s="28">
        <f>IF(OR(X48="",X48=" ",X48="　"),0,IF(D48&gt;=800701,0,IF(MATCH(X48,Sheet2!$D$3:$D$12,1)&lt;=1,1,0)))</f>
        <v>0</v>
      </c>
      <c r="BL48" s="28">
        <f>IF(OR(AB48="",AB48=" ",AB48="　"),0,IF(D48&gt;=800701,0,IF(MATCH(AB48,Sheet2!$D$3:$D$12,1)&lt;=1,1,0)))</f>
        <v>0</v>
      </c>
      <c r="BM48" s="28">
        <f>IF(OR(AF48="",AF48=" ",AF48="　"),0,IF(D48&gt;=800701,0,IF(MATCH(AF48,Sheet2!$D$3:$D$12,1)&lt;=1,1,0)))</f>
        <v>0</v>
      </c>
      <c r="BN48" s="29">
        <f t="shared" si="32"/>
        <v>5</v>
      </c>
      <c r="BO48" s="29">
        <f t="shared" si="33"/>
        <v>3</v>
      </c>
      <c r="BP48" s="30">
        <f t="shared" si="34"/>
        <v>0</v>
      </c>
      <c r="BQ48" s="30">
        <f t="shared" si="35"/>
        <v>0</v>
      </c>
      <c r="BR48" s="30">
        <f t="shared" si="136"/>
        <v>0</v>
      </c>
      <c r="BS48" s="30">
        <f t="shared" si="136"/>
        <v>0</v>
      </c>
      <c r="BT48" s="30"/>
      <c r="BU48" s="27" t="e">
        <f t="shared" si="37"/>
        <v>#VALUE!</v>
      </c>
      <c r="BV48" s="28">
        <f t="shared" si="38"/>
        <v>0</v>
      </c>
      <c r="BW48" s="27" t="e">
        <f t="shared" si="39"/>
        <v>#VALUE!</v>
      </c>
      <c r="BX48" s="28">
        <f t="shared" si="40"/>
        <v>0</v>
      </c>
      <c r="BY48" s="28">
        <f>IF(OR(T48="",T48=" ",T48="　"),0,IF(D48&gt;=810101,0,IF(BJ48=1,1,IF(MATCH(T48,Sheet2!$D$3:$D$12,1)&lt;=2,1,0))))</f>
        <v>0</v>
      </c>
      <c r="BZ48" s="28">
        <f>IF(OR(X48="",X48=" ",X48="　"),0,IF(D48&gt;=810101,0,IF(BK48=1,1,IF(MATCH(X48,Sheet2!$D$3:$D$12,1)&lt;=2,1,0))))</f>
        <v>0</v>
      </c>
      <c r="CA48" s="28">
        <f>IF(OR(AB48="",AB48=" ",AB48="　"),0,IF(D48&gt;=810101,0,IF(BL48=1,1,IF(MATCH(AB48,Sheet2!$D$3:$D$12,1)&lt;=2,1,0))))</f>
        <v>0</v>
      </c>
      <c r="CB48" s="28">
        <f>IF(OR(AF48="",AF48=" ",AF48="　"),0,IF(D48&gt;=810101,0,IF(BM48=1,1,IF(MATCH(AF48,Sheet2!$D$3:$D$12,1)&lt;=2,1,0))))</f>
        <v>0</v>
      </c>
      <c r="CC48" s="29">
        <f t="shared" si="41"/>
        <v>4</v>
      </c>
      <c r="CD48" s="29">
        <f t="shared" si="42"/>
        <v>3</v>
      </c>
      <c r="CE48" s="30">
        <f t="shared" si="43"/>
        <v>0</v>
      </c>
      <c r="CF48" s="30">
        <f t="shared" si="44"/>
        <v>0</v>
      </c>
      <c r="CG48" s="30">
        <f t="shared" si="137"/>
        <v>0</v>
      </c>
      <c r="CH48" s="30">
        <f t="shared" si="137"/>
        <v>0</v>
      </c>
      <c r="CI48" s="30"/>
      <c r="CJ48" s="27" t="e">
        <f t="shared" si="46"/>
        <v>#VALUE!</v>
      </c>
      <c r="CK48" s="28">
        <f t="shared" si="47"/>
        <v>0</v>
      </c>
      <c r="CL48" s="27" t="e">
        <f t="shared" si="48"/>
        <v>#VALUE!</v>
      </c>
      <c r="CM48" s="28">
        <f t="shared" si="49"/>
        <v>0</v>
      </c>
      <c r="CN48" s="28">
        <f>IF(OR(T48="",T48=" ",T48="　"),0,IF(D48&gt;=810701,0,IF(BY48=1,1,IF(MATCH(T48,Sheet2!$D$3:$D$12,1)&lt;=3,1,0))))</f>
        <v>0</v>
      </c>
      <c r="CO48" s="28">
        <f>IF(OR(X48="",X48=" ",X48="　"),0,IF(D48&gt;=810701,0,IF(BZ48=1,1,IF(MATCH(X48,Sheet2!$D$3:$D$12,1)&lt;=3,1,0))))</f>
        <v>0</v>
      </c>
      <c r="CP48" s="28">
        <f>IF(OR(AB48="",AB48=" ",AB48="　"),0,IF(D48&gt;=810701,0,IF(CA48=1,1,IF(MATCH(AB48,Sheet2!$D$3:$D$12,1)&lt;=3,1,0))))</f>
        <v>0</v>
      </c>
      <c r="CQ48" s="28">
        <f>IF(OR(AF48="",AF48=" ",AF48="　"),0,IF(D48&gt;=810701,0,IF(CB48=1,1,IF(MATCH(AF48,Sheet2!$D$3:$D$12,1)&lt;=3,1,0))))</f>
        <v>0</v>
      </c>
      <c r="CR48" s="29">
        <f t="shared" si="50"/>
        <v>4</v>
      </c>
      <c r="CS48" s="29">
        <f t="shared" si="51"/>
        <v>3</v>
      </c>
      <c r="CT48" s="30">
        <f t="shared" si="52"/>
        <v>0</v>
      </c>
      <c r="CU48" s="30">
        <f t="shared" si="53"/>
        <v>0</v>
      </c>
      <c r="CV48" s="30">
        <f t="shared" si="138"/>
        <v>0</v>
      </c>
      <c r="CW48" s="30">
        <f t="shared" si="138"/>
        <v>0</v>
      </c>
      <c r="CX48" s="31"/>
      <c r="CY48" s="27" t="e">
        <f t="shared" si="55"/>
        <v>#VALUE!</v>
      </c>
      <c r="CZ48" s="28">
        <f t="shared" si="56"/>
        <v>0</v>
      </c>
      <c r="DA48" s="27" t="e">
        <f t="shared" si="57"/>
        <v>#VALUE!</v>
      </c>
      <c r="DB48" s="28">
        <f t="shared" si="58"/>
        <v>0</v>
      </c>
      <c r="DC48" s="28">
        <f>IF(OR(T48="",T48=" ",T48="　"),0,IF(D48&gt;=820101,0,IF(CN48=1,1,IF(MATCH(T48,Sheet2!$D$3:$D$12,1)&lt;=4,1,0))))</f>
        <v>0</v>
      </c>
      <c r="DD48" s="28">
        <f>IF(OR(X48="",X48=" ",X48="　"),0,IF(D48&gt;=820101,0,IF(CO48=1,1,IF(MATCH(X48,Sheet2!$D$3:$D$12,1)&lt;=4,1,0))))</f>
        <v>0</v>
      </c>
      <c r="DE48" s="28">
        <f>IF(OR(AB48="",AB48=" ",AB48="　"),0,IF(D48&gt;=820101,0,IF(CP48=1,1,IF(MATCH(AB48,Sheet2!$D$3:$D$12,1)&lt;=4,1,0))))</f>
        <v>0</v>
      </c>
      <c r="DF48" s="28">
        <f>IF(OR(AF48="",AF48=" ",AF48="　"),0,IF(D48&gt;=820101,0,IF(CQ48=1,1,IF(MATCH(AF48,Sheet2!$D$3:$D$12,1)&lt;=4,1,0))))</f>
        <v>0</v>
      </c>
      <c r="DG48" s="29">
        <f t="shared" si="59"/>
        <v>3</v>
      </c>
      <c r="DH48" s="29">
        <f t="shared" si="60"/>
        <v>3</v>
      </c>
      <c r="DI48" s="30">
        <f t="shared" si="61"/>
        <v>0</v>
      </c>
      <c r="DJ48" s="30">
        <f t="shared" si="62"/>
        <v>0</v>
      </c>
      <c r="DK48" s="30">
        <f t="shared" si="139"/>
        <v>0</v>
      </c>
      <c r="DL48" s="30">
        <f t="shared" si="139"/>
        <v>0</v>
      </c>
      <c r="DM48" s="31"/>
      <c r="DN48" s="27" t="e">
        <f t="shared" si="64"/>
        <v>#VALUE!</v>
      </c>
      <c r="DO48" s="28">
        <f t="shared" si="65"/>
        <v>0</v>
      </c>
      <c r="DP48" s="27" t="e">
        <f t="shared" si="66"/>
        <v>#VALUE!</v>
      </c>
      <c r="DQ48" s="28">
        <f t="shared" si="67"/>
        <v>0</v>
      </c>
      <c r="DR48" s="28">
        <f>IF(OR(T48="",T48=" ",T48="　"),0,IF(D48&gt;=820701,0,IF(DC48=1,1,IF(MATCH(T48,Sheet2!$D$3:$D$12,1)&lt;=5,1,0))))</f>
        <v>0</v>
      </c>
      <c r="DS48" s="28">
        <f>IF(OR(X48="",X48=" ",X48="　"),0,IF(D48&gt;=820701,0,IF(DD48=1,1,IF(MATCH(X48,Sheet2!$D$3:$D$12,1)&lt;=5,1,0))))</f>
        <v>0</v>
      </c>
      <c r="DT48" s="28">
        <f>IF(OR(AB48="",AB48=" ",AB48="　"),0,IF(D48&gt;=820701,0,IF(DE48=1,1,IF(MATCH(AB48,Sheet2!$D$3:$D$12,1)&lt;=5,1,0))))</f>
        <v>0</v>
      </c>
      <c r="DU48" s="28">
        <f>IF(OR(AF48="",AF48=" ",AF48="　"),0,IF(D48&gt;=820701,0,IF(DF48=1,1,IF(MATCH(AF48,Sheet2!$D$3:$D$12,1)&lt;=5,1,0))))</f>
        <v>0</v>
      </c>
      <c r="DV48" s="29">
        <f t="shared" si="68"/>
        <v>3</v>
      </c>
      <c r="DW48" s="29">
        <f t="shared" si="69"/>
        <v>3</v>
      </c>
      <c r="DX48" s="30">
        <f t="shared" si="70"/>
        <v>0</v>
      </c>
      <c r="DY48" s="30">
        <f t="shared" si="71"/>
        <v>0</v>
      </c>
      <c r="DZ48" s="30">
        <f t="shared" si="140"/>
        <v>0</v>
      </c>
      <c r="EA48" s="30">
        <f t="shared" si="140"/>
        <v>0</v>
      </c>
      <c r="EB48" s="31"/>
      <c r="EC48" s="27" t="e">
        <f t="shared" si="73"/>
        <v>#VALUE!</v>
      </c>
      <c r="ED48" s="28">
        <f t="shared" si="74"/>
        <v>0</v>
      </c>
      <c r="EE48" s="27" t="e">
        <f t="shared" si="75"/>
        <v>#VALUE!</v>
      </c>
      <c r="EF48" s="28">
        <f t="shared" si="76"/>
        <v>0</v>
      </c>
      <c r="EG48" s="28">
        <f>IF(OR(T48="",T48=" ",T48="　"),0,IF(D48&gt;=830101,0,IF(DR48=1,1,IF(MATCH(T48,Sheet2!$D$3:$D$12,1)&lt;=6,1,0))))</f>
        <v>0</v>
      </c>
      <c r="EH48" s="28">
        <f>IF(OR(X48="",X48=" ",X48="　"),0,IF(D48&gt;=830101,0,IF(DS48=1,1,IF(MATCH(X48,Sheet2!$D$3:$D$12,1)&lt;=6,1,0))))</f>
        <v>0</v>
      </c>
      <c r="EI48" s="28">
        <f>IF(OR(AB48="",AB48=" ",AB48="　"),0,IF(D48&gt;=830101,0,IF(DT48=1,1,IF(MATCH(AB48,Sheet2!$D$3:$D$12,1)&lt;=6,1,0))))</f>
        <v>0</v>
      </c>
      <c r="EJ48" s="28">
        <f>IF(OR(AF48="",AF48=" ",AF48="　"),0,IF(D48&gt;=830101,0,IF(DU48=1,1,IF(MATCH(AF48,Sheet2!$D$3:$D$12,1)&lt;=6,1,0))))</f>
        <v>0</v>
      </c>
      <c r="EK48" s="29">
        <f t="shared" si="77"/>
        <v>2</v>
      </c>
      <c r="EL48" s="29">
        <f t="shared" si="78"/>
        <v>2</v>
      </c>
      <c r="EM48" s="30">
        <f t="shared" si="79"/>
        <v>0</v>
      </c>
      <c r="EN48" s="30">
        <f t="shared" si="80"/>
        <v>0</v>
      </c>
      <c r="EO48" s="30">
        <f t="shared" si="141"/>
        <v>0</v>
      </c>
      <c r="EP48" s="30">
        <f t="shared" si="141"/>
        <v>0</v>
      </c>
      <c r="EQ48" s="31"/>
      <c r="ER48" s="27" t="e">
        <f t="shared" si="82"/>
        <v>#VALUE!</v>
      </c>
      <c r="ES48" s="28">
        <f t="shared" si="83"/>
        <v>0</v>
      </c>
      <c r="ET48" s="27" t="e">
        <f t="shared" si="84"/>
        <v>#VALUE!</v>
      </c>
      <c r="EU48" s="28">
        <f t="shared" si="85"/>
        <v>0</v>
      </c>
      <c r="EV48" s="28">
        <f>IF(OR(T48="",T48=" ",T48="　"),0,IF(D48&gt;=830701,0,IF(EG48=1,1,IF(MATCH(T48,Sheet2!$D$3:$D$12,1)&lt;=7,1,0))))</f>
        <v>0</v>
      </c>
      <c r="EW48" s="28">
        <f>IF(OR(X48="",X48=" ",X48="　"),0,IF(D48&gt;=830701,0,IF(EH48=1,1,IF(MATCH(X48,Sheet2!$D$3:$D$12,1)&lt;=7,1,0))))</f>
        <v>0</v>
      </c>
      <c r="EX48" s="28">
        <f>IF(OR(AB48="",AB48=" ",AB48="　"),0,IF(D48&gt;=830701,0,IF(EI48=1,1,IF(MATCH(AB48,Sheet2!$D$3:$D$12,1)&lt;=7,1,0))))</f>
        <v>0</v>
      </c>
      <c r="EY48" s="28">
        <f>IF(OR(AF48="",AF48=" ",AF48="　"),0,IF(D48&gt;=830701,0,IF(EJ48=1,1,IF(MATCH(AF48,Sheet2!$D$3:$D$12,1)&lt;=7,1,0))))</f>
        <v>0</v>
      </c>
      <c r="EZ48" s="29">
        <f t="shared" si="86"/>
        <v>2</v>
      </c>
      <c r="FA48" s="29">
        <f t="shared" si="87"/>
        <v>2</v>
      </c>
      <c r="FB48" s="30">
        <f t="shared" si="88"/>
        <v>0</v>
      </c>
      <c r="FC48" s="30">
        <f t="shared" si="89"/>
        <v>0</v>
      </c>
      <c r="FD48" s="30">
        <f t="shared" si="142"/>
        <v>0</v>
      </c>
      <c r="FE48" s="30">
        <f t="shared" si="142"/>
        <v>0</v>
      </c>
      <c r="FF48" s="31"/>
      <c r="FG48" s="27" t="e">
        <f t="shared" si="91"/>
        <v>#VALUE!</v>
      </c>
      <c r="FH48" s="28">
        <f t="shared" si="92"/>
        <v>0</v>
      </c>
      <c r="FI48" s="27" t="e">
        <f t="shared" si="93"/>
        <v>#VALUE!</v>
      </c>
      <c r="FJ48" s="28">
        <f t="shared" si="94"/>
        <v>0</v>
      </c>
      <c r="FK48" s="28">
        <f>IF(OR(T48="",T48=" ",T48="　"),0,IF(D48&gt;=840101,0,IF(EV48=1,1,IF(MATCH(T48,Sheet2!$D$3:$D$12,1)&lt;=8,1,0))))</f>
        <v>0</v>
      </c>
      <c r="FL48" s="28">
        <f>IF(OR(X48="",X48=" ",X48="　"),0,IF(D48&gt;=840101,0,IF(EW48=1,1,IF(MATCH(X48,Sheet2!$D$3:$D$12,1)&lt;=8,1,0))))</f>
        <v>0</v>
      </c>
      <c r="FM48" s="28">
        <f>IF(OR(AB48="",AB48=" ",AB48="　"),0,IF(D48&gt;=840101,0,IF(EX48=1,1,IF(MATCH(AB48,Sheet2!$D$3:$D$12,1)&lt;=8,1,0))))</f>
        <v>0</v>
      </c>
      <c r="FN48" s="28">
        <f>IF(OR(AF48="",AF48=" ",AF48="　"),0,IF(D48&gt;=840101,0,IF(EY48=1,1,IF(MATCH(AF48,Sheet2!$D$3:$D$12,1)&lt;=8,1,0))))</f>
        <v>0</v>
      </c>
      <c r="FO48" s="29">
        <f t="shared" si="95"/>
        <v>1</v>
      </c>
      <c r="FP48" s="29">
        <f t="shared" si="96"/>
        <v>1</v>
      </c>
      <c r="FQ48" s="30">
        <f t="shared" si="97"/>
        <v>0</v>
      </c>
      <c r="FR48" s="30">
        <f t="shared" si="98"/>
        <v>0</v>
      </c>
      <c r="FS48" s="30">
        <f t="shared" si="143"/>
        <v>0</v>
      </c>
      <c r="FT48" s="30">
        <f t="shared" si="143"/>
        <v>0</v>
      </c>
      <c r="FU48" s="31"/>
      <c r="FV48" s="27" t="e">
        <f t="shared" si="100"/>
        <v>#VALUE!</v>
      </c>
      <c r="FW48" s="28">
        <f t="shared" si="101"/>
        <v>0</v>
      </c>
      <c r="FX48" s="27" t="e">
        <f t="shared" si="102"/>
        <v>#VALUE!</v>
      </c>
      <c r="FY48" s="28">
        <f t="shared" si="103"/>
        <v>0</v>
      </c>
      <c r="FZ48" s="28">
        <f>IF(OR(T48="",T48=" ",T48="　"),0,IF(D48&gt;=840701,0,IF(FK48=1,1,IF(MATCH(T48,Sheet2!$D$3:$D$12,1)&lt;=9,1,0))))</f>
        <v>0</v>
      </c>
      <c r="GA48" s="28">
        <f>IF(OR(X48="",X48=" ",X48="　"),0,IF(D48&gt;=840701,0,IF(FL48=1,1,IF(MATCH(X48,Sheet2!$D$3:$D$12,1)&lt;=9,1,0))))</f>
        <v>0</v>
      </c>
      <c r="GB48" s="28">
        <f>IF(OR(AB48="",AB48=" ",AB48="　"),0,IF(D48&gt;=840701,0,IF(FM48=1,1,IF(MATCH(AB48,Sheet2!$D$3:$D$12,1)&lt;=9,1,0))))</f>
        <v>0</v>
      </c>
      <c r="GC48" s="28">
        <f>IF(OR(AF48="",AF48=" ",AF48="　"),0,IF(D48&gt;=840701,0,IF(FN48=1,1,IF(MATCH(AF48,Sheet2!$D$3:$D$12,1)&lt;=9,1,0))))</f>
        <v>0</v>
      </c>
      <c r="GD48" s="29">
        <f t="shared" si="104"/>
        <v>1</v>
      </c>
      <c r="GE48" s="29">
        <f t="shared" si="105"/>
        <v>1</v>
      </c>
      <c r="GF48" s="30">
        <f t="shared" si="106"/>
        <v>0</v>
      </c>
      <c r="GG48" s="30">
        <f t="shared" si="107"/>
        <v>0</v>
      </c>
      <c r="GH48" s="30">
        <f t="shared" si="144"/>
        <v>0</v>
      </c>
      <c r="GI48" s="30">
        <f t="shared" si="144"/>
        <v>0</v>
      </c>
      <c r="GJ48" s="31"/>
      <c r="GK48" s="27" t="e">
        <f t="shared" si="109"/>
        <v>#VALUE!</v>
      </c>
      <c r="GL48" s="28">
        <f t="shared" si="110"/>
        <v>0</v>
      </c>
      <c r="GM48" s="27" t="e">
        <f t="shared" si="111"/>
        <v>#VALUE!</v>
      </c>
      <c r="GN48" s="28">
        <f t="shared" si="112"/>
        <v>0</v>
      </c>
      <c r="GO48" s="28">
        <f>IF(OR(T48="",T48=" ",T48="　"),0,IF(D48&gt;=840701,0,IF(FZ48=1,1,IF(MATCH(T48,Sheet2!$D$3:$D$12,1)&lt;=10,1,0))))</f>
        <v>0</v>
      </c>
      <c r="GP48" s="28">
        <f>IF(OR(X48="",X48=" ",X48="　"),0,IF(D48&gt;=840701,0,IF(GA48=1,1,IF(MATCH(X48,Sheet2!$D$3:$D$12,1)&lt;=10,1,0))))</f>
        <v>0</v>
      </c>
      <c r="GQ48" s="28">
        <f>IF(OR(AB48="",AB48=" ",AB48="　"),0,IF(D48&gt;=840701,0,IF(GB48=1,1,IF(MATCH(AB48,Sheet2!$D$3:$D$12,1)&lt;=10,1,0))))</f>
        <v>0</v>
      </c>
      <c r="GR48" s="28">
        <f>IF(OR(AF48="",AF48=" ",AF48="　"),0,IF(D48&gt;=840701,0,IF(GC48=1,1,IF(MATCH(AF48,Sheet2!$D$3:$D$12,1)&lt;=10,1,0))))</f>
        <v>0</v>
      </c>
      <c r="GS48" s="29">
        <f t="shared" si="113"/>
        <v>0</v>
      </c>
      <c r="GT48" s="29">
        <f t="shared" si="114"/>
        <v>0</v>
      </c>
      <c r="GU48" s="30">
        <f t="shared" si="115"/>
        <v>0</v>
      </c>
      <c r="GV48" s="30">
        <f t="shared" si="116"/>
        <v>0</v>
      </c>
      <c r="GW48" s="30">
        <f t="shared" si="145"/>
        <v>0</v>
      </c>
      <c r="GX48" s="30">
        <f t="shared" si="145"/>
        <v>0</v>
      </c>
      <c r="GY48" s="131"/>
      <c r="GZ48" s="39" t="str">
        <f t="shared" si="118"/>
        <v>1911/00/00</v>
      </c>
      <c r="HA48" s="131" t="e">
        <f t="shared" si="119"/>
        <v>#VALUE!</v>
      </c>
      <c r="HB48" s="131" t="str">
        <f t="shared" si="120"/>
        <v>1911/00/00</v>
      </c>
      <c r="HC48" s="131" t="e">
        <f t="shared" si="121"/>
        <v>#VALUE!</v>
      </c>
      <c r="HD48" s="131" t="str">
        <f t="shared" si="122"/>
        <v>1911/00/00</v>
      </c>
      <c r="HE48" s="131" t="e">
        <f t="shared" si="123"/>
        <v>#VALUE!</v>
      </c>
      <c r="HF48" s="131" t="str">
        <f t="shared" si="124"/>
        <v>2016/01/01</v>
      </c>
      <c r="HH48" s="131">
        <f>IF(OR(C48="",C48=" ",C48="　"),0,IF(D48&gt;780630,0,ROUND(VLOOKUP(F48,Sheet2!$A$1:$B$20,2,FALSE)*E48,0)))</f>
        <v>0</v>
      </c>
      <c r="HI48" s="131">
        <f t="shared" si="125"/>
        <v>0</v>
      </c>
      <c r="HJ48" s="131">
        <f t="shared" si="126"/>
        <v>0</v>
      </c>
      <c r="HL48" s="131" t="str">
        <f t="shared" si="127"/>
        <v/>
      </c>
      <c r="HM48" s="131" t="str">
        <f t="shared" si="128"/>
        <v/>
      </c>
      <c r="HN48" s="131" t="str">
        <f t="shared" si="129"/>
        <v/>
      </c>
      <c r="HO48" s="131" t="str">
        <f t="shared" si="130"/>
        <v/>
      </c>
      <c r="HP48" s="131" t="str">
        <f t="shared" si="131"/>
        <v/>
      </c>
      <c r="HQ48" s="131" t="str">
        <f t="shared" si="131"/>
        <v/>
      </c>
      <c r="HR48" s="131" t="str">
        <f t="shared" si="132"/>
        <v/>
      </c>
    </row>
    <row r="49" spans="1:226" ht="60" customHeight="1">
      <c r="A49" s="125">
        <v>44</v>
      </c>
      <c r="B49" s="32"/>
      <c r="C49" s="33"/>
      <c r="D49" s="34"/>
      <c r="E49" s="55"/>
      <c r="F49" s="46"/>
      <c r="G49" s="48">
        <f>IF(OR(C49="",C49=" ",C49="　"),0,IF(D49&gt;780630,0,ROUND(VLOOKUP(F49,Sheet2!$A$1:$B$20,2,FALSE),0)))</f>
        <v>0</v>
      </c>
      <c r="H49" s="49">
        <f t="shared" si="0"/>
        <v>0</v>
      </c>
      <c r="I49" s="24">
        <f t="shared" si="1"/>
        <v>0</v>
      </c>
      <c r="J49" s="25">
        <f t="shared" si="2"/>
        <v>0</v>
      </c>
      <c r="K49" s="35"/>
      <c r="L49" s="133" t="str">
        <f t="shared" si="133"/>
        <v/>
      </c>
      <c r="M49" s="51" t="str">
        <f t="shared" si="4"/>
        <v/>
      </c>
      <c r="N49" s="56">
        <v>15.5</v>
      </c>
      <c r="O49" s="38"/>
      <c r="P49" s="133" t="str">
        <f t="shared" si="134"/>
        <v/>
      </c>
      <c r="Q49" s="51" t="str">
        <f t="shared" si="6"/>
        <v/>
      </c>
      <c r="R49" s="56">
        <v>15.5</v>
      </c>
      <c r="S49" s="38"/>
      <c r="T49" s="34"/>
      <c r="U49" s="51" t="str">
        <f t="shared" si="7"/>
        <v/>
      </c>
      <c r="V49" s="56">
        <v>15.5</v>
      </c>
      <c r="W49" s="38"/>
      <c r="X49" s="34"/>
      <c r="Y49" s="51" t="str">
        <f t="shared" si="8"/>
        <v/>
      </c>
      <c r="Z49" s="56">
        <v>15.5</v>
      </c>
      <c r="AA49" s="35"/>
      <c r="AB49" s="34"/>
      <c r="AC49" s="51" t="str">
        <f t="shared" si="9"/>
        <v/>
      </c>
      <c r="AD49" s="56">
        <v>15.5</v>
      </c>
      <c r="AE49" s="38"/>
      <c r="AF49" s="34"/>
      <c r="AG49" s="51" t="str">
        <f t="shared" si="10"/>
        <v/>
      </c>
      <c r="AH49" s="56">
        <v>15.5</v>
      </c>
      <c r="AI49" s="37">
        <f t="shared" si="11"/>
        <v>0</v>
      </c>
      <c r="AJ49" s="47">
        <f t="shared" si="12"/>
        <v>0</v>
      </c>
      <c r="AK49" s="26">
        <f t="shared" si="13"/>
        <v>0</v>
      </c>
      <c r="AL49" s="53">
        <f t="shared" si="14"/>
        <v>0</v>
      </c>
      <c r="AM49" s="36"/>
      <c r="AN49" s="54"/>
      <c r="AO49" s="131" t="e">
        <f>VLOOKUP(LEFT(C49,1),Sheet2!$L$3:$M$28,2,FALSE)&amp;MID(C49,2,9)</f>
        <v>#N/A</v>
      </c>
      <c r="AP49" s="131" t="e">
        <f t="shared" si="15"/>
        <v>#N/A</v>
      </c>
      <c r="AQ49" s="131" t="e">
        <f t="shared" si="16"/>
        <v>#N/A</v>
      </c>
      <c r="AR49" s="27">
        <f t="shared" si="17"/>
        <v>0</v>
      </c>
      <c r="AS49" s="28">
        <f t="shared" si="18"/>
        <v>0</v>
      </c>
      <c r="AT49" s="27">
        <f t="shared" si="19"/>
        <v>0</v>
      </c>
      <c r="AU49" s="28">
        <f t="shared" si="20"/>
        <v>0</v>
      </c>
      <c r="AV49" s="28">
        <f t="shared" si="21"/>
        <v>0</v>
      </c>
      <c r="AW49" s="28">
        <f t="shared" si="22"/>
        <v>0</v>
      </c>
      <c r="AX49" s="28">
        <f t="shared" si="23"/>
        <v>0</v>
      </c>
      <c r="AY49" s="28">
        <f t="shared" si="24"/>
        <v>0</v>
      </c>
      <c r="AZ49" s="29" t="str">
        <f t="shared" si="25"/>
        <v/>
      </c>
      <c r="BA49" s="29"/>
      <c r="BB49" s="30">
        <f t="shared" si="135"/>
        <v>0</v>
      </c>
      <c r="BC49" s="30">
        <f t="shared" si="135"/>
        <v>0</v>
      </c>
      <c r="BD49" s="31">
        <f t="shared" si="27"/>
        <v>0</v>
      </c>
      <c r="BE49" s="131"/>
      <c r="BF49" s="27" t="e">
        <f t="shared" si="28"/>
        <v>#VALUE!</v>
      </c>
      <c r="BG49" s="28">
        <f t="shared" si="29"/>
        <v>0</v>
      </c>
      <c r="BH49" s="27" t="e">
        <f t="shared" si="30"/>
        <v>#VALUE!</v>
      </c>
      <c r="BI49" s="28">
        <f t="shared" si="31"/>
        <v>0</v>
      </c>
      <c r="BJ49" s="28">
        <f>IF(OR(T49="",T49=" ",T49="　"),0,IF(D49&gt;=800701,0,IF(MATCH(T49,Sheet2!$D$3:$D$12,1)&lt;=1,1,0)))</f>
        <v>0</v>
      </c>
      <c r="BK49" s="28">
        <f>IF(OR(X49="",X49=" ",X49="　"),0,IF(D49&gt;=800701,0,IF(MATCH(X49,Sheet2!$D$3:$D$12,1)&lt;=1,1,0)))</f>
        <v>0</v>
      </c>
      <c r="BL49" s="28">
        <f>IF(OR(AB49="",AB49=" ",AB49="　"),0,IF(D49&gt;=800701,0,IF(MATCH(AB49,Sheet2!$D$3:$D$12,1)&lt;=1,1,0)))</f>
        <v>0</v>
      </c>
      <c r="BM49" s="28">
        <f>IF(OR(AF49="",AF49=" ",AF49="　"),0,IF(D49&gt;=800701,0,IF(MATCH(AF49,Sheet2!$D$3:$D$12,1)&lt;=1,1,0)))</f>
        <v>0</v>
      </c>
      <c r="BN49" s="29">
        <f t="shared" si="32"/>
        <v>5</v>
      </c>
      <c r="BO49" s="29">
        <f t="shared" si="33"/>
        <v>3</v>
      </c>
      <c r="BP49" s="30">
        <f t="shared" si="34"/>
        <v>0</v>
      </c>
      <c r="BQ49" s="30">
        <f t="shared" si="35"/>
        <v>0</v>
      </c>
      <c r="BR49" s="30">
        <f t="shared" si="136"/>
        <v>0</v>
      </c>
      <c r="BS49" s="30">
        <f t="shared" si="136"/>
        <v>0</v>
      </c>
      <c r="BT49" s="30"/>
      <c r="BU49" s="27" t="e">
        <f t="shared" si="37"/>
        <v>#VALUE!</v>
      </c>
      <c r="BV49" s="28">
        <f t="shared" si="38"/>
        <v>0</v>
      </c>
      <c r="BW49" s="27" t="e">
        <f t="shared" si="39"/>
        <v>#VALUE!</v>
      </c>
      <c r="BX49" s="28">
        <f t="shared" si="40"/>
        <v>0</v>
      </c>
      <c r="BY49" s="28">
        <f>IF(OR(T49="",T49=" ",T49="　"),0,IF(D49&gt;=810101,0,IF(BJ49=1,1,IF(MATCH(T49,Sheet2!$D$3:$D$12,1)&lt;=2,1,0))))</f>
        <v>0</v>
      </c>
      <c r="BZ49" s="28">
        <f>IF(OR(X49="",X49=" ",X49="　"),0,IF(D49&gt;=810101,0,IF(BK49=1,1,IF(MATCH(X49,Sheet2!$D$3:$D$12,1)&lt;=2,1,0))))</f>
        <v>0</v>
      </c>
      <c r="CA49" s="28">
        <f>IF(OR(AB49="",AB49=" ",AB49="　"),0,IF(D49&gt;=810101,0,IF(BL49=1,1,IF(MATCH(AB49,Sheet2!$D$3:$D$12,1)&lt;=2,1,0))))</f>
        <v>0</v>
      </c>
      <c r="CB49" s="28">
        <f>IF(OR(AF49="",AF49=" ",AF49="　"),0,IF(D49&gt;=810101,0,IF(BM49=1,1,IF(MATCH(AF49,Sheet2!$D$3:$D$12,1)&lt;=2,1,0))))</f>
        <v>0</v>
      </c>
      <c r="CC49" s="29">
        <f t="shared" si="41"/>
        <v>4</v>
      </c>
      <c r="CD49" s="29">
        <f t="shared" si="42"/>
        <v>3</v>
      </c>
      <c r="CE49" s="30">
        <f t="shared" si="43"/>
        <v>0</v>
      </c>
      <c r="CF49" s="30">
        <f t="shared" si="44"/>
        <v>0</v>
      </c>
      <c r="CG49" s="30">
        <f t="shared" si="137"/>
        <v>0</v>
      </c>
      <c r="CH49" s="30">
        <f t="shared" si="137"/>
        <v>0</v>
      </c>
      <c r="CI49" s="30"/>
      <c r="CJ49" s="27" t="e">
        <f t="shared" si="46"/>
        <v>#VALUE!</v>
      </c>
      <c r="CK49" s="28">
        <f t="shared" si="47"/>
        <v>0</v>
      </c>
      <c r="CL49" s="27" t="e">
        <f t="shared" si="48"/>
        <v>#VALUE!</v>
      </c>
      <c r="CM49" s="28">
        <f t="shared" si="49"/>
        <v>0</v>
      </c>
      <c r="CN49" s="28">
        <f>IF(OR(T49="",T49=" ",T49="　"),0,IF(D49&gt;=810701,0,IF(BY49=1,1,IF(MATCH(T49,Sheet2!$D$3:$D$12,1)&lt;=3,1,0))))</f>
        <v>0</v>
      </c>
      <c r="CO49" s="28">
        <f>IF(OR(X49="",X49=" ",X49="　"),0,IF(D49&gt;=810701,0,IF(BZ49=1,1,IF(MATCH(X49,Sheet2!$D$3:$D$12,1)&lt;=3,1,0))))</f>
        <v>0</v>
      </c>
      <c r="CP49" s="28">
        <f>IF(OR(AB49="",AB49=" ",AB49="　"),0,IF(D49&gt;=810701,0,IF(CA49=1,1,IF(MATCH(AB49,Sheet2!$D$3:$D$12,1)&lt;=3,1,0))))</f>
        <v>0</v>
      </c>
      <c r="CQ49" s="28">
        <f>IF(OR(AF49="",AF49=" ",AF49="　"),0,IF(D49&gt;=810701,0,IF(CB49=1,1,IF(MATCH(AF49,Sheet2!$D$3:$D$12,1)&lt;=3,1,0))))</f>
        <v>0</v>
      </c>
      <c r="CR49" s="29">
        <f t="shared" si="50"/>
        <v>4</v>
      </c>
      <c r="CS49" s="29">
        <f t="shared" si="51"/>
        <v>3</v>
      </c>
      <c r="CT49" s="30">
        <f t="shared" si="52"/>
        <v>0</v>
      </c>
      <c r="CU49" s="30">
        <f t="shared" si="53"/>
        <v>0</v>
      </c>
      <c r="CV49" s="30">
        <f t="shared" si="138"/>
        <v>0</v>
      </c>
      <c r="CW49" s="30">
        <f t="shared" si="138"/>
        <v>0</v>
      </c>
      <c r="CX49" s="31"/>
      <c r="CY49" s="27" t="e">
        <f t="shared" si="55"/>
        <v>#VALUE!</v>
      </c>
      <c r="CZ49" s="28">
        <f t="shared" si="56"/>
        <v>0</v>
      </c>
      <c r="DA49" s="27" t="e">
        <f t="shared" si="57"/>
        <v>#VALUE!</v>
      </c>
      <c r="DB49" s="28">
        <f t="shared" si="58"/>
        <v>0</v>
      </c>
      <c r="DC49" s="28">
        <f>IF(OR(T49="",T49=" ",T49="　"),0,IF(D49&gt;=820101,0,IF(CN49=1,1,IF(MATCH(T49,Sheet2!$D$3:$D$12,1)&lt;=4,1,0))))</f>
        <v>0</v>
      </c>
      <c r="DD49" s="28">
        <f>IF(OR(X49="",X49=" ",X49="　"),0,IF(D49&gt;=820101,0,IF(CO49=1,1,IF(MATCH(X49,Sheet2!$D$3:$D$12,1)&lt;=4,1,0))))</f>
        <v>0</v>
      </c>
      <c r="DE49" s="28">
        <f>IF(OR(AB49="",AB49=" ",AB49="　"),0,IF(D49&gt;=820101,0,IF(CP49=1,1,IF(MATCH(AB49,Sheet2!$D$3:$D$12,1)&lt;=4,1,0))))</f>
        <v>0</v>
      </c>
      <c r="DF49" s="28">
        <f>IF(OR(AF49="",AF49=" ",AF49="　"),0,IF(D49&gt;=820101,0,IF(CQ49=1,1,IF(MATCH(AF49,Sheet2!$D$3:$D$12,1)&lt;=4,1,0))))</f>
        <v>0</v>
      </c>
      <c r="DG49" s="29">
        <f t="shared" si="59"/>
        <v>3</v>
      </c>
      <c r="DH49" s="29">
        <f t="shared" si="60"/>
        <v>3</v>
      </c>
      <c r="DI49" s="30">
        <f t="shared" si="61"/>
        <v>0</v>
      </c>
      <c r="DJ49" s="30">
        <f t="shared" si="62"/>
        <v>0</v>
      </c>
      <c r="DK49" s="30">
        <f t="shared" si="139"/>
        <v>0</v>
      </c>
      <c r="DL49" s="30">
        <f t="shared" si="139"/>
        <v>0</v>
      </c>
      <c r="DM49" s="31"/>
      <c r="DN49" s="27" t="e">
        <f t="shared" si="64"/>
        <v>#VALUE!</v>
      </c>
      <c r="DO49" s="28">
        <f t="shared" si="65"/>
        <v>0</v>
      </c>
      <c r="DP49" s="27" t="e">
        <f t="shared" si="66"/>
        <v>#VALUE!</v>
      </c>
      <c r="DQ49" s="28">
        <f t="shared" si="67"/>
        <v>0</v>
      </c>
      <c r="DR49" s="28">
        <f>IF(OR(T49="",T49=" ",T49="　"),0,IF(D49&gt;=820701,0,IF(DC49=1,1,IF(MATCH(T49,Sheet2!$D$3:$D$12,1)&lt;=5,1,0))))</f>
        <v>0</v>
      </c>
      <c r="DS49" s="28">
        <f>IF(OR(X49="",X49=" ",X49="　"),0,IF(D49&gt;=820701,0,IF(DD49=1,1,IF(MATCH(X49,Sheet2!$D$3:$D$12,1)&lt;=5,1,0))))</f>
        <v>0</v>
      </c>
      <c r="DT49" s="28">
        <f>IF(OR(AB49="",AB49=" ",AB49="　"),0,IF(D49&gt;=820701,0,IF(DE49=1,1,IF(MATCH(AB49,Sheet2!$D$3:$D$12,1)&lt;=5,1,0))))</f>
        <v>0</v>
      </c>
      <c r="DU49" s="28">
        <f>IF(OR(AF49="",AF49=" ",AF49="　"),0,IF(D49&gt;=820701,0,IF(DF49=1,1,IF(MATCH(AF49,Sheet2!$D$3:$D$12,1)&lt;=5,1,0))))</f>
        <v>0</v>
      </c>
      <c r="DV49" s="29">
        <f t="shared" si="68"/>
        <v>3</v>
      </c>
      <c r="DW49" s="29">
        <f t="shared" si="69"/>
        <v>3</v>
      </c>
      <c r="DX49" s="30">
        <f t="shared" si="70"/>
        <v>0</v>
      </c>
      <c r="DY49" s="30">
        <f t="shared" si="71"/>
        <v>0</v>
      </c>
      <c r="DZ49" s="30">
        <f t="shared" si="140"/>
        <v>0</v>
      </c>
      <c r="EA49" s="30">
        <f t="shared" si="140"/>
        <v>0</v>
      </c>
      <c r="EB49" s="31"/>
      <c r="EC49" s="27" t="e">
        <f t="shared" si="73"/>
        <v>#VALUE!</v>
      </c>
      <c r="ED49" s="28">
        <f t="shared" si="74"/>
        <v>0</v>
      </c>
      <c r="EE49" s="27" t="e">
        <f t="shared" si="75"/>
        <v>#VALUE!</v>
      </c>
      <c r="EF49" s="28">
        <f t="shared" si="76"/>
        <v>0</v>
      </c>
      <c r="EG49" s="28">
        <f>IF(OR(T49="",T49=" ",T49="　"),0,IF(D49&gt;=830101,0,IF(DR49=1,1,IF(MATCH(T49,Sheet2!$D$3:$D$12,1)&lt;=6,1,0))))</f>
        <v>0</v>
      </c>
      <c r="EH49" s="28">
        <f>IF(OR(X49="",X49=" ",X49="　"),0,IF(D49&gt;=830101,0,IF(DS49=1,1,IF(MATCH(X49,Sheet2!$D$3:$D$12,1)&lt;=6,1,0))))</f>
        <v>0</v>
      </c>
      <c r="EI49" s="28">
        <f>IF(OR(AB49="",AB49=" ",AB49="　"),0,IF(D49&gt;=830101,0,IF(DT49=1,1,IF(MATCH(AB49,Sheet2!$D$3:$D$12,1)&lt;=6,1,0))))</f>
        <v>0</v>
      </c>
      <c r="EJ49" s="28">
        <f>IF(OR(AF49="",AF49=" ",AF49="　"),0,IF(D49&gt;=830101,0,IF(DU49=1,1,IF(MATCH(AF49,Sheet2!$D$3:$D$12,1)&lt;=6,1,0))))</f>
        <v>0</v>
      </c>
      <c r="EK49" s="29">
        <f t="shared" si="77"/>
        <v>2</v>
      </c>
      <c r="EL49" s="29">
        <f t="shared" si="78"/>
        <v>2</v>
      </c>
      <c r="EM49" s="30">
        <f t="shared" si="79"/>
        <v>0</v>
      </c>
      <c r="EN49" s="30">
        <f t="shared" si="80"/>
        <v>0</v>
      </c>
      <c r="EO49" s="30">
        <f t="shared" si="141"/>
        <v>0</v>
      </c>
      <c r="EP49" s="30">
        <f t="shared" si="141"/>
        <v>0</v>
      </c>
      <c r="EQ49" s="31"/>
      <c r="ER49" s="27" t="e">
        <f t="shared" si="82"/>
        <v>#VALUE!</v>
      </c>
      <c r="ES49" s="28">
        <f t="shared" si="83"/>
        <v>0</v>
      </c>
      <c r="ET49" s="27" t="e">
        <f t="shared" si="84"/>
        <v>#VALUE!</v>
      </c>
      <c r="EU49" s="28">
        <f t="shared" si="85"/>
        <v>0</v>
      </c>
      <c r="EV49" s="28">
        <f>IF(OR(T49="",T49=" ",T49="　"),0,IF(D49&gt;=830701,0,IF(EG49=1,1,IF(MATCH(T49,Sheet2!$D$3:$D$12,1)&lt;=7,1,0))))</f>
        <v>0</v>
      </c>
      <c r="EW49" s="28">
        <f>IF(OR(X49="",X49=" ",X49="　"),0,IF(D49&gt;=830701,0,IF(EH49=1,1,IF(MATCH(X49,Sheet2!$D$3:$D$12,1)&lt;=7,1,0))))</f>
        <v>0</v>
      </c>
      <c r="EX49" s="28">
        <f>IF(OR(AB49="",AB49=" ",AB49="　"),0,IF(D49&gt;=830701,0,IF(EI49=1,1,IF(MATCH(AB49,Sheet2!$D$3:$D$12,1)&lt;=7,1,0))))</f>
        <v>0</v>
      </c>
      <c r="EY49" s="28">
        <f>IF(OR(AF49="",AF49=" ",AF49="　"),0,IF(D49&gt;=830701,0,IF(EJ49=1,1,IF(MATCH(AF49,Sheet2!$D$3:$D$12,1)&lt;=7,1,0))))</f>
        <v>0</v>
      </c>
      <c r="EZ49" s="29">
        <f t="shared" si="86"/>
        <v>2</v>
      </c>
      <c r="FA49" s="29">
        <f t="shared" si="87"/>
        <v>2</v>
      </c>
      <c r="FB49" s="30">
        <f t="shared" si="88"/>
        <v>0</v>
      </c>
      <c r="FC49" s="30">
        <f t="shared" si="89"/>
        <v>0</v>
      </c>
      <c r="FD49" s="30">
        <f t="shared" si="142"/>
        <v>0</v>
      </c>
      <c r="FE49" s="30">
        <f t="shared" si="142"/>
        <v>0</v>
      </c>
      <c r="FF49" s="31"/>
      <c r="FG49" s="27" t="e">
        <f t="shared" si="91"/>
        <v>#VALUE!</v>
      </c>
      <c r="FH49" s="28">
        <f t="shared" si="92"/>
        <v>0</v>
      </c>
      <c r="FI49" s="27" t="e">
        <f t="shared" si="93"/>
        <v>#VALUE!</v>
      </c>
      <c r="FJ49" s="28">
        <f t="shared" si="94"/>
        <v>0</v>
      </c>
      <c r="FK49" s="28">
        <f>IF(OR(T49="",T49=" ",T49="　"),0,IF(D49&gt;=840101,0,IF(EV49=1,1,IF(MATCH(T49,Sheet2!$D$3:$D$12,1)&lt;=8,1,0))))</f>
        <v>0</v>
      </c>
      <c r="FL49" s="28">
        <f>IF(OR(X49="",X49=" ",X49="　"),0,IF(D49&gt;=840101,0,IF(EW49=1,1,IF(MATCH(X49,Sheet2!$D$3:$D$12,1)&lt;=8,1,0))))</f>
        <v>0</v>
      </c>
      <c r="FM49" s="28">
        <f>IF(OR(AB49="",AB49=" ",AB49="　"),0,IF(D49&gt;=840101,0,IF(EX49=1,1,IF(MATCH(AB49,Sheet2!$D$3:$D$12,1)&lt;=8,1,0))))</f>
        <v>0</v>
      </c>
      <c r="FN49" s="28">
        <f>IF(OR(AF49="",AF49=" ",AF49="　"),0,IF(D49&gt;=840101,0,IF(EY49=1,1,IF(MATCH(AF49,Sheet2!$D$3:$D$12,1)&lt;=8,1,0))))</f>
        <v>0</v>
      </c>
      <c r="FO49" s="29">
        <f t="shared" si="95"/>
        <v>1</v>
      </c>
      <c r="FP49" s="29">
        <f t="shared" si="96"/>
        <v>1</v>
      </c>
      <c r="FQ49" s="30">
        <f t="shared" si="97"/>
        <v>0</v>
      </c>
      <c r="FR49" s="30">
        <f t="shared" si="98"/>
        <v>0</v>
      </c>
      <c r="FS49" s="30">
        <f t="shared" si="143"/>
        <v>0</v>
      </c>
      <c r="FT49" s="30">
        <f t="shared" si="143"/>
        <v>0</v>
      </c>
      <c r="FU49" s="31"/>
      <c r="FV49" s="27" t="e">
        <f t="shared" si="100"/>
        <v>#VALUE!</v>
      </c>
      <c r="FW49" s="28">
        <f t="shared" si="101"/>
        <v>0</v>
      </c>
      <c r="FX49" s="27" t="e">
        <f t="shared" si="102"/>
        <v>#VALUE!</v>
      </c>
      <c r="FY49" s="28">
        <f t="shared" si="103"/>
        <v>0</v>
      </c>
      <c r="FZ49" s="28">
        <f>IF(OR(T49="",T49=" ",T49="　"),0,IF(D49&gt;=840701,0,IF(FK49=1,1,IF(MATCH(T49,Sheet2!$D$3:$D$12,1)&lt;=9,1,0))))</f>
        <v>0</v>
      </c>
      <c r="GA49" s="28">
        <f>IF(OR(X49="",X49=" ",X49="　"),0,IF(D49&gt;=840701,0,IF(FL49=1,1,IF(MATCH(X49,Sheet2!$D$3:$D$12,1)&lt;=9,1,0))))</f>
        <v>0</v>
      </c>
      <c r="GB49" s="28">
        <f>IF(OR(AB49="",AB49=" ",AB49="　"),0,IF(D49&gt;=840701,0,IF(FM49=1,1,IF(MATCH(AB49,Sheet2!$D$3:$D$12,1)&lt;=9,1,0))))</f>
        <v>0</v>
      </c>
      <c r="GC49" s="28">
        <f>IF(OR(AF49="",AF49=" ",AF49="　"),0,IF(D49&gt;=840701,0,IF(FN49=1,1,IF(MATCH(AF49,Sheet2!$D$3:$D$12,1)&lt;=9,1,0))))</f>
        <v>0</v>
      </c>
      <c r="GD49" s="29">
        <f t="shared" si="104"/>
        <v>1</v>
      </c>
      <c r="GE49" s="29">
        <f t="shared" si="105"/>
        <v>1</v>
      </c>
      <c r="GF49" s="30">
        <f t="shared" si="106"/>
        <v>0</v>
      </c>
      <c r="GG49" s="30">
        <f t="shared" si="107"/>
        <v>0</v>
      </c>
      <c r="GH49" s="30">
        <f t="shared" si="144"/>
        <v>0</v>
      </c>
      <c r="GI49" s="30">
        <f t="shared" si="144"/>
        <v>0</v>
      </c>
      <c r="GJ49" s="31"/>
      <c r="GK49" s="27" t="e">
        <f t="shared" si="109"/>
        <v>#VALUE!</v>
      </c>
      <c r="GL49" s="28">
        <f t="shared" si="110"/>
        <v>0</v>
      </c>
      <c r="GM49" s="27" t="e">
        <f t="shared" si="111"/>
        <v>#VALUE!</v>
      </c>
      <c r="GN49" s="28">
        <f t="shared" si="112"/>
        <v>0</v>
      </c>
      <c r="GO49" s="28">
        <f>IF(OR(T49="",T49=" ",T49="　"),0,IF(D49&gt;=840701,0,IF(FZ49=1,1,IF(MATCH(T49,Sheet2!$D$3:$D$12,1)&lt;=10,1,0))))</f>
        <v>0</v>
      </c>
      <c r="GP49" s="28">
        <f>IF(OR(X49="",X49=" ",X49="　"),0,IF(D49&gt;=840701,0,IF(GA49=1,1,IF(MATCH(X49,Sheet2!$D$3:$D$12,1)&lt;=10,1,0))))</f>
        <v>0</v>
      </c>
      <c r="GQ49" s="28">
        <f>IF(OR(AB49="",AB49=" ",AB49="　"),0,IF(D49&gt;=840701,0,IF(GB49=1,1,IF(MATCH(AB49,Sheet2!$D$3:$D$12,1)&lt;=10,1,0))))</f>
        <v>0</v>
      </c>
      <c r="GR49" s="28">
        <f>IF(OR(AF49="",AF49=" ",AF49="　"),0,IF(D49&gt;=840701,0,IF(GC49=1,1,IF(MATCH(AF49,Sheet2!$D$3:$D$12,1)&lt;=10,1,0))))</f>
        <v>0</v>
      </c>
      <c r="GS49" s="29">
        <f t="shared" si="113"/>
        <v>0</v>
      </c>
      <c r="GT49" s="29">
        <f t="shared" si="114"/>
        <v>0</v>
      </c>
      <c r="GU49" s="30">
        <f t="shared" si="115"/>
        <v>0</v>
      </c>
      <c r="GV49" s="30">
        <f t="shared" si="116"/>
        <v>0</v>
      </c>
      <c r="GW49" s="30">
        <f t="shared" si="145"/>
        <v>0</v>
      </c>
      <c r="GX49" s="30">
        <f t="shared" si="145"/>
        <v>0</v>
      </c>
      <c r="GY49" s="131"/>
      <c r="GZ49" s="39" t="str">
        <f t="shared" si="118"/>
        <v>1911/00/00</v>
      </c>
      <c r="HA49" s="131" t="e">
        <f t="shared" si="119"/>
        <v>#VALUE!</v>
      </c>
      <c r="HB49" s="131" t="str">
        <f t="shared" si="120"/>
        <v>1911/00/00</v>
      </c>
      <c r="HC49" s="131" t="e">
        <f t="shared" si="121"/>
        <v>#VALUE!</v>
      </c>
      <c r="HD49" s="131" t="str">
        <f t="shared" si="122"/>
        <v>1911/00/00</v>
      </c>
      <c r="HE49" s="131" t="e">
        <f t="shared" si="123"/>
        <v>#VALUE!</v>
      </c>
      <c r="HF49" s="131" t="str">
        <f t="shared" si="124"/>
        <v>2016/01/01</v>
      </c>
      <c r="HH49" s="131">
        <f>IF(OR(C49="",C49=" ",C49="　"),0,IF(D49&gt;780630,0,ROUND(VLOOKUP(F49,Sheet2!$A$1:$B$20,2,FALSE)*E49,0)))</f>
        <v>0</v>
      </c>
      <c r="HI49" s="131">
        <f t="shared" si="125"/>
        <v>0</v>
      </c>
      <c r="HJ49" s="131">
        <f t="shared" si="126"/>
        <v>0</v>
      </c>
      <c r="HL49" s="131" t="str">
        <f t="shared" si="127"/>
        <v/>
      </c>
      <c r="HM49" s="131" t="str">
        <f t="shared" si="128"/>
        <v/>
      </c>
      <c r="HN49" s="131" t="str">
        <f t="shared" si="129"/>
        <v/>
      </c>
      <c r="HO49" s="131" t="str">
        <f t="shared" si="130"/>
        <v/>
      </c>
      <c r="HP49" s="131" t="str">
        <f t="shared" si="131"/>
        <v/>
      </c>
      <c r="HQ49" s="131" t="str">
        <f t="shared" si="131"/>
        <v/>
      </c>
      <c r="HR49" s="131" t="str">
        <f t="shared" si="132"/>
        <v/>
      </c>
    </row>
    <row r="50" spans="1:226" ht="60" customHeight="1">
      <c r="A50" s="125">
        <v>45</v>
      </c>
      <c r="B50" s="32"/>
      <c r="C50" s="33"/>
      <c r="D50" s="34"/>
      <c r="E50" s="55"/>
      <c r="F50" s="46"/>
      <c r="G50" s="48">
        <f>IF(OR(C50="",C50=" ",C50="　"),0,IF(D50&gt;780630,0,ROUND(VLOOKUP(F50,Sheet2!$A$1:$B$20,2,FALSE),0)))</f>
        <v>0</v>
      </c>
      <c r="H50" s="49">
        <f t="shared" si="0"/>
        <v>0</v>
      </c>
      <c r="I50" s="24">
        <f t="shared" si="1"/>
        <v>0</v>
      </c>
      <c r="J50" s="25">
        <f t="shared" si="2"/>
        <v>0</v>
      </c>
      <c r="K50" s="35"/>
      <c r="L50" s="133" t="str">
        <f t="shared" si="133"/>
        <v/>
      </c>
      <c r="M50" s="51" t="str">
        <f t="shared" si="4"/>
        <v/>
      </c>
      <c r="N50" s="56">
        <v>15.5</v>
      </c>
      <c r="O50" s="38"/>
      <c r="P50" s="133" t="str">
        <f t="shared" si="134"/>
        <v/>
      </c>
      <c r="Q50" s="51" t="str">
        <f t="shared" si="6"/>
        <v/>
      </c>
      <c r="R50" s="56">
        <v>15.5</v>
      </c>
      <c r="S50" s="38"/>
      <c r="T50" s="34"/>
      <c r="U50" s="51" t="str">
        <f t="shared" si="7"/>
        <v/>
      </c>
      <c r="V50" s="56">
        <v>15.5</v>
      </c>
      <c r="W50" s="38"/>
      <c r="X50" s="34"/>
      <c r="Y50" s="51" t="str">
        <f t="shared" si="8"/>
        <v/>
      </c>
      <c r="Z50" s="56">
        <v>15.5</v>
      </c>
      <c r="AA50" s="35"/>
      <c r="AB50" s="34"/>
      <c r="AC50" s="51" t="str">
        <f t="shared" si="9"/>
        <v/>
      </c>
      <c r="AD50" s="56">
        <v>15.5</v>
      </c>
      <c r="AE50" s="38"/>
      <c r="AF50" s="34"/>
      <c r="AG50" s="51" t="str">
        <f t="shared" si="10"/>
        <v/>
      </c>
      <c r="AH50" s="56">
        <v>15.5</v>
      </c>
      <c r="AI50" s="37">
        <f t="shared" si="11"/>
        <v>0</v>
      </c>
      <c r="AJ50" s="47">
        <f t="shared" si="12"/>
        <v>0</v>
      </c>
      <c r="AK50" s="26">
        <f t="shared" si="13"/>
        <v>0</v>
      </c>
      <c r="AL50" s="53">
        <f t="shared" si="14"/>
        <v>0</v>
      </c>
      <c r="AM50" s="36"/>
      <c r="AN50" s="54"/>
      <c r="AO50" s="131" t="e">
        <f>VLOOKUP(LEFT(C50,1),Sheet2!$L$3:$M$28,2,FALSE)&amp;MID(C50,2,9)</f>
        <v>#N/A</v>
      </c>
      <c r="AP50" s="131" t="e">
        <f t="shared" si="15"/>
        <v>#N/A</v>
      </c>
      <c r="AQ50" s="131" t="e">
        <f t="shared" si="16"/>
        <v>#N/A</v>
      </c>
      <c r="AR50" s="27">
        <f t="shared" si="17"/>
        <v>0</v>
      </c>
      <c r="AS50" s="28">
        <f t="shared" si="18"/>
        <v>0</v>
      </c>
      <c r="AT50" s="27">
        <f t="shared" si="19"/>
        <v>0</v>
      </c>
      <c r="AU50" s="28">
        <f t="shared" si="20"/>
        <v>0</v>
      </c>
      <c r="AV50" s="28">
        <f t="shared" si="21"/>
        <v>0</v>
      </c>
      <c r="AW50" s="28">
        <f t="shared" si="22"/>
        <v>0</v>
      </c>
      <c r="AX50" s="28">
        <f t="shared" si="23"/>
        <v>0</v>
      </c>
      <c r="AY50" s="28">
        <f t="shared" si="24"/>
        <v>0</v>
      </c>
      <c r="AZ50" s="29" t="str">
        <f t="shared" si="25"/>
        <v/>
      </c>
      <c r="BA50" s="29"/>
      <c r="BB50" s="30">
        <f t="shared" si="135"/>
        <v>0</v>
      </c>
      <c r="BC50" s="30">
        <f t="shared" si="135"/>
        <v>0</v>
      </c>
      <c r="BD50" s="31">
        <f t="shared" si="27"/>
        <v>0</v>
      </c>
      <c r="BE50" s="131"/>
      <c r="BF50" s="27" t="e">
        <f t="shared" si="28"/>
        <v>#VALUE!</v>
      </c>
      <c r="BG50" s="28">
        <f t="shared" si="29"/>
        <v>0</v>
      </c>
      <c r="BH50" s="27" t="e">
        <f t="shared" si="30"/>
        <v>#VALUE!</v>
      </c>
      <c r="BI50" s="28">
        <f t="shared" si="31"/>
        <v>0</v>
      </c>
      <c r="BJ50" s="28">
        <f>IF(OR(T50="",T50=" ",T50="　"),0,IF(D50&gt;=800701,0,IF(MATCH(T50,Sheet2!$D$3:$D$12,1)&lt;=1,1,0)))</f>
        <v>0</v>
      </c>
      <c r="BK50" s="28">
        <f>IF(OR(X50="",X50=" ",X50="　"),0,IF(D50&gt;=800701,0,IF(MATCH(X50,Sheet2!$D$3:$D$12,1)&lt;=1,1,0)))</f>
        <v>0</v>
      </c>
      <c r="BL50" s="28">
        <f>IF(OR(AB50="",AB50=" ",AB50="　"),0,IF(D50&gt;=800701,0,IF(MATCH(AB50,Sheet2!$D$3:$D$12,1)&lt;=1,1,0)))</f>
        <v>0</v>
      </c>
      <c r="BM50" s="28">
        <f>IF(OR(AF50="",AF50=" ",AF50="　"),0,IF(D50&gt;=800701,0,IF(MATCH(AF50,Sheet2!$D$3:$D$12,1)&lt;=1,1,0)))</f>
        <v>0</v>
      </c>
      <c r="BN50" s="29">
        <f t="shared" si="32"/>
        <v>5</v>
      </c>
      <c r="BO50" s="29">
        <f t="shared" si="33"/>
        <v>3</v>
      </c>
      <c r="BP50" s="30">
        <f t="shared" si="34"/>
        <v>0</v>
      </c>
      <c r="BQ50" s="30">
        <f t="shared" si="35"/>
        <v>0</v>
      </c>
      <c r="BR50" s="30">
        <f t="shared" si="136"/>
        <v>0</v>
      </c>
      <c r="BS50" s="30">
        <f t="shared" si="136"/>
        <v>0</v>
      </c>
      <c r="BT50" s="30"/>
      <c r="BU50" s="27" t="e">
        <f t="shared" si="37"/>
        <v>#VALUE!</v>
      </c>
      <c r="BV50" s="28">
        <f t="shared" si="38"/>
        <v>0</v>
      </c>
      <c r="BW50" s="27" t="e">
        <f t="shared" si="39"/>
        <v>#VALUE!</v>
      </c>
      <c r="BX50" s="28">
        <f t="shared" si="40"/>
        <v>0</v>
      </c>
      <c r="BY50" s="28">
        <f>IF(OR(T50="",T50=" ",T50="　"),0,IF(D50&gt;=810101,0,IF(BJ50=1,1,IF(MATCH(T50,Sheet2!$D$3:$D$12,1)&lt;=2,1,0))))</f>
        <v>0</v>
      </c>
      <c r="BZ50" s="28">
        <f>IF(OR(X50="",X50=" ",X50="　"),0,IF(D50&gt;=810101,0,IF(BK50=1,1,IF(MATCH(X50,Sheet2!$D$3:$D$12,1)&lt;=2,1,0))))</f>
        <v>0</v>
      </c>
      <c r="CA50" s="28">
        <f>IF(OR(AB50="",AB50=" ",AB50="　"),0,IF(D50&gt;=810101,0,IF(BL50=1,1,IF(MATCH(AB50,Sheet2!$D$3:$D$12,1)&lt;=2,1,0))))</f>
        <v>0</v>
      </c>
      <c r="CB50" s="28">
        <f>IF(OR(AF50="",AF50=" ",AF50="　"),0,IF(D50&gt;=810101,0,IF(BM50=1,1,IF(MATCH(AF50,Sheet2!$D$3:$D$12,1)&lt;=2,1,0))))</f>
        <v>0</v>
      </c>
      <c r="CC50" s="29">
        <f t="shared" si="41"/>
        <v>4</v>
      </c>
      <c r="CD50" s="29">
        <f t="shared" si="42"/>
        <v>3</v>
      </c>
      <c r="CE50" s="30">
        <f t="shared" si="43"/>
        <v>0</v>
      </c>
      <c r="CF50" s="30">
        <f t="shared" si="44"/>
        <v>0</v>
      </c>
      <c r="CG50" s="30">
        <f t="shared" si="137"/>
        <v>0</v>
      </c>
      <c r="CH50" s="30">
        <f t="shared" si="137"/>
        <v>0</v>
      </c>
      <c r="CI50" s="30"/>
      <c r="CJ50" s="27" t="e">
        <f t="shared" si="46"/>
        <v>#VALUE!</v>
      </c>
      <c r="CK50" s="28">
        <f t="shared" si="47"/>
        <v>0</v>
      </c>
      <c r="CL50" s="27" t="e">
        <f t="shared" si="48"/>
        <v>#VALUE!</v>
      </c>
      <c r="CM50" s="28">
        <f t="shared" si="49"/>
        <v>0</v>
      </c>
      <c r="CN50" s="28">
        <f>IF(OR(T50="",T50=" ",T50="　"),0,IF(D50&gt;=810701,0,IF(BY50=1,1,IF(MATCH(T50,Sheet2!$D$3:$D$12,1)&lt;=3,1,0))))</f>
        <v>0</v>
      </c>
      <c r="CO50" s="28">
        <f>IF(OR(X50="",X50=" ",X50="　"),0,IF(D50&gt;=810701,0,IF(BZ50=1,1,IF(MATCH(X50,Sheet2!$D$3:$D$12,1)&lt;=3,1,0))))</f>
        <v>0</v>
      </c>
      <c r="CP50" s="28">
        <f>IF(OR(AB50="",AB50=" ",AB50="　"),0,IF(D50&gt;=810701,0,IF(CA50=1,1,IF(MATCH(AB50,Sheet2!$D$3:$D$12,1)&lt;=3,1,0))))</f>
        <v>0</v>
      </c>
      <c r="CQ50" s="28">
        <f>IF(OR(AF50="",AF50=" ",AF50="　"),0,IF(D50&gt;=810701,0,IF(CB50=1,1,IF(MATCH(AF50,Sheet2!$D$3:$D$12,1)&lt;=3,1,0))))</f>
        <v>0</v>
      </c>
      <c r="CR50" s="29">
        <f t="shared" si="50"/>
        <v>4</v>
      </c>
      <c r="CS50" s="29">
        <f t="shared" si="51"/>
        <v>3</v>
      </c>
      <c r="CT50" s="30">
        <f t="shared" si="52"/>
        <v>0</v>
      </c>
      <c r="CU50" s="30">
        <f t="shared" si="53"/>
        <v>0</v>
      </c>
      <c r="CV50" s="30">
        <f t="shared" si="138"/>
        <v>0</v>
      </c>
      <c r="CW50" s="30">
        <f t="shared" si="138"/>
        <v>0</v>
      </c>
      <c r="CX50" s="31"/>
      <c r="CY50" s="27" t="e">
        <f t="shared" si="55"/>
        <v>#VALUE!</v>
      </c>
      <c r="CZ50" s="28">
        <f t="shared" si="56"/>
        <v>0</v>
      </c>
      <c r="DA50" s="27" t="e">
        <f t="shared" si="57"/>
        <v>#VALUE!</v>
      </c>
      <c r="DB50" s="28">
        <f t="shared" si="58"/>
        <v>0</v>
      </c>
      <c r="DC50" s="28">
        <f>IF(OR(T50="",T50=" ",T50="　"),0,IF(D50&gt;=820101,0,IF(CN50=1,1,IF(MATCH(T50,Sheet2!$D$3:$D$12,1)&lt;=4,1,0))))</f>
        <v>0</v>
      </c>
      <c r="DD50" s="28">
        <f>IF(OR(X50="",X50=" ",X50="　"),0,IF(D50&gt;=820101,0,IF(CO50=1,1,IF(MATCH(X50,Sheet2!$D$3:$D$12,1)&lt;=4,1,0))))</f>
        <v>0</v>
      </c>
      <c r="DE50" s="28">
        <f>IF(OR(AB50="",AB50=" ",AB50="　"),0,IF(D50&gt;=820101,0,IF(CP50=1,1,IF(MATCH(AB50,Sheet2!$D$3:$D$12,1)&lt;=4,1,0))))</f>
        <v>0</v>
      </c>
      <c r="DF50" s="28">
        <f>IF(OR(AF50="",AF50=" ",AF50="　"),0,IF(D50&gt;=820101,0,IF(CQ50=1,1,IF(MATCH(AF50,Sheet2!$D$3:$D$12,1)&lt;=4,1,0))))</f>
        <v>0</v>
      </c>
      <c r="DG50" s="29">
        <f t="shared" si="59"/>
        <v>3</v>
      </c>
      <c r="DH50" s="29">
        <f t="shared" si="60"/>
        <v>3</v>
      </c>
      <c r="DI50" s="30">
        <f t="shared" si="61"/>
        <v>0</v>
      </c>
      <c r="DJ50" s="30">
        <f t="shared" si="62"/>
        <v>0</v>
      </c>
      <c r="DK50" s="30">
        <f t="shared" si="139"/>
        <v>0</v>
      </c>
      <c r="DL50" s="30">
        <f t="shared" si="139"/>
        <v>0</v>
      </c>
      <c r="DM50" s="31"/>
      <c r="DN50" s="27" t="e">
        <f t="shared" si="64"/>
        <v>#VALUE!</v>
      </c>
      <c r="DO50" s="28">
        <f t="shared" si="65"/>
        <v>0</v>
      </c>
      <c r="DP50" s="27" t="e">
        <f t="shared" si="66"/>
        <v>#VALUE!</v>
      </c>
      <c r="DQ50" s="28">
        <f t="shared" si="67"/>
        <v>0</v>
      </c>
      <c r="DR50" s="28">
        <f>IF(OR(T50="",T50=" ",T50="　"),0,IF(D50&gt;=820701,0,IF(DC50=1,1,IF(MATCH(T50,Sheet2!$D$3:$D$12,1)&lt;=5,1,0))))</f>
        <v>0</v>
      </c>
      <c r="DS50" s="28">
        <f>IF(OR(X50="",X50=" ",X50="　"),0,IF(D50&gt;=820701,0,IF(DD50=1,1,IF(MATCH(X50,Sheet2!$D$3:$D$12,1)&lt;=5,1,0))))</f>
        <v>0</v>
      </c>
      <c r="DT50" s="28">
        <f>IF(OR(AB50="",AB50=" ",AB50="　"),0,IF(D50&gt;=820701,0,IF(DE50=1,1,IF(MATCH(AB50,Sheet2!$D$3:$D$12,1)&lt;=5,1,0))))</f>
        <v>0</v>
      </c>
      <c r="DU50" s="28">
        <f>IF(OR(AF50="",AF50=" ",AF50="　"),0,IF(D50&gt;=820701,0,IF(DF50=1,1,IF(MATCH(AF50,Sheet2!$D$3:$D$12,1)&lt;=5,1,0))))</f>
        <v>0</v>
      </c>
      <c r="DV50" s="29">
        <f t="shared" si="68"/>
        <v>3</v>
      </c>
      <c r="DW50" s="29">
        <f t="shared" si="69"/>
        <v>3</v>
      </c>
      <c r="DX50" s="30">
        <f t="shared" si="70"/>
        <v>0</v>
      </c>
      <c r="DY50" s="30">
        <f t="shared" si="71"/>
        <v>0</v>
      </c>
      <c r="DZ50" s="30">
        <f t="shared" si="140"/>
        <v>0</v>
      </c>
      <c r="EA50" s="30">
        <f t="shared" si="140"/>
        <v>0</v>
      </c>
      <c r="EB50" s="31"/>
      <c r="EC50" s="27" t="e">
        <f t="shared" si="73"/>
        <v>#VALUE!</v>
      </c>
      <c r="ED50" s="28">
        <f t="shared" si="74"/>
        <v>0</v>
      </c>
      <c r="EE50" s="27" t="e">
        <f t="shared" si="75"/>
        <v>#VALUE!</v>
      </c>
      <c r="EF50" s="28">
        <f t="shared" si="76"/>
        <v>0</v>
      </c>
      <c r="EG50" s="28">
        <f>IF(OR(T50="",T50=" ",T50="　"),0,IF(D50&gt;=830101,0,IF(DR50=1,1,IF(MATCH(T50,Sheet2!$D$3:$D$12,1)&lt;=6,1,0))))</f>
        <v>0</v>
      </c>
      <c r="EH50" s="28">
        <f>IF(OR(X50="",X50=" ",X50="　"),0,IF(D50&gt;=830101,0,IF(DS50=1,1,IF(MATCH(X50,Sheet2!$D$3:$D$12,1)&lt;=6,1,0))))</f>
        <v>0</v>
      </c>
      <c r="EI50" s="28">
        <f>IF(OR(AB50="",AB50=" ",AB50="　"),0,IF(D50&gt;=830101,0,IF(DT50=1,1,IF(MATCH(AB50,Sheet2!$D$3:$D$12,1)&lt;=6,1,0))))</f>
        <v>0</v>
      </c>
      <c r="EJ50" s="28">
        <f>IF(OR(AF50="",AF50=" ",AF50="　"),0,IF(D50&gt;=830101,0,IF(DU50=1,1,IF(MATCH(AF50,Sheet2!$D$3:$D$12,1)&lt;=6,1,0))))</f>
        <v>0</v>
      </c>
      <c r="EK50" s="29">
        <f t="shared" si="77"/>
        <v>2</v>
      </c>
      <c r="EL50" s="29">
        <f t="shared" si="78"/>
        <v>2</v>
      </c>
      <c r="EM50" s="30">
        <f t="shared" si="79"/>
        <v>0</v>
      </c>
      <c r="EN50" s="30">
        <f t="shared" si="80"/>
        <v>0</v>
      </c>
      <c r="EO50" s="30">
        <f t="shared" si="141"/>
        <v>0</v>
      </c>
      <c r="EP50" s="30">
        <f t="shared" si="141"/>
        <v>0</v>
      </c>
      <c r="EQ50" s="31"/>
      <c r="ER50" s="27" t="e">
        <f t="shared" si="82"/>
        <v>#VALUE!</v>
      </c>
      <c r="ES50" s="28">
        <f t="shared" si="83"/>
        <v>0</v>
      </c>
      <c r="ET50" s="27" t="e">
        <f t="shared" si="84"/>
        <v>#VALUE!</v>
      </c>
      <c r="EU50" s="28">
        <f t="shared" si="85"/>
        <v>0</v>
      </c>
      <c r="EV50" s="28">
        <f>IF(OR(T50="",T50=" ",T50="　"),0,IF(D50&gt;=830701,0,IF(EG50=1,1,IF(MATCH(T50,Sheet2!$D$3:$D$12,1)&lt;=7,1,0))))</f>
        <v>0</v>
      </c>
      <c r="EW50" s="28">
        <f>IF(OR(X50="",X50=" ",X50="　"),0,IF(D50&gt;=830701,0,IF(EH50=1,1,IF(MATCH(X50,Sheet2!$D$3:$D$12,1)&lt;=7,1,0))))</f>
        <v>0</v>
      </c>
      <c r="EX50" s="28">
        <f>IF(OR(AB50="",AB50=" ",AB50="　"),0,IF(D50&gt;=830701,0,IF(EI50=1,1,IF(MATCH(AB50,Sheet2!$D$3:$D$12,1)&lt;=7,1,0))))</f>
        <v>0</v>
      </c>
      <c r="EY50" s="28">
        <f>IF(OR(AF50="",AF50=" ",AF50="　"),0,IF(D50&gt;=830701,0,IF(EJ50=1,1,IF(MATCH(AF50,Sheet2!$D$3:$D$12,1)&lt;=7,1,0))))</f>
        <v>0</v>
      </c>
      <c r="EZ50" s="29">
        <f t="shared" si="86"/>
        <v>2</v>
      </c>
      <c r="FA50" s="29">
        <f t="shared" si="87"/>
        <v>2</v>
      </c>
      <c r="FB50" s="30">
        <f t="shared" si="88"/>
        <v>0</v>
      </c>
      <c r="FC50" s="30">
        <f t="shared" si="89"/>
        <v>0</v>
      </c>
      <c r="FD50" s="30">
        <f t="shared" si="142"/>
        <v>0</v>
      </c>
      <c r="FE50" s="30">
        <f t="shared" si="142"/>
        <v>0</v>
      </c>
      <c r="FF50" s="31"/>
      <c r="FG50" s="27" t="e">
        <f t="shared" si="91"/>
        <v>#VALUE!</v>
      </c>
      <c r="FH50" s="28">
        <f t="shared" si="92"/>
        <v>0</v>
      </c>
      <c r="FI50" s="27" t="e">
        <f t="shared" si="93"/>
        <v>#VALUE!</v>
      </c>
      <c r="FJ50" s="28">
        <f t="shared" si="94"/>
        <v>0</v>
      </c>
      <c r="FK50" s="28">
        <f>IF(OR(T50="",T50=" ",T50="　"),0,IF(D50&gt;=840101,0,IF(EV50=1,1,IF(MATCH(T50,Sheet2!$D$3:$D$12,1)&lt;=8,1,0))))</f>
        <v>0</v>
      </c>
      <c r="FL50" s="28">
        <f>IF(OR(X50="",X50=" ",X50="　"),0,IF(D50&gt;=840101,0,IF(EW50=1,1,IF(MATCH(X50,Sheet2!$D$3:$D$12,1)&lt;=8,1,0))))</f>
        <v>0</v>
      </c>
      <c r="FM50" s="28">
        <f>IF(OR(AB50="",AB50=" ",AB50="　"),0,IF(D50&gt;=840101,0,IF(EX50=1,1,IF(MATCH(AB50,Sheet2!$D$3:$D$12,1)&lt;=8,1,0))))</f>
        <v>0</v>
      </c>
      <c r="FN50" s="28">
        <f>IF(OR(AF50="",AF50=" ",AF50="　"),0,IF(D50&gt;=840101,0,IF(EY50=1,1,IF(MATCH(AF50,Sheet2!$D$3:$D$12,1)&lt;=8,1,0))))</f>
        <v>0</v>
      </c>
      <c r="FO50" s="29">
        <f t="shared" si="95"/>
        <v>1</v>
      </c>
      <c r="FP50" s="29">
        <f t="shared" si="96"/>
        <v>1</v>
      </c>
      <c r="FQ50" s="30">
        <f t="shared" si="97"/>
        <v>0</v>
      </c>
      <c r="FR50" s="30">
        <f t="shared" si="98"/>
        <v>0</v>
      </c>
      <c r="FS50" s="30">
        <f t="shared" si="143"/>
        <v>0</v>
      </c>
      <c r="FT50" s="30">
        <f t="shared" si="143"/>
        <v>0</v>
      </c>
      <c r="FU50" s="31"/>
      <c r="FV50" s="27" t="e">
        <f t="shared" si="100"/>
        <v>#VALUE!</v>
      </c>
      <c r="FW50" s="28">
        <f t="shared" si="101"/>
        <v>0</v>
      </c>
      <c r="FX50" s="27" t="e">
        <f t="shared" si="102"/>
        <v>#VALUE!</v>
      </c>
      <c r="FY50" s="28">
        <f t="shared" si="103"/>
        <v>0</v>
      </c>
      <c r="FZ50" s="28">
        <f>IF(OR(T50="",T50=" ",T50="　"),0,IF(D50&gt;=840701,0,IF(FK50=1,1,IF(MATCH(T50,Sheet2!$D$3:$D$12,1)&lt;=9,1,0))))</f>
        <v>0</v>
      </c>
      <c r="GA50" s="28">
        <f>IF(OR(X50="",X50=" ",X50="　"),0,IF(D50&gt;=840701,0,IF(FL50=1,1,IF(MATCH(X50,Sheet2!$D$3:$D$12,1)&lt;=9,1,0))))</f>
        <v>0</v>
      </c>
      <c r="GB50" s="28">
        <f>IF(OR(AB50="",AB50=" ",AB50="　"),0,IF(D50&gt;=840701,0,IF(FM50=1,1,IF(MATCH(AB50,Sheet2!$D$3:$D$12,1)&lt;=9,1,0))))</f>
        <v>0</v>
      </c>
      <c r="GC50" s="28">
        <f>IF(OR(AF50="",AF50=" ",AF50="　"),0,IF(D50&gt;=840701,0,IF(FN50=1,1,IF(MATCH(AF50,Sheet2!$D$3:$D$12,1)&lt;=9,1,0))))</f>
        <v>0</v>
      </c>
      <c r="GD50" s="29">
        <f t="shared" si="104"/>
        <v>1</v>
      </c>
      <c r="GE50" s="29">
        <f t="shared" si="105"/>
        <v>1</v>
      </c>
      <c r="GF50" s="30">
        <f t="shared" si="106"/>
        <v>0</v>
      </c>
      <c r="GG50" s="30">
        <f t="shared" si="107"/>
        <v>0</v>
      </c>
      <c r="GH50" s="30">
        <f t="shared" si="144"/>
        <v>0</v>
      </c>
      <c r="GI50" s="30">
        <f t="shared" si="144"/>
        <v>0</v>
      </c>
      <c r="GJ50" s="31"/>
      <c r="GK50" s="27" t="e">
        <f t="shared" si="109"/>
        <v>#VALUE!</v>
      </c>
      <c r="GL50" s="28">
        <f t="shared" si="110"/>
        <v>0</v>
      </c>
      <c r="GM50" s="27" t="e">
        <f t="shared" si="111"/>
        <v>#VALUE!</v>
      </c>
      <c r="GN50" s="28">
        <f t="shared" si="112"/>
        <v>0</v>
      </c>
      <c r="GO50" s="28">
        <f>IF(OR(T50="",T50=" ",T50="　"),0,IF(D50&gt;=840701,0,IF(FZ50=1,1,IF(MATCH(T50,Sheet2!$D$3:$D$12,1)&lt;=10,1,0))))</f>
        <v>0</v>
      </c>
      <c r="GP50" s="28">
        <f>IF(OR(X50="",X50=" ",X50="　"),0,IF(D50&gt;=840701,0,IF(GA50=1,1,IF(MATCH(X50,Sheet2!$D$3:$D$12,1)&lt;=10,1,0))))</f>
        <v>0</v>
      </c>
      <c r="GQ50" s="28">
        <f>IF(OR(AB50="",AB50=" ",AB50="　"),0,IF(D50&gt;=840701,0,IF(GB50=1,1,IF(MATCH(AB50,Sheet2!$D$3:$D$12,1)&lt;=10,1,0))))</f>
        <v>0</v>
      </c>
      <c r="GR50" s="28">
        <f>IF(OR(AF50="",AF50=" ",AF50="　"),0,IF(D50&gt;=840701,0,IF(GC50=1,1,IF(MATCH(AF50,Sheet2!$D$3:$D$12,1)&lt;=10,1,0))))</f>
        <v>0</v>
      </c>
      <c r="GS50" s="29">
        <f t="shared" si="113"/>
        <v>0</v>
      </c>
      <c r="GT50" s="29">
        <f t="shared" si="114"/>
        <v>0</v>
      </c>
      <c r="GU50" s="30">
        <f t="shared" si="115"/>
        <v>0</v>
      </c>
      <c r="GV50" s="30">
        <f t="shared" si="116"/>
        <v>0</v>
      </c>
      <c r="GW50" s="30">
        <f t="shared" si="145"/>
        <v>0</v>
      </c>
      <c r="GX50" s="30">
        <f t="shared" si="145"/>
        <v>0</v>
      </c>
      <c r="GY50" s="131"/>
      <c r="GZ50" s="39" t="str">
        <f t="shared" si="118"/>
        <v>1911/00/00</v>
      </c>
      <c r="HA50" s="131" t="e">
        <f t="shared" si="119"/>
        <v>#VALUE!</v>
      </c>
      <c r="HB50" s="131" t="str">
        <f t="shared" si="120"/>
        <v>1911/00/00</v>
      </c>
      <c r="HC50" s="131" t="e">
        <f t="shared" si="121"/>
        <v>#VALUE!</v>
      </c>
      <c r="HD50" s="131" t="str">
        <f t="shared" si="122"/>
        <v>1911/00/00</v>
      </c>
      <c r="HE50" s="131" t="e">
        <f t="shared" si="123"/>
        <v>#VALUE!</v>
      </c>
      <c r="HF50" s="131" t="str">
        <f t="shared" si="124"/>
        <v>2016/01/01</v>
      </c>
      <c r="HH50" s="131">
        <f>IF(OR(C50="",C50=" ",C50="　"),0,IF(D50&gt;780630,0,ROUND(VLOOKUP(F50,Sheet2!$A$1:$B$20,2,FALSE)*E50,0)))</f>
        <v>0</v>
      </c>
      <c r="HI50" s="131">
        <f t="shared" si="125"/>
        <v>0</v>
      </c>
      <c r="HJ50" s="131">
        <f t="shared" si="126"/>
        <v>0</v>
      </c>
      <c r="HL50" s="131" t="str">
        <f t="shared" si="127"/>
        <v/>
      </c>
      <c r="HM50" s="131" t="str">
        <f t="shared" si="128"/>
        <v/>
      </c>
      <c r="HN50" s="131" t="str">
        <f t="shared" si="129"/>
        <v/>
      </c>
      <c r="HO50" s="131" t="str">
        <f t="shared" si="130"/>
        <v/>
      </c>
      <c r="HP50" s="131" t="str">
        <f t="shared" si="131"/>
        <v/>
      </c>
      <c r="HQ50" s="131" t="str">
        <f t="shared" si="131"/>
        <v/>
      </c>
      <c r="HR50" s="131" t="str">
        <f t="shared" si="132"/>
        <v/>
      </c>
    </row>
    <row r="51" spans="1:226" ht="60" customHeight="1">
      <c r="A51" s="125">
        <v>46</v>
      </c>
      <c r="B51" s="32"/>
      <c r="C51" s="33"/>
      <c r="D51" s="34"/>
      <c r="E51" s="55"/>
      <c r="F51" s="46"/>
      <c r="G51" s="48">
        <f>IF(OR(C51="",C51=" ",C51="　"),0,IF(D51&gt;780630,0,ROUND(VLOOKUP(F51,Sheet2!$A$1:$B$20,2,FALSE),0)))</f>
        <v>0</v>
      </c>
      <c r="H51" s="49">
        <f t="shared" si="0"/>
        <v>0</v>
      </c>
      <c r="I51" s="24">
        <f t="shared" si="1"/>
        <v>0</v>
      </c>
      <c r="J51" s="25">
        <f t="shared" si="2"/>
        <v>0</v>
      </c>
      <c r="K51" s="35"/>
      <c r="L51" s="133" t="str">
        <f t="shared" si="133"/>
        <v/>
      </c>
      <c r="M51" s="51" t="str">
        <f t="shared" si="4"/>
        <v/>
      </c>
      <c r="N51" s="56">
        <v>15.5</v>
      </c>
      <c r="O51" s="38"/>
      <c r="P51" s="133" t="str">
        <f t="shared" si="134"/>
        <v/>
      </c>
      <c r="Q51" s="51" t="str">
        <f t="shared" si="6"/>
        <v/>
      </c>
      <c r="R51" s="56">
        <v>15.5</v>
      </c>
      <c r="S51" s="38"/>
      <c r="T51" s="34"/>
      <c r="U51" s="51" t="str">
        <f t="shared" si="7"/>
        <v/>
      </c>
      <c r="V51" s="56">
        <v>15.5</v>
      </c>
      <c r="W51" s="38"/>
      <c r="X51" s="34"/>
      <c r="Y51" s="51" t="str">
        <f t="shared" si="8"/>
        <v/>
      </c>
      <c r="Z51" s="56">
        <v>15.5</v>
      </c>
      <c r="AA51" s="35"/>
      <c r="AB51" s="34"/>
      <c r="AC51" s="51" t="str">
        <f t="shared" si="9"/>
        <v/>
      </c>
      <c r="AD51" s="56">
        <v>15.5</v>
      </c>
      <c r="AE51" s="38"/>
      <c r="AF51" s="34"/>
      <c r="AG51" s="51" t="str">
        <f t="shared" si="10"/>
        <v/>
      </c>
      <c r="AH51" s="56">
        <v>15.5</v>
      </c>
      <c r="AI51" s="37">
        <f t="shared" si="11"/>
        <v>0</v>
      </c>
      <c r="AJ51" s="47">
        <f t="shared" si="12"/>
        <v>0</v>
      </c>
      <c r="AK51" s="26">
        <f t="shared" si="13"/>
        <v>0</v>
      </c>
      <c r="AL51" s="53">
        <f t="shared" si="14"/>
        <v>0</v>
      </c>
      <c r="AM51" s="36"/>
      <c r="AN51" s="54"/>
      <c r="AO51" s="131" t="e">
        <f>VLOOKUP(LEFT(C51,1),Sheet2!$L$3:$M$28,2,FALSE)&amp;MID(C51,2,9)</f>
        <v>#N/A</v>
      </c>
      <c r="AP51" s="131" t="e">
        <f t="shared" si="15"/>
        <v>#N/A</v>
      </c>
      <c r="AQ51" s="131" t="e">
        <f t="shared" si="16"/>
        <v>#N/A</v>
      </c>
      <c r="AR51" s="27">
        <f t="shared" si="17"/>
        <v>0</v>
      </c>
      <c r="AS51" s="28">
        <f t="shared" si="18"/>
        <v>0</v>
      </c>
      <c r="AT51" s="27">
        <f t="shared" si="19"/>
        <v>0</v>
      </c>
      <c r="AU51" s="28">
        <f t="shared" si="20"/>
        <v>0</v>
      </c>
      <c r="AV51" s="28">
        <f t="shared" si="21"/>
        <v>0</v>
      </c>
      <c r="AW51" s="28">
        <f t="shared" si="22"/>
        <v>0</v>
      </c>
      <c r="AX51" s="28">
        <f t="shared" si="23"/>
        <v>0</v>
      </c>
      <c r="AY51" s="28">
        <f t="shared" si="24"/>
        <v>0</v>
      </c>
      <c r="AZ51" s="29" t="str">
        <f t="shared" si="25"/>
        <v/>
      </c>
      <c r="BA51" s="29"/>
      <c r="BB51" s="30">
        <f t="shared" si="135"/>
        <v>0</v>
      </c>
      <c r="BC51" s="30">
        <f t="shared" si="135"/>
        <v>0</v>
      </c>
      <c r="BD51" s="31">
        <f t="shared" si="27"/>
        <v>0</v>
      </c>
      <c r="BE51" s="131"/>
      <c r="BF51" s="27" t="e">
        <f t="shared" si="28"/>
        <v>#VALUE!</v>
      </c>
      <c r="BG51" s="28">
        <f t="shared" si="29"/>
        <v>0</v>
      </c>
      <c r="BH51" s="27" t="e">
        <f t="shared" si="30"/>
        <v>#VALUE!</v>
      </c>
      <c r="BI51" s="28">
        <f t="shared" si="31"/>
        <v>0</v>
      </c>
      <c r="BJ51" s="28">
        <f>IF(OR(T51="",T51=" ",T51="　"),0,IF(D51&gt;=800701,0,IF(MATCH(T51,Sheet2!$D$3:$D$12,1)&lt;=1,1,0)))</f>
        <v>0</v>
      </c>
      <c r="BK51" s="28">
        <f>IF(OR(X51="",X51=" ",X51="　"),0,IF(D51&gt;=800701,0,IF(MATCH(X51,Sheet2!$D$3:$D$12,1)&lt;=1,1,0)))</f>
        <v>0</v>
      </c>
      <c r="BL51" s="28">
        <f>IF(OR(AB51="",AB51=" ",AB51="　"),0,IF(D51&gt;=800701,0,IF(MATCH(AB51,Sheet2!$D$3:$D$12,1)&lt;=1,1,0)))</f>
        <v>0</v>
      </c>
      <c r="BM51" s="28">
        <f>IF(OR(AF51="",AF51=" ",AF51="　"),0,IF(D51&gt;=800701,0,IF(MATCH(AF51,Sheet2!$D$3:$D$12,1)&lt;=1,1,0)))</f>
        <v>0</v>
      </c>
      <c r="BN51" s="29">
        <f t="shared" si="32"/>
        <v>5</v>
      </c>
      <c r="BO51" s="29">
        <f t="shared" si="33"/>
        <v>3</v>
      </c>
      <c r="BP51" s="30">
        <f t="shared" si="34"/>
        <v>0</v>
      </c>
      <c r="BQ51" s="30">
        <f t="shared" si="35"/>
        <v>0</v>
      </c>
      <c r="BR51" s="30">
        <f t="shared" si="136"/>
        <v>0</v>
      </c>
      <c r="BS51" s="30">
        <f t="shared" si="136"/>
        <v>0</v>
      </c>
      <c r="BT51" s="30"/>
      <c r="BU51" s="27" t="e">
        <f t="shared" si="37"/>
        <v>#VALUE!</v>
      </c>
      <c r="BV51" s="28">
        <f t="shared" si="38"/>
        <v>0</v>
      </c>
      <c r="BW51" s="27" t="e">
        <f t="shared" si="39"/>
        <v>#VALUE!</v>
      </c>
      <c r="BX51" s="28">
        <f t="shared" si="40"/>
        <v>0</v>
      </c>
      <c r="BY51" s="28">
        <f>IF(OR(T51="",T51=" ",T51="　"),0,IF(D51&gt;=810101,0,IF(BJ51=1,1,IF(MATCH(T51,Sheet2!$D$3:$D$12,1)&lt;=2,1,0))))</f>
        <v>0</v>
      </c>
      <c r="BZ51" s="28">
        <f>IF(OR(X51="",X51=" ",X51="　"),0,IF(D51&gt;=810101,0,IF(BK51=1,1,IF(MATCH(X51,Sheet2!$D$3:$D$12,1)&lt;=2,1,0))))</f>
        <v>0</v>
      </c>
      <c r="CA51" s="28">
        <f>IF(OR(AB51="",AB51=" ",AB51="　"),0,IF(D51&gt;=810101,0,IF(BL51=1,1,IF(MATCH(AB51,Sheet2!$D$3:$D$12,1)&lt;=2,1,0))))</f>
        <v>0</v>
      </c>
      <c r="CB51" s="28">
        <f>IF(OR(AF51="",AF51=" ",AF51="　"),0,IF(D51&gt;=810101,0,IF(BM51=1,1,IF(MATCH(AF51,Sheet2!$D$3:$D$12,1)&lt;=2,1,0))))</f>
        <v>0</v>
      </c>
      <c r="CC51" s="29">
        <f t="shared" si="41"/>
        <v>4</v>
      </c>
      <c r="CD51" s="29">
        <f t="shared" si="42"/>
        <v>3</v>
      </c>
      <c r="CE51" s="30">
        <f t="shared" si="43"/>
        <v>0</v>
      </c>
      <c r="CF51" s="30">
        <f t="shared" si="44"/>
        <v>0</v>
      </c>
      <c r="CG51" s="30">
        <f t="shared" si="137"/>
        <v>0</v>
      </c>
      <c r="CH51" s="30">
        <f t="shared" si="137"/>
        <v>0</v>
      </c>
      <c r="CI51" s="30"/>
      <c r="CJ51" s="27" t="e">
        <f t="shared" si="46"/>
        <v>#VALUE!</v>
      </c>
      <c r="CK51" s="28">
        <f t="shared" si="47"/>
        <v>0</v>
      </c>
      <c r="CL51" s="27" t="e">
        <f t="shared" si="48"/>
        <v>#VALUE!</v>
      </c>
      <c r="CM51" s="28">
        <f t="shared" si="49"/>
        <v>0</v>
      </c>
      <c r="CN51" s="28">
        <f>IF(OR(T51="",T51=" ",T51="　"),0,IF(D51&gt;=810701,0,IF(BY51=1,1,IF(MATCH(T51,Sheet2!$D$3:$D$12,1)&lt;=3,1,0))))</f>
        <v>0</v>
      </c>
      <c r="CO51" s="28">
        <f>IF(OR(X51="",X51=" ",X51="　"),0,IF(D51&gt;=810701,0,IF(BZ51=1,1,IF(MATCH(X51,Sheet2!$D$3:$D$12,1)&lt;=3,1,0))))</f>
        <v>0</v>
      </c>
      <c r="CP51" s="28">
        <f>IF(OR(AB51="",AB51=" ",AB51="　"),0,IF(D51&gt;=810701,0,IF(CA51=1,1,IF(MATCH(AB51,Sheet2!$D$3:$D$12,1)&lt;=3,1,0))))</f>
        <v>0</v>
      </c>
      <c r="CQ51" s="28">
        <f>IF(OR(AF51="",AF51=" ",AF51="　"),0,IF(D51&gt;=810701,0,IF(CB51=1,1,IF(MATCH(AF51,Sheet2!$D$3:$D$12,1)&lt;=3,1,0))))</f>
        <v>0</v>
      </c>
      <c r="CR51" s="29">
        <f t="shared" si="50"/>
        <v>4</v>
      </c>
      <c r="CS51" s="29">
        <f t="shared" si="51"/>
        <v>3</v>
      </c>
      <c r="CT51" s="30">
        <f t="shared" si="52"/>
        <v>0</v>
      </c>
      <c r="CU51" s="30">
        <f t="shared" si="53"/>
        <v>0</v>
      </c>
      <c r="CV51" s="30">
        <f t="shared" si="138"/>
        <v>0</v>
      </c>
      <c r="CW51" s="30">
        <f t="shared" si="138"/>
        <v>0</v>
      </c>
      <c r="CX51" s="31"/>
      <c r="CY51" s="27" t="e">
        <f t="shared" si="55"/>
        <v>#VALUE!</v>
      </c>
      <c r="CZ51" s="28">
        <f t="shared" si="56"/>
        <v>0</v>
      </c>
      <c r="DA51" s="27" t="e">
        <f t="shared" si="57"/>
        <v>#VALUE!</v>
      </c>
      <c r="DB51" s="28">
        <f t="shared" si="58"/>
        <v>0</v>
      </c>
      <c r="DC51" s="28">
        <f>IF(OR(T51="",T51=" ",T51="　"),0,IF(D51&gt;=820101,0,IF(CN51=1,1,IF(MATCH(T51,Sheet2!$D$3:$D$12,1)&lt;=4,1,0))))</f>
        <v>0</v>
      </c>
      <c r="DD51" s="28">
        <f>IF(OR(X51="",X51=" ",X51="　"),0,IF(D51&gt;=820101,0,IF(CO51=1,1,IF(MATCH(X51,Sheet2!$D$3:$D$12,1)&lt;=4,1,0))))</f>
        <v>0</v>
      </c>
      <c r="DE51" s="28">
        <f>IF(OR(AB51="",AB51=" ",AB51="　"),0,IF(D51&gt;=820101,0,IF(CP51=1,1,IF(MATCH(AB51,Sheet2!$D$3:$D$12,1)&lt;=4,1,0))))</f>
        <v>0</v>
      </c>
      <c r="DF51" s="28">
        <f>IF(OR(AF51="",AF51=" ",AF51="　"),0,IF(D51&gt;=820101,0,IF(CQ51=1,1,IF(MATCH(AF51,Sheet2!$D$3:$D$12,1)&lt;=4,1,0))))</f>
        <v>0</v>
      </c>
      <c r="DG51" s="29">
        <f t="shared" si="59"/>
        <v>3</v>
      </c>
      <c r="DH51" s="29">
        <f t="shared" si="60"/>
        <v>3</v>
      </c>
      <c r="DI51" s="30">
        <f t="shared" si="61"/>
        <v>0</v>
      </c>
      <c r="DJ51" s="30">
        <f t="shared" si="62"/>
        <v>0</v>
      </c>
      <c r="DK51" s="30">
        <f t="shared" si="139"/>
        <v>0</v>
      </c>
      <c r="DL51" s="30">
        <f t="shared" si="139"/>
        <v>0</v>
      </c>
      <c r="DM51" s="31"/>
      <c r="DN51" s="27" t="e">
        <f t="shared" si="64"/>
        <v>#VALUE!</v>
      </c>
      <c r="DO51" s="28">
        <f t="shared" si="65"/>
        <v>0</v>
      </c>
      <c r="DP51" s="27" t="e">
        <f t="shared" si="66"/>
        <v>#VALUE!</v>
      </c>
      <c r="DQ51" s="28">
        <f t="shared" si="67"/>
        <v>0</v>
      </c>
      <c r="DR51" s="28">
        <f>IF(OR(T51="",T51=" ",T51="　"),0,IF(D51&gt;=820701,0,IF(DC51=1,1,IF(MATCH(T51,Sheet2!$D$3:$D$12,1)&lt;=5,1,0))))</f>
        <v>0</v>
      </c>
      <c r="DS51" s="28">
        <f>IF(OR(X51="",X51=" ",X51="　"),0,IF(D51&gt;=820701,0,IF(DD51=1,1,IF(MATCH(X51,Sheet2!$D$3:$D$12,1)&lt;=5,1,0))))</f>
        <v>0</v>
      </c>
      <c r="DT51" s="28">
        <f>IF(OR(AB51="",AB51=" ",AB51="　"),0,IF(D51&gt;=820701,0,IF(DE51=1,1,IF(MATCH(AB51,Sheet2!$D$3:$D$12,1)&lt;=5,1,0))))</f>
        <v>0</v>
      </c>
      <c r="DU51" s="28">
        <f>IF(OR(AF51="",AF51=" ",AF51="　"),0,IF(D51&gt;=820701,0,IF(DF51=1,1,IF(MATCH(AF51,Sheet2!$D$3:$D$12,1)&lt;=5,1,0))))</f>
        <v>0</v>
      </c>
      <c r="DV51" s="29">
        <f t="shared" si="68"/>
        <v>3</v>
      </c>
      <c r="DW51" s="29">
        <f t="shared" si="69"/>
        <v>3</v>
      </c>
      <c r="DX51" s="30">
        <f t="shared" si="70"/>
        <v>0</v>
      </c>
      <c r="DY51" s="30">
        <f t="shared" si="71"/>
        <v>0</v>
      </c>
      <c r="DZ51" s="30">
        <f t="shared" si="140"/>
        <v>0</v>
      </c>
      <c r="EA51" s="30">
        <f t="shared" si="140"/>
        <v>0</v>
      </c>
      <c r="EB51" s="31"/>
      <c r="EC51" s="27" t="e">
        <f t="shared" si="73"/>
        <v>#VALUE!</v>
      </c>
      <c r="ED51" s="28">
        <f t="shared" si="74"/>
        <v>0</v>
      </c>
      <c r="EE51" s="27" t="e">
        <f t="shared" si="75"/>
        <v>#VALUE!</v>
      </c>
      <c r="EF51" s="28">
        <f t="shared" si="76"/>
        <v>0</v>
      </c>
      <c r="EG51" s="28">
        <f>IF(OR(T51="",T51=" ",T51="　"),0,IF(D51&gt;=830101,0,IF(DR51=1,1,IF(MATCH(T51,Sheet2!$D$3:$D$12,1)&lt;=6,1,0))))</f>
        <v>0</v>
      </c>
      <c r="EH51" s="28">
        <f>IF(OR(X51="",X51=" ",X51="　"),0,IF(D51&gt;=830101,0,IF(DS51=1,1,IF(MATCH(X51,Sheet2!$D$3:$D$12,1)&lt;=6,1,0))))</f>
        <v>0</v>
      </c>
      <c r="EI51" s="28">
        <f>IF(OR(AB51="",AB51=" ",AB51="　"),0,IF(D51&gt;=830101,0,IF(DT51=1,1,IF(MATCH(AB51,Sheet2!$D$3:$D$12,1)&lt;=6,1,0))))</f>
        <v>0</v>
      </c>
      <c r="EJ51" s="28">
        <f>IF(OR(AF51="",AF51=" ",AF51="　"),0,IF(D51&gt;=830101,0,IF(DU51=1,1,IF(MATCH(AF51,Sheet2!$D$3:$D$12,1)&lt;=6,1,0))))</f>
        <v>0</v>
      </c>
      <c r="EK51" s="29">
        <f t="shared" si="77"/>
        <v>2</v>
      </c>
      <c r="EL51" s="29">
        <f t="shared" si="78"/>
        <v>2</v>
      </c>
      <c r="EM51" s="30">
        <f t="shared" si="79"/>
        <v>0</v>
      </c>
      <c r="EN51" s="30">
        <f t="shared" si="80"/>
        <v>0</v>
      </c>
      <c r="EO51" s="30">
        <f t="shared" si="141"/>
        <v>0</v>
      </c>
      <c r="EP51" s="30">
        <f t="shared" si="141"/>
        <v>0</v>
      </c>
      <c r="EQ51" s="31"/>
      <c r="ER51" s="27" t="e">
        <f t="shared" si="82"/>
        <v>#VALUE!</v>
      </c>
      <c r="ES51" s="28">
        <f t="shared" si="83"/>
        <v>0</v>
      </c>
      <c r="ET51" s="27" t="e">
        <f t="shared" si="84"/>
        <v>#VALUE!</v>
      </c>
      <c r="EU51" s="28">
        <f t="shared" si="85"/>
        <v>0</v>
      </c>
      <c r="EV51" s="28">
        <f>IF(OR(T51="",T51=" ",T51="　"),0,IF(D51&gt;=830701,0,IF(EG51=1,1,IF(MATCH(T51,Sheet2!$D$3:$D$12,1)&lt;=7,1,0))))</f>
        <v>0</v>
      </c>
      <c r="EW51" s="28">
        <f>IF(OR(X51="",X51=" ",X51="　"),0,IF(D51&gt;=830701,0,IF(EH51=1,1,IF(MATCH(X51,Sheet2!$D$3:$D$12,1)&lt;=7,1,0))))</f>
        <v>0</v>
      </c>
      <c r="EX51" s="28">
        <f>IF(OR(AB51="",AB51=" ",AB51="　"),0,IF(D51&gt;=830701,0,IF(EI51=1,1,IF(MATCH(AB51,Sheet2!$D$3:$D$12,1)&lt;=7,1,0))))</f>
        <v>0</v>
      </c>
      <c r="EY51" s="28">
        <f>IF(OR(AF51="",AF51=" ",AF51="　"),0,IF(D51&gt;=830701,0,IF(EJ51=1,1,IF(MATCH(AF51,Sheet2!$D$3:$D$12,1)&lt;=7,1,0))))</f>
        <v>0</v>
      </c>
      <c r="EZ51" s="29">
        <f t="shared" si="86"/>
        <v>2</v>
      </c>
      <c r="FA51" s="29">
        <f t="shared" si="87"/>
        <v>2</v>
      </c>
      <c r="FB51" s="30">
        <f t="shared" si="88"/>
        <v>0</v>
      </c>
      <c r="FC51" s="30">
        <f t="shared" si="89"/>
        <v>0</v>
      </c>
      <c r="FD51" s="30">
        <f t="shared" si="142"/>
        <v>0</v>
      </c>
      <c r="FE51" s="30">
        <f t="shared" si="142"/>
        <v>0</v>
      </c>
      <c r="FF51" s="31"/>
      <c r="FG51" s="27" t="e">
        <f t="shared" si="91"/>
        <v>#VALUE!</v>
      </c>
      <c r="FH51" s="28">
        <f t="shared" si="92"/>
        <v>0</v>
      </c>
      <c r="FI51" s="27" t="e">
        <f t="shared" si="93"/>
        <v>#VALUE!</v>
      </c>
      <c r="FJ51" s="28">
        <f t="shared" si="94"/>
        <v>0</v>
      </c>
      <c r="FK51" s="28">
        <f>IF(OR(T51="",T51=" ",T51="　"),0,IF(D51&gt;=840101,0,IF(EV51=1,1,IF(MATCH(T51,Sheet2!$D$3:$D$12,1)&lt;=8,1,0))))</f>
        <v>0</v>
      </c>
      <c r="FL51" s="28">
        <f>IF(OR(X51="",X51=" ",X51="　"),0,IF(D51&gt;=840101,0,IF(EW51=1,1,IF(MATCH(X51,Sheet2!$D$3:$D$12,1)&lt;=8,1,0))))</f>
        <v>0</v>
      </c>
      <c r="FM51" s="28">
        <f>IF(OR(AB51="",AB51=" ",AB51="　"),0,IF(D51&gt;=840101,0,IF(EX51=1,1,IF(MATCH(AB51,Sheet2!$D$3:$D$12,1)&lt;=8,1,0))))</f>
        <v>0</v>
      </c>
      <c r="FN51" s="28">
        <f>IF(OR(AF51="",AF51=" ",AF51="　"),0,IF(D51&gt;=840101,0,IF(EY51=1,1,IF(MATCH(AF51,Sheet2!$D$3:$D$12,1)&lt;=8,1,0))))</f>
        <v>0</v>
      </c>
      <c r="FO51" s="29">
        <f t="shared" si="95"/>
        <v>1</v>
      </c>
      <c r="FP51" s="29">
        <f t="shared" si="96"/>
        <v>1</v>
      </c>
      <c r="FQ51" s="30">
        <f t="shared" si="97"/>
        <v>0</v>
      </c>
      <c r="FR51" s="30">
        <f t="shared" si="98"/>
        <v>0</v>
      </c>
      <c r="FS51" s="30">
        <f t="shared" si="143"/>
        <v>0</v>
      </c>
      <c r="FT51" s="30">
        <f t="shared" si="143"/>
        <v>0</v>
      </c>
      <c r="FU51" s="31"/>
      <c r="FV51" s="27" t="e">
        <f t="shared" si="100"/>
        <v>#VALUE!</v>
      </c>
      <c r="FW51" s="28">
        <f t="shared" si="101"/>
        <v>0</v>
      </c>
      <c r="FX51" s="27" t="e">
        <f t="shared" si="102"/>
        <v>#VALUE!</v>
      </c>
      <c r="FY51" s="28">
        <f t="shared" si="103"/>
        <v>0</v>
      </c>
      <c r="FZ51" s="28">
        <f>IF(OR(T51="",T51=" ",T51="　"),0,IF(D51&gt;=840701,0,IF(FK51=1,1,IF(MATCH(T51,Sheet2!$D$3:$D$12,1)&lt;=9,1,0))))</f>
        <v>0</v>
      </c>
      <c r="GA51" s="28">
        <f>IF(OR(X51="",X51=" ",X51="　"),0,IF(D51&gt;=840701,0,IF(FL51=1,1,IF(MATCH(X51,Sheet2!$D$3:$D$12,1)&lt;=9,1,0))))</f>
        <v>0</v>
      </c>
      <c r="GB51" s="28">
        <f>IF(OR(AB51="",AB51=" ",AB51="　"),0,IF(D51&gt;=840701,0,IF(FM51=1,1,IF(MATCH(AB51,Sheet2!$D$3:$D$12,1)&lt;=9,1,0))))</f>
        <v>0</v>
      </c>
      <c r="GC51" s="28">
        <f>IF(OR(AF51="",AF51=" ",AF51="　"),0,IF(D51&gt;=840701,0,IF(FN51=1,1,IF(MATCH(AF51,Sheet2!$D$3:$D$12,1)&lt;=9,1,0))))</f>
        <v>0</v>
      </c>
      <c r="GD51" s="29">
        <f t="shared" si="104"/>
        <v>1</v>
      </c>
      <c r="GE51" s="29">
        <f t="shared" si="105"/>
        <v>1</v>
      </c>
      <c r="GF51" s="30">
        <f t="shared" si="106"/>
        <v>0</v>
      </c>
      <c r="GG51" s="30">
        <f t="shared" si="107"/>
        <v>0</v>
      </c>
      <c r="GH51" s="30">
        <f t="shared" si="144"/>
        <v>0</v>
      </c>
      <c r="GI51" s="30">
        <f t="shared" si="144"/>
        <v>0</v>
      </c>
      <c r="GJ51" s="31"/>
      <c r="GK51" s="27" t="e">
        <f t="shared" si="109"/>
        <v>#VALUE!</v>
      </c>
      <c r="GL51" s="28">
        <f t="shared" si="110"/>
        <v>0</v>
      </c>
      <c r="GM51" s="27" t="e">
        <f t="shared" si="111"/>
        <v>#VALUE!</v>
      </c>
      <c r="GN51" s="28">
        <f t="shared" si="112"/>
        <v>0</v>
      </c>
      <c r="GO51" s="28">
        <f>IF(OR(T51="",T51=" ",T51="　"),0,IF(D51&gt;=840701,0,IF(FZ51=1,1,IF(MATCH(T51,Sheet2!$D$3:$D$12,1)&lt;=10,1,0))))</f>
        <v>0</v>
      </c>
      <c r="GP51" s="28">
        <f>IF(OR(X51="",X51=" ",X51="　"),0,IF(D51&gt;=840701,0,IF(GA51=1,1,IF(MATCH(X51,Sheet2!$D$3:$D$12,1)&lt;=10,1,0))))</f>
        <v>0</v>
      </c>
      <c r="GQ51" s="28">
        <f>IF(OR(AB51="",AB51=" ",AB51="　"),0,IF(D51&gt;=840701,0,IF(GB51=1,1,IF(MATCH(AB51,Sheet2!$D$3:$D$12,1)&lt;=10,1,0))))</f>
        <v>0</v>
      </c>
      <c r="GR51" s="28">
        <f>IF(OR(AF51="",AF51=" ",AF51="　"),0,IF(D51&gt;=840701,0,IF(GC51=1,1,IF(MATCH(AF51,Sheet2!$D$3:$D$12,1)&lt;=10,1,0))))</f>
        <v>0</v>
      </c>
      <c r="GS51" s="29">
        <f t="shared" si="113"/>
        <v>0</v>
      </c>
      <c r="GT51" s="29">
        <f t="shared" si="114"/>
        <v>0</v>
      </c>
      <c r="GU51" s="30">
        <f t="shared" si="115"/>
        <v>0</v>
      </c>
      <c r="GV51" s="30">
        <f t="shared" si="116"/>
        <v>0</v>
      </c>
      <c r="GW51" s="30">
        <f t="shared" si="145"/>
        <v>0</v>
      </c>
      <c r="GX51" s="30">
        <f t="shared" si="145"/>
        <v>0</v>
      </c>
      <c r="GY51" s="131"/>
      <c r="GZ51" s="39" t="str">
        <f t="shared" si="118"/>
        <v>1911/00/00</v>
      </c>
      <c r="HA51" s="131" t="e">
        <f t="shared" si="119"/>
        <v>#VALUE!</v>
      </c>
      <c r="HB51" s="131" t="str">
        <f t="shared" si="120"/>
        <v>1911/00/00</v>
      </c>
      <c r="HC51" s="131" t="e">
        <f t="shared" si="121"/>
        <v>#VALUE!</v>
      </c>
      <c r="HD51" s="131" t="str">
        <f t="shared" si="122"/>
        <v>1911/00/00</v>
      </c>
      <c r="HE51" s="131" t="e">
        <f t="shared" si="123"/>
        <v>#VALUE!</v>
      </c>
      <c r="HF51" s="131" t="str">
        <f t="shared" si="124"/>
        <v>2016/01/01</v>
      </c>
      <c r="HH51" s="131">
        <f>IF(OR(C51="",C51=" ",C51="　"),0,IF(D51&gt;780630,0,ROUND(VLOOKUP(F51,Sheet2!$A$1:$B$20,2,FALSE)*E51,0)))</f>
        <v>0</v>
      </c>
      <c r="HI51" s="131">
        <f t="shared" si="125"/>
        <v>0</v>
      </c>
      <c r="HJ51" s="131">
        <f t="shared" si="126"/>
        <v>0</v>
      </c>
      <c r="HL51" s="131" t="str">
        <f t="shared" si="127"/>
        <v/>
      </c>
      <c r="HM51" s="131" t="str">
        <f t="shared" si="128"/>
        <v/>
      </c>
      <c r="HN51" s="131" t="str">
        <f t="shared" si="129"/>
        <v/>
      </c>
      <c r="HO51" s="131" t="str">
        <f t="shared" si="130"/>
        <v/>
      </c>
      <c r="HP51" s="131" t="str">
        <f t="shared" si="131"/>
        <v/>
      </c>
      <c r="HQ51" s="131" t="str">
        <f t="shared" si="131"/>
        <v/>
      </c>
      <c r="HR51" s="131" t="str">
        <f t="shared" si="132"/>
        <v/>
      </c>
    </row>
    <row r="52" spans="1:226" ht="60" customHeight="1">
      <c r="A52" s="125">
        <v>47</v>
      </c>
      <c r="B52" s="32"/>
      <c r="C52" s="33"/>
      <c r="D52" s="34"/>
      <c r="E52" s="55"/>
      <c r="F52" s="46"/>
      <c r="G52" s="48">
        <f>IF(OR(C52="",C52=" ",C52="　"),0,IF(D52&gt;780630,0,ROUND(VLOOKUP(F52,Sheet2!$A$1:$B$20,2,FALSE),0)))</f>
        <v>0</v>
      </c>
      <c r="H52" s="49">
        <f t="shared" si="0"/>
        <v>0</v>
      </c>
      <c r="I52" s="24">
        <f t="shared" si="1"/>
        <v>0</v>
      </c>
      <c r="J52" s="25">
        <f t="shared" si="2"/>
        <v>0</v>
      </c>
      <c r="K52" s="35"/>
      <c r="L52" s="133" t="str">
        <f t="shared" si="133"/>
        <v/>
      </c>
      <c r="M52" s="51" t="str">
        <f t="shared" si="4"/>
        <v/>
      </c>
      <c r="N52" s="56">
        <v>15.5</v>
      </c>
      <c r="O52" s="38"/>
      <c r="P52" s="133" t="str">
        <f t="shared" si="134"/>
        <v/>
      </c>
      <c r="Q52" s="51" t="str">
        <f t="shared" si="6"/>
        <v/>
      </c>
      <c r="R52" s="56">
        <v>15.5</v>
      </c>
      <c r="S52" s="38"/>
      <c r="T52" s="34"/>
      <c r="U52" s="51" t="str">
        <f t="shared" si="7"/>
        <v/>
      </c>
      <c r="V52" s="56">
        <v>15.5</v>
      </c>
      <c r="W52" s="38"/>
      <c r="X52" s="34"/>
      <c r="Y52" s="51" t="str">
        <f t="shared" si="8"/>
        <v/>
      </c>
      <c r="Z52" s="56">
        <v>15.5</v>
      </c>
      <c r="AA52" s="35"/>
      <c r="AB52" s="34"/>
      <c r="AC52" s="51" t="str">
        <f t="shared" si="9"/>
        <v/>
      </c>
      <c r="AD52" s="56">
        <v>15.5</v>
      </c>
      <c r="AE52" s="38"/>
      <c r="AF52" s="34"/>
      <c r="AG52" s="51" t="str">
        <f t="shared" si="10"/>
        <v/>
      </c>
      <c r="AH52" s="56">
        <v>15.5</v>
      </c>
      <c r="AI52" s="37">
        <f t="shared" si="11"/>
        <v>0</v>
      </c>
      <c r="AJ52" s="47">
        <f t="shared" si="12"/>
        <v>0</v>
      </c>
      <c r="AK52" s="26">
        <f t="shared" si="13"/>
        <v>0</v>
      </c>
      <c r="AL52" s="53">
        <f t="shared" si="14"/>
        <v>0</v>
      </c>
      <c r="AM52" s="36"/>
      <c r="AN52" s="54"/>
      <c r="AO52" s="131" t="e">
        <f>VLOOKUP(LEFT(C52,1),Sheet2!$L$3:$M$28,2,FALSE)&amp;MID(C52,2,9)</f>
        <v>#N/A</v>
      </c>
      <c r="AP52" s="131" t="e">
        <f t="shared" si="15"/>
        <v>#N/A</v>
      </c>
      <c r="AQ52" s="131" t="e">
        <f t="shared" si="16"/>
        <v>#N/A</v>
      </c>
      <c r="AR52" s="27">
        <f t="shared" si="17"/>
        <v>0</v>
      </c>
      <c r="AS52" s="28">
        <f t="shared" si="18"/>
        <v>0</v>
      </c>
      <c r="AT52" s="27">
        <f t="shared" si="19"/>
        <v>0</v>
      </c>
      <c r="AU52" s="28">
        <f t="shared" si="20"/>
        <v>0</v>
      </c>
      <c r="AV52" s="28">
        <f t="shared" si="21"/>
        <v>0</v>
      </c>
      <c r="AW52" s="28">
        <f t="shared" si="22"/>
        <v>0</v>
      </c>
      <c r="AX52" s="28">
        <f t="shared" si="23"/>
        <v>0</v>
      </c>
      <c r="AY52" s="28">
        <f t="shared" si="24"/>
        <v>0</v>
      </c>
      <c r="AZ52" s="29" t="str">
        <f t="shared" si="25"/>
        <v/>
      </c>
      <c r="BA52" s="29"/>
      <c r="BB52" s="30">
        <f t="shared" si="135"/>
        <v>0</v>
      </c>
      <c r="BC52" s="30">
        <f t="shared" si="135"/>
        <v>0</v>
      </c>
      <c r="BD52" s="31">
        <f t="shared" si="27"/>
        <v>0</v>
      </c>
      <c r="BE52" s="131"/>
      <c r="BF52" s="27" t="e">
        <f t="shared" si="28"/>
        <v>#VALUE!</v>
      </c>
      <c r="BG52" s="28">
        <f t="shared" si="29"/>
        <v>0</v>
      </c>
      <c r="BH52" s="27" t="e">
        <f t="shared" si="30"/>
        <v>#VALUE!</v>
      </c>
      <c r="BI52" s="28">
        <f t="shared" si="31"/>
        <v>0</v>
      </c>
      <c r="BJ52" s="28">
        <f>IF(OR(T52="",T52=" ",T52="　"),0,IF(D52&gt;=800701,0,IF(MATCH(T52,Sheet2!$D$3:$D$12,1)&lt;=1,1,0)))</f>
        <v>0</v>
      </c>
      <c r="BK52" s="28">
        <f>IF(OR(X52="",X52=" ",X52="　"),0,IF(D52&gt;=800701,0,IF(MATCH(X52,Sheet2!$D$3:$D$12,1)&lt;=1,1,0)))</f>
        <v>0</v>
      </c>
      <c r="BL52" s="28">
        <f>IF(OR(AB52="",AB52=" ",AB52="　"),0,IF(D52&gt;=800701,0,IF(MATCH(AB52,Sheet2!$D$3:$D$12,1)&lt;=1,1,0)))</f>
        <v>0</v>
      </c>
      <c r="BM52" s="28">
        <f>IF(OR(AF52="",AF52=" ",AF52="　"),0,IF(D52&gt;=800701,0,IF(MATCH(AF52,Sheet2!$D$3:$D$12,1)&lt;=1,1,0)))</f>
        <v>0</v>
      </c>
      <c r="BN52" s="29">
        <f t="shared" si="32"/>
        <v>5</v>
      </c>
      <c r="BO52" s="29">
        <f t="shared" si="33"/>
        <v>3</v>
      </c>
      <c r="BP52" s="30">
        <f t="shared" si="34"/>
        <v>0</v>
      </c>
      <c r="BQ52" s="30">
        <f t="shared" si="35"/>
        <v>0</v>
      </c>
      <c r="BR52" s="30">
        <f t="shared" si="136"/>
        <v>0</v>
      </c>
      <c r="BS52" s="30">
        <f t="shared" si="136"/>
        <v>0</v>
      </c>
      <c r="BT52" s="30"/>
      <c r="BU52" s="27" t="e">
        <f t="shared" si="37"/>
        <v>#VALUE!</v>
      </c>
      <c r="BV52" s="28">
        <f t="shared" si="38"/>
        <v>0</v>
      </c>
      <c r="BW52" s="27" t="e">
        <f t="shared" si="39"/>
        <v>#VALUE!</v>
      </c>
      <c r="BX52" s="28">
        <f t="shared" si="40"/>
        <v>0</v>
      </c>
      <c r="BY52" s="28">
        <f>IF(OR(T52="",T52=" ",T52="　"),0,IF(D52&gt;=810101,0,IF(BJ52=1,1,IF(MATCH(T52,Sheet2!$D$3:$D$12,1)&lt;=2,1,0))))</f>
        <v>0</v>
      </c>
      <c r="BZ52" s="28">
        <f>IF(OR(X52="",X52=" ",X52="　"),0,IF(D52&gt;=810101,0,IF(BK52=1,1,IF(MATCH(X52,Sheet2!$D$3:$D$12,1)&lt;=2,1,0))))</f>
        <v>0</v>
      </c>
      <c r="CA52" s="28">
        <f>IF(OR(AB52="",AB52=" ",AB52="　"),0,IF(D52&gt;=810101,0,IF(BL52=1,1,IF(MATCH(AB52,Sheet2!$D$3:$D$12,1)&lt;=2,1,0))))</f>
        <v>0</v>
      </c>
      <c r="CB52" s="28">
        <f>IF(OR(AF52="",AF52=" ",AF52="　"),0,IF(D52&gt;=810101,0,IF(BM52=1,1,IF(MATCH(AF52,Sheet2!$D$3:$D$12,1)&lt;=2,1,0))))</f>
        <v>0</v>
      </c>
      <c r="CC52" s="29">
        <f t="shared" si="41"/>
        <v>4</v>
      </c>
      <c r="CD52" s="29">
        <f t="shared" si="42"/>
        <v>3</v>
      </c>
      <c r="CE52" s="30">
        <f t="shared" si="43"/>
        <v>0</v>
      </c>
      <c r="CF52" s="30">
        <f t="shared" si="44"/>
        <v>0</v>
      </c>
      <c r="CG52" s="30">
        <f t="shared" si="137"/>
        <v>0</v>
      </c>
      <c r="CH52" s="30">
        <f t="shared" si="137"/>
        <v>0</v>
      </c>
      <c r="CI52" s="30"/>
      <c r="CJ52" s="27" t="e">
        <f t="shared" si="46"/>
        <v>#VALUE!</v>
      </c>
      <c r="CK52" s="28">
        <f t="shared" si="47"/>
        <v>0</v>
      </c>
      <c r="CL52" s="27" t="e">
        <f t="shared" si="48"/>
        <v>#VALUE!</v>
      </c>
      <c r="CM52" s="28">
        <f t="shared" si="49"/>
        <v>0</v>
      </c>
      <c r="CN52" s="28">
        <f>IF(OR(T52="",T52=" ",T52="　"),0,IF(D52&gt;=810701,0,IF(BY52=1,1,IF(MATCH(T52,Sheet2!$D$3:$D$12,1)&lt;=3,1,0))))</f>
        <v>0</v>
      </c>
      <c r="CO52" s="28">
        <f>IF(OR(X52="",X52=" ",X52="　"),0,IF(D52&gt;=810701,0,IF(BZ52=1,1,IF(MATCH(X52,Sheet2!$D$3:$D$12,1)&lt;=3,1,0))))</f>
        <v>0</v>
      </c>
      <c r="CP52" s="28">
        <f>IF(OR(AB52="",AB52=" ",AB52="　"),0,IF(D52&gt;=810701,0,IF(CA52=1,1,IF(MATCH(AB52,Sheet2!$D$3:$D$12,1)&lt;=3,1,0))))</f>
        <v>0</v>
      </c>
      <c r="CQ52" s="28">
        <f>IF(OR(AF52="",AF52=" ",AF52="　"),0,IF(D52&gt;=810701,0,IF(CB52=1,1,IF(MATCH(AF52,Sheet2!$D$3:$D$12,1)&lt;=3,1,0))))</f>
        <v>0</v>
      </c>
      <c r="CR52" s="29">
        <f t="shared" si="50"/>
        <v>4</v>
      </c>
      <c r="CS52" s="29">
        <f t="shared" si="51"/>
        <v>3</v>
      </c>
      <c r="CT52" s="30">
        <f t="shared" si="52"/>
        <v>0</v>
      </c>
      <c r="CU52" s="30">
        <f t="shared" si="53"/>
        <v>0</v>
      </c>
      <c r="CV52" s="30">
        <f t="shared" si="138"/>
        <v>0</v>
      </c>
      <c r="CW52" s="30">
        <f t="shared" si="138"/>
        <v>0</v>
      </c>
      <c r="CX52" s="31"/>
      <c r="CY52" s="27" t="e">
        <f t="shared" si="55"/>
        <v>#VALUE!</v>
      </c>
      <c r="CZ52" s="28">
        <f t="shared" si="56"/>
        <v>0</v>
      </c>
      <c r="DA52" s="27" t="e">
        <f t="shared" si="57"/>
        <v>#VALUE!</v>
      </c>
      <c r="DB52" s="28">
        <f t="shared" si="58"/>
        <v>0</v>
      </c>
      <c r="DC52" s="28">
        <f>IF(OR(T52="",T52=" ",T52="　"),0,IF(D52&gt;=820101,0,IF(CN52=1,1,IF(MATCH(T52,Sheet2!$D$3:$D$12,1)&lt;=4,1,0))))</f>
        <v>0</v>
      </c>
      <c r="DD52" s="28">
        <f>IF(OR(X52="",X52=" ",X52="　"),0,IF(D52&gt;=820101,0,IF(CO52=1,1,IF(MATCH(X52,Sheet2!$D$3:$D$12,1)&lt;=4,1,0))))</f>
        <v>0</v>
      </c>
      <c r="DE52" s="28">
        <f>IF(OR(AB52="",AB52=" ",AB52="　"),0,IF(D52&gt;=820101,0,IF(CP52=1,1,IF(MATCH(AB52,Sheet2!$D$3:$D$12,1)&lt;=4,1,0))))</f>
        <v>0</v>
      </c>
      <c r="DF52" s="28">
        <f>IF(OR(AF52="",AF52=" ",AF52="　"),0,IF(D52&gt;=820101,0,IF(CQ52=1,1,IF(MATCH(AF52,Sheet2!$D$3:$D$12,1)&lt;=4,1,0))))</f>
        <v>0</v>
      </c>
      <c r="DG52" s="29">
        <f t="shared" si="59"/>
        <v>3</v>
      </c>
      <c r="DH52" s="29">
        <f t="shared" si="60"/>
        <v>3</v>
      </c>
      <c r="DI52" s="30">
        <f t="shared" si="61"/>
        <v>0</v>
      </c>
      <c r="DJ52" s="30">
        <f t="shared" si="62"/>
        <v>0</v>
      </c>
      <c r="DK52" s="30">
        <f t="shared" si="139"/>
        <v>0</v>
      </c>
      <c r="DL52" s="30">
        <f t="shared" si="139"/>
        <v>0</v>
      </c>
      <c r="DM52" s="31"/>
      <c r="DN52" s="27" t="e">
        <f t="shared" si="64"/>
        <v>#VALUE!</v>
      </c>
      <c r="DO52" s="28">
        <f t="shared" si="65"/>
        <v>0</v>
      </c>
      <c r="DP52" s="27" t="e">
        <f t="shared" si="66"/>
        <v>#VALUE!</v>
      </c>
      <c r="DQ52" s="28">
        <f t="shared" si="67"/>
        <v>0</v>
      </c>
      <c r="DR52" s="28">
        <f>IF(OR(T52="",T52=" ",T52="　"),0,IF(D52&gt;=820701,0,IF(DC52=1,1,IF(MATCH(T52,Sheet2!$D$3:$D$12,1)&lt;=5,1,0))))</f>
        <v>0</v>
      </c>
      <c r="DS52" s="28">
        <f>IF(OR(X52="",X52=" ",X52="　"),0,IF(D52&gt;=820701,0,IF(DD52=1,1,IF(MATCH(X52,Sheet2!$D$3:$D$12,1)&lt;=5,1,0))))</f>
        <v>0</v>
      </c>
      <c r="DT52" s="28">
        <f>IF(OR(AB52="",AB52=" ",AB52="　"),0,IF(D52&gt;=820701,0,IF(DE52=1,1,IF(MATCH(AB52,Sheet2!$D$3:$D$12,1)&lt;=5,1,0))))</f>
        <v>0</v>
      </c>
      <c r="DU52" s="28">
        <f>IF(OR(AF52="",AF52=" ",AF52="　"),0,IF(D52&gt;=820701,0,IF(DF52=1,1,IF(MATCH(AF52,Sheet2!$D$3:$D$12,1)&lt;=5,1,0))))</f>
        <v>0</v>
      </c>
      <c r="DV52" s="29">
        <f t="shared" si="68"/>
        <v>3</v>
      </c>
      <c r="DW52" s="29">
        <f t="shared" si="69"/>
        <v>3</v>
      </c>
      <c r="DX52" s="30">
        <f t="shared" si="70"/>
        <v>0</v>
      </c>
      <c r="DY52" s="30">
        <f t="shared" si="71"/>
        <v>0</v>
      </c>
      <c r="DZ52" s="30">
        <f t="shared" si="140"/>
        <v>0</v>
      </c>
      <c r="EA52" s="30">
        <f t="shared" si="140"/>
        <v>0</v>
      </c>
      <c r="EB52" s="31"/>
      <c r="EC52" s="27" t="e">
        <f t="shared" si="73"/>
        <v>#VALUE!</v>
      </c>
      <c r="ED52" s="28">
        <f t="shared" si="74"/>
        <v>0</v>
      </c>
      <c r="EE52" s="27" t="e">
        <f t="shared" si="75"/>
        <v>#VALUE!</v>
      </c>
      <c r="EF52" s="28">
        <f t="shared" si="76"/>
        <v>0</v>
      </c>
      <c r="EG52" s="28">
        <f>IF(OR(T52="",T52=" ",T52="　"),0,IF(D52&gt;=830101,0,IF(DR52=1,1,IF(MATCH(T52,Sheet2!$D$3:$D$12,1)&lt;=6,1,0))))</f>
        <v>0</v>
      </c>
      <c r="EH52" s="28">
        <f>IF(OR(X52="",X52=" ",X52="　"),0,IF(D52&gt;=830101,0,IF(DS52=1,1,IF(MATCH(X52,Sheet2!$D$3:$D$12,1)&lt;=6,1,0))))</f>
        <v>0</v>
      </c>
      <c r="EI52" s="28">
        <f>IF(OR(AB52="",AB52=" ",AB52="　"),0,IF(D52&gt;=830101,0,IF(DT52=1,1,IF(MATCH(AB52,Sheet2!$D$3:$D$12,1)&lt;=6,1,0))))</f>
        <v>0</v>
      </c>
      <c r="EJ52" s="28">
        <f>IF(OR(AF52="",AF52=" ",AF52="　"),0,IF(D52&gt;=830101,0,IF(DU52=1,1,IF(MATCH(AF52,Sheet2!$D$3:$D$12,1)&lt;=6,1,0))))</f>
        <v>0</v>
      </c>
      <c r="EK52" s="29">
        <f t="shared" si="77"/>
        <v>2</v>
      </c>
      <c r="EL52" s="29">
        <f t="shared" si="78"/>
        <v>2</v>
      </c>
      <c r="EM52" s="30">
        <f t="shared" si="79"/>
        <v>0</v>
      </c>
      <c r="EN52" s="30">
        <f t="shared" si="80"/>
        <v>0</v>
      </c>
      <c r="EO52" s="30">
        <f t="shared" si="141"/>
        <v>0</v>
      </c>
      <c r="EP52" s="30">
        <f t="shared" si="141"/>
        <v>0</v>
      </c>
      <c r="EQ52" s="31"/>
      <c r="ER52" s="27" t="e">
        <f t="shared" si="82"/>
        <v>#VALUE!</v>
      </c>
      <c r="ES52" s="28">
        <f t="shared" si="83"/>
        <v>0</v>
      </c>
      <c r="ET52" s="27" t="e">
        <f t="shared" si="84"/>
        <v>#VALUE!</v>
      </c>
      <c r="EU52" s="28">
        <f t="shared" si="85"/>
        <v>0</v>
      </c>
      <c r="EV52" s="28">
        <f>IF(OR(T52="",T52=" ",T52="　"),0,IF(D52&gt;=830701,0,IF(EG52=1,1,IF(MATCH(T52,Sheet2!$D$3:$D$12,1)&lt;=7,1,0))))</f>
        <v>0</v>
      </c>
      <c r="EW52" s="28">
        <f>IF(OR(X52="",X52=" ",X52="　"),0,IF(D52&gt;=830701,0,IF(EH52=1,1,IF(MATCH(X52,Sheet2!$D$3:$D$12,1)&lt;=7,1,0))))</f>
        <v>0</v>
      </c>
      <c r="EX52" s="28">
        <f>IF(OR(AB52="",AB52=" ",AB52="　"),0,IF(D52&gt;=830701,0,IF(EI52=1,1,IF(MATCH(AB52,Sheet2!$D$3:$D$12,1)&lt;=7,1,0))))</f>
        <v>0</v>
      </c>
      <c r="EY52" s="28">
        <f>IF(OR(AF52="",AF52=" ",AF52="　"),0,IF(D52&gt;=830701,0,IF(EJ52=1,1,IF(MATCH(AF52,Sheet2!$D$3:$D$12,1)&lt;=7,1,0))))</f>
        <v>0</v>
      </c>
      <c r="EZ52" s="29">
        <f t="shared" si="86"/>
        <v>2</v>
      </c>
      <c r="FA52" s="29">
        <f t="shared" si="87"/>
        <v>2</v>
      </c>
      <c r="FB52" s="30">
        <f t="shared" si="88"/>
        <v>0</v>
      </c>
      <c r="FC52" s="30">
        <f t="shared" si="89"/>
        <v>0</v>
      </c>
      <c r="FD52" s="30">
        <f t="shared" si="142"/>
        <v>0</v>
      </c>
      <c r="FE52" s="30">
        <f t="shared" si="142"/>
        <v>0</v>
      </c>
      <c r="FF52" s="31"/>
      <c r="FG52" s="27" t="e">
        <f t="shared" si="91"/>
        <v>#VALUE!</v>
      </c>
      <c r="FH52" s="28">
        <f t="shared" si="92"/>
        <v>0</v>
      </c>
      <c r="FI52" s="27" t="e">
        <f t="shared" si="93"/>
        <v>#VALUE!</v>
      </c>
      <c r="FJ52" s="28">
        <f t="shared" si="94"/>
        <v>0</v>
      </c>
      <c r="FK52" s="28">
        <f>IF(OR(T52="",T52=" ",T52="　"),0,IF(D52&gt;=840101,0,IF(EV52=1,1,IF(MATCH(T52,Sheet2!$D$3:$D$12,1)&lt;=8,1,0))))</f>
        <v>0</v>
      </c>
      <c r="FL52" s="28">
        <f>IF(OR(X52="",X52=" ",X52="　"),0,IF(D52&gt;=840101,0,IF(EW52=1,1,IF(MATCH(X52,Sheet2!$D$3:$D$12,1)&lt;=8,1,0))))</f>
        <v>0</v>
      </c>
      <c r="FM52" s="28">
        <f>IF(OR(AB52="",AB52=" ",AB52="　"),0,IF(D52&gt;=840101,0,IF(EX52=1,1,IF(MATCH(AB52,Sheet2!$D$3:$D$12,1)&lt;=8,1,0))))</f>
        <v>0</v>
      </c>
      <c r="FN52" s="28">
        <f>IF(OR(AF52="",AF52=" ",AF52="　"),0,IF(D52&gt;=840101,0,IF(EY52=1,1,IF(MATCH(AF52,Sheet2!$D$3:$D$12,1)&lt;=8,1,0))))</f>
        <v>0</v>
      </c>
      <c r="FO52" s="29">
        <f t="shared" si="95"/>
        <v>1</v>
      </c>
      <c r="FP52" s="29">
        <f t="shared" si="96"/>
        <v>1</v>
      </c>
      <c r="FQ52" s="30">
        <f t="shared" si="97"/>
        <v>0</v>
      </c>
      <c r="FR52" s="30">
        <f t="shared" si="98"/>
        <v>0</v>
      </c>
      <c r="FS52" s="30">
        <f t="shared" si="143"/>
        <v>0</v>
      </c>
      <c r="FT52" s="30">
        <f t="shared" si="143"/>
        <v>0</v>
      </c>
      <c r="FU52" s="31"/>
      <c r="FV52" s="27" t="e">
        <f t="shared" si="100"/>
        <v>#VALUE!</v>
      </c>
      <c r="FW52" s="28">
        <f t="shared" si="101"/>
        <v>0</v>
      </c>
      <c r="FX52" s="27" t="e">
        <f t="shared" si="102"/>
        <v>#VALUE!</v>
      </c>
      <c r="FY52" s="28">
        <f t="shared" si="103"/>
        <v>0</v>
      </c>
      <c r="FZ52" s="28">
        <f>IF(OR(T52="",T52=" ",T52="　"),0,IF(D52&gt;=840701,0,IF(FK52=1,1,IF(MATCH(T52,Sheet2!$D$3:$D$12,1)&lt;=9,1,0))))</f>
        <v>0</v>
      </c>
      <c r="GA52" s="28">
        <f>IF(OR(X52="",X52=" ",X52="　"),0,IF(D52&gt;=840701,0,IF(FL52=1,1,IF(MATCH(X52,Sheet2!$D$3:$D$12,1)&lt;=9,1,0))))</f>
        <v>0</v>
      </c>
      <c r="GB52" s="28">
        <f>IF(OR(AB52="",AB52=" ",AB52="　"),0,IF(D52&gt;=840701,0,IF(FM52=1,1,IF(MATCH(AB52,Sheet2!$D$3:$D$12,1)&lt;=9,1,0))))</f>
        <v>0</v>
      </c>
      <c r="GC52" s="28">
        <f>IF(OR(AF52="",AF52=" ",AF52="　"),0,IF(D52&gt;=840701,0,IF(FN52=1,1,IF(MATCH(AF52,Sheet2!$D$3:$D$12,1)&lt;=9,1,0))))</f>
        <v>0</v>
      </c>
      <c r="GD52" s="29">
        <f t="shared" si="104"/>
        <v>1</v>
      </c>
      <c r="GE52" s="29">
        <f t="shared" si="105"/>
        <v>1</v>
      </c>
      <c r="GF52" s="30">
        <f t="shared" si="106"/>
        <v>0</v>
      </c>
      <c r="GG52" s="30">
        <f t="shared" si="107"/>
        <v>0</v>
      </c>
      <c r="GH52" s="30">
        <f t="shared" si="144"/>
        <v>0</v>
      </c>
      <c r="GI52" s="30">
        <f t="shared" si="144"/>
        <v>0</v>
      </c>
      <c r="GJ52" s="31"/>
      <c r="GK52" s="27" t="e">
        <f t="shared" si="109"/>
        <v>#VALUE!</v>
      </c>
      <c r="GL52" s="28">
        <f t="shared" si="110"/>
        <v>0</v>
      </c>
      <c r="GM52" s="27" t="e">
        <f t="shared" si="111"/>
        <v>#VALUE!</v>
      </c>
      <c r="GN52" s="28">
        <f t="shared" si="112"/>
        <v>0</v>
      </c>
      <c r="GO52" s="28">
        <f>IF(OR(T52="",T52=" ",T52="　"),0,IF(D52&gt;=840701,0,IF(FZ52=1,1,IF(MATCH(T52,Sheet2!$D$3:$D$12,1)&lt;=10,1,0))))</f>
        <v>0</v>
      </c>
      <c r="GP52" s="28">
        <f>IF(OR(X52="",X52=" ",X52="　"),0,IF(D52&gt;=840701,0,IF(GA52=1,1,IF(MATCH(X52,Sheet2!$D$3:$D$12,1)&lt;=10,1,0))))</f>
        <v>0</v>
      </c>
      <c r="GQ52" s="28">
        <f>IF(OR(AB52="",AB52=" ",AB52="　"),0,IF(D52&gt;=840701,0,IF(GB52=1,1,IF(MATCH(AB52,Sheet2!$D$3:$D$12,1)&lt;=10,1,0))))</f>
        <v>0</v>
      </c>
      <c r="GR52" s="28">
        <f>IF(OR(AF52="",AF52=" ",AF52="　"),0,IF(D52&gt;=840701,0,IF(GC52=1,1,IF(MATCH(AF52,Sheet2!$D$3:$D$12,1)&lt;=10,1,0))))</f>
        <v>0</v>
      </c>
      <c r="GS52" s="29">
        <f t="shared" si="113"/>
        <v>0</v>
      </c>
      <c r="GT52" s="29">
        <f t="shared" si="114"/>
        <v>0</v>
      </c>
      <c r="GU52" s="30">
        <f t="shared" si="115"/>
        <v>0</v>
      </c>
      <c r="GV52" s="30">
        <f t="shared" si="116"/>
        <v>0</v>
      </c>
      <c r="GW52" s="30">
        <f t="shared" si="145"/>
        <v>0</v>
      </c>
      <c r="GX52" s="30">
        <f t="shared" si="145"/>
        <v>0</v>
      </c>
      <c r="GY52" s="131"/>
      <c r="GZ52" s="39" t="str">
        <f t="shared" si="118"/>
        <v>1911/00/00</v>
      </c>
      <c r="HA52" s="131" t="e">
        <f t="shared" si="119"/>
        <v>#VALUE!</v>
      </c>
      <c r="HB52" s="131" t="str">
        <f t="shared" si="120"/>
        <v>1911/00/00</v>
      </c>
      <c r="HC52" s="131" t="e">
        <f t="shared" si="121"/>
        <v>#VALUE!</v>
      </c>
      <c r="HD52" s="131" t="str">
        <f t="shared" si="122"/>
        <v>1911/00/00</v>
      </c>
      <c r="HE52" s="131" t="e">
        <f t="shared" si="123"/>
        <v>#VALUE!</v>
      </c>
      <c r="HF52" s="131" t="str">
        <f t="shared" si="124"/>
        <v>2016/01/01</v>
      </c>
      <c r="HH52" s="131">
        <f>IF(OR(C52="",C52=" ",C52="　"),0,IF(D52&gt;780630,0,ROUND(VLOOKUP(F52,Sheet2!$A$1:$B$20,2,FALSE)*E52,0)))</f>
        <v>0</v>
      </c>
      <c r="HI52" s="131">
        <f t="shared" si="125"/>
        <v>0</v>
      </c>
      <c r="HJ52" s="131">
        <f t="shared" si="126"/>
        <v>0</v>
      </c>
      <c r="HL52" s="131" t="str">
        <f t="shared" si="127"/>
        <v/>
      </c>
      <c r="HM52" s="131" t="str">
        <f t="shared" si="128"/>
        <v/>
      </c>
      <c r="HN52" s="131" t="str">
        <f t="shared" si="129"/>
        <v/>
      </c>
      <c r="HO52" s="131" t="str">
        <f t="shared" si="130"/>
        <v/>
      </c>
      <c r="HP52" s="131" t="str">
        <f t="shared" si="131"/>
        <v/>
      </c>
      <c r="HQ52" s="131" t="str">
        <f t="shared" si="131"/>
        <v/>
      </c>
      <c r="HR52" s="131" t="str">
        <f t="shared" si="132"/>
        <v/>
      </c>
    </row>
    <row r="53" spans="1:226" ht="60" customHeight="1">
      <c r="A53" s="125">
        <v>48</v>
      </c>
      <c r="B53" s="32"/>
      <c r="C53" s="33"/>
      <c r="D53" s="34"/>
      <c r="E53" s="55"/>
      <c r="F53" s="46"/>
      <c r="G53" s="48">
        <f>IF(OR(C53="",C53=" ",C53="　"),0,IF(D53&gt;780630,0,ROUND(VLOOKUP(F53,Sheet2!$A$1:$B$20,2,FALSE),0)))</f>
        <v>0</v>
      </c>
      <c r="H53" s="49">
        <f t="shared" si="0"/>
        <v>0</v>
      </c>
      <c r="I53" s="24">
        <f t="shared" si="1"/>
        <v>0</v>
      </c>
      <c r="J53" s="25">
        <f t="shared" si="2"/>
        <v>0</v>
      </c>
      <c r="K53" s="35"/>
      <c r="L53" s="133" t="str">
        <f t="shared" si="133"/>
        <v/>
      </c>
      <c r="M53" s="51" t="str">
        <f t="shared" si="4"/>
        <v/>
      </c>
      <c r="N53" s="56">
        <v>15.5</v>
      </c>
      <c r="O53" s="38"/>
      <c r="P53" s="133" t="str">
        <f t="shared" si="134"/>
        <v/>
      </c>
      <c r="Q53" s="51" t="str">
        <f t="shared" si="6"/>
        <v/>
      </c>
      <c r="R53" s="56">
        <v>15.5</v>
      </c>
      <c r="S53" s="38"/>
      <c r="T53" s="34"/>
      <c r="U53" s="51" t="str">
        <f t="shared" si="7"/>
        <v/>
      </c>
      <c r="V53" s="56">
        <v>15.5</v>
      </c>
      <c r="W53" s="38"/>
      <c r="X53" s="34"/>
      <c r="Y53" s="51" t="str">
        <f t="shared" si="8"/>
        <v/>
      </c>
      <c r="Z53" s="56">
        <v>15.5</v>
      </c>
      <c r="AA53" s="35"/>
      <c r="AB53" s="34"/>
      <c r="AC53" s="51" t="str">
        <f t="shared" si="9"/>
        <v/>
      </c>
      <c r="AD53" s="56">
        <v>15.5</v>
      </c>
      <c r="AE53" s="38"/>
      <c r="AF53" s="34"/>
      <c r="AG53" s="51" t="str">
        <f t="shared" si="10"/>
        <v/>
      </c>
      <c r="AH53" s="56">
        <v>15.5</v>
      </c>
      <c r="AI53" s="37">
        <f t="shared" si="11"/>
        <v>0</v>
      </c>
      <c r="AJ53" s="47">
        <f t="shared" si="12"/>
        <v>0</v>
      </c>
      <c r="AK53" s="26">
        <f t="shared" si="13"/>
        <v>0</v>
      </c>
      <c r="AL53" s="53">
        <f t="shared" si="14"/>
        <v>0</v>
      </c>
      <c r="AM53" s="36"/>
      <c r="AN53" s="54"/>
      <c r="AO53" s="131" t="e">
        <f>VLOOKUP(LEFT(C53,1),Sheet2!$L$3:$M$28,2,FALSE)&amp;MID(C53,2,9)</f>
        <v>#N/A</v>
      </c>
      <c r="AP53" s="131" t="e">
        <f t="shared" si="15"/>
        <v>#N/A</v>
      </c>
      <c r="AQ53" s="131" t="e">
        <f t="shared" si="16"/>
        <v>#N/A</v>
      </c>
      <c r="AR53" s="27">
        <f t="shared" si="17"/>
        <v>0</v>
      </c>
      <c r="AS53" s="28">
        <f t="shared" si="18"/>
        <v>0</v>
      </c>
      <c r="AT53" s="27">
        <f t="shared" si="19"/>
        <v>0</v>
      </c>
      <c r="AU53" s="28">
        <f t="shared" si="20"/>
        <v>0</v>
      </c>
      <c r="AV53" s="28">
        <f t="shared" si="21"/>
        <v>0</v>
      </c>
      <c r="AW53" s="28">
        <f t="shared" si="22"/>
        <v>0</v>
      </c>
      <c r="AX53" s="28">
        <f t="shared" si="23"/>
        <v>0</v>
      </c>
      <c r="AY53" s="28">
        <f t="shared" si="24"/>
        <v>0</v>
      </c>
      <c r="AZ53" s="29" t="str">
        <f t="shared" si="25"/>
        <v/>
      </c>
      <c r="BA53" s="29"/>
      <c r="BB53" s="30">
        <f t="shared" si="135"/>
        <v>0</v>
      </c>
      <c r="BC53" s="30">
        <f t="shared" si="135"/>
        <v>0</v>
      </c>
      <c r="BD53" s="31">
        <f t="shared" si="27"/>
        <v>0</v>
      </c>
      <c r="BE53" s="131"/>
      <c r="BF53" s="27" t="e">
        <f t="shared" si="28"/>
        <v>#VALUE!</v>
      </c>
      <c r="BG53" s="28">
        <f t="shared" si="29"/>
        <v>0</v>
      </c>
      <c r="BH53" s="27" t="e">
        <f t="shared" si="30"/>
        <v>#VALUE!</v>
      </c>
      <c r="BI53" s="28">
        <f t="shared" si="31"/>
        <v>0</v>
      </c>
      <c r="BJ53" s="28">
        <f>IF(OR(T53="",T53=" ",T53="　"),0,IF(D53&gt;=800701,0,IF(MATCH(T53,Sheet2!$D$3:$D$12,1)&lt;=1,1,0)))</f>
        <v>0</v>
      </c>
      <c r="BK53" s="28">
        <f>IF(OR(X53="",X53=" ",X53="　"),0,IF(D53&gt;=800701,0,IF(MATCH(X53,Sheet2!$D$3:$D$12,1)&lt;=1,1,0)))</f>
        <v>0</v>
      </c>
      <c r="BL53" s="28">
        <f>IF(OR(AB53="",AB53=" ",AB53="　"),0,IF(D53&gt;=800701,0,IF(MATCH(AB53,Sheet2!$D$3:$D$12,1)&lt;=1,1,0)))</f>
        <v>0</v>
      </c>
      <c r="BM53" s="28">
        <f>IF(OR(AF53="",AF53=" ",AF53="　"),0,IF(D53&gt;=800701,0,IF(MATCH(AF53,Sheet2!$D$3:$D$12,1)&lt;=1,1,0)))</f>
        <v>0</v>
      </c>
      <c r="BN53" s="29">
        <f t="shared" si="32"/>
        <v>5</v>
      </c>
      <c r="BO53" s="29">
        <f t="shared" si="33"/>
        <v>3</v>
      </c>
      <c r="BP53" s="30">
        <f t="shared" si="34"/>
        <v>0</v>
      </c>
      <c r="BQ53" s="30">
        <f t="shared" si="35"/>
        <v>0</v>
      </c>
      <c r="BR53" s="30">
        <f t="shared" si="136"/>
        <v>0</v>
      </c>
      <c r="BS53" s="30">
        <f t="shared" si="136"/>
        <v>0</v>
      </c>
      <c r="BT53" s="30"/>
      <c r="BU53" s="27" t="e">
        <f t="shared" si="37"/>
        <v>#VALUE!</v>
      </c>
      <c r="BV53" s="28">
        <f t="shared" si="38"/>
        <v>0</v>
      </c>
      <c r="BW53" s="27" t="e">
        <f t="shared" si="39"/>
        <v>#VALUE!</v>
      </c>
      <c r="BX53" s="28">
        <f t="shared" si="40"/>
        <v>0</v>
      </c>
      <c r="BY53" s="28">
        <f>IF(OR(T53="",T53=" ",T53="　"),0,IF(D53&gt;=810101,0,IF(BJ53=1,1,IF(MATCH(T53,Sheet2!$D$3:$D$12,1)&lt;=2,1,0))))</f>
        <v>0</v>
      </c>
      <c r="BZ53" s="28">
        <f>IF(OR(X53="",X53=" ",X53="　"),0,IF(D53&gt;=810101,0,IF(BK53=1,1,IF(MATCH(X53,Sheet2!$D$3:$D$12,1)&lt;=2,1,0))))</f>
        <v>0</v>
      </c>
      <c r="CA53" s="28">
        <f>IF(OR(AB53="",AB53=" ",AB53="　"),0,IF(D53&gt;=810101,0,IF(BL53=1,1,IF(MATCH(AB53,Sheet2!$D$3:$D$12,1)&lt;=2,1,0))))</f>
        <v>0</v>
      </c>
      <c r="CB53" s="28">
        <f>IF(OR(AF53="",AF53=" ",AF53="　"),0,IF(D53&gt;=810101,0,IF(BM53=1,1,IF(MATCH(AF53,Sheet2!$D$3:$D$12,1)&lt;=2,1,0))))</f>
        <v>0</v>
      </c>
      <c r="CC53" s="29">
        <f t="shared" si="41"/>
        <v>4</v>
      </c>
      <c r="CD53" s="29">
        <f t="shared" si="42"/>
        <v>3</v>
      </c>
      <c r="CE53" s="30">
        <f t="shared" si="43"/>
        <v>0</v>
      </c>
      <c r="CF53" s="30">
        <f t="shared" si="44"/>
        <v>0</v>
      </c>
      <c r="CG53" s="30">
        <f t="shared" si="137"/>
        <v>0</v>
      </c>
      <c r="CH53" s="30">
        <f t="shared" si="137"/>
        <v>0</v>
      </c>
      <c r="CI53" s="30"/>
      <c r="CJ53" s="27" t="e">
        <f t="shared" si="46"/>
        <v>#VALUE!</v>
      </c>
      <c r="CK53" s="28">
        <f t="shared" si="47"/>
        <v>0</v>
      </c>
      <c r="CL53" s="27" t="e">
        <f t="shared" si="48"/>
        <v>#VALUE!</v>
      </c>
      <c r="CM53" s="28">
        <f t="shared" si="49"/>
        <v>0</v>
      </c>
      <c r="CN53" s="28">
        <f>IF(OR(T53="",T53=" ",T53="　"),0,IF(D53&gt;=810701,0,IF(BY53=1,1,IF(MATCH(T53,Sheet2!$D$3:$D$12,1)&lt;=3,1,0))))</f>
        <v>0</v>
      </c>
      <c r="CO53" s="28">
        <f>IF(OR(X53="",X53=" ",X53="　"),0,IF(D53&gt;=810701,0,IF(BZ53=1,1,IF(MATCH(X53,Sheet2!$D$3:$D$12,1)&lt;=3,1,0))))</f>
        <v>0</v>
      </c>
      <c r="CP53" s="28">
        <f>IF(OR(AB53="",AB53=" ",AB53="　"),0,IF(D53&gt;=810701,0,IF(CA53=1,1,IF(MATCH(AB53,Sheet2!$D$3:$D$12,1)&lt;=3,1,0))))</f>
        <v>0</v>
      </c>
      <c r="CQ53" s="28">
        <f>IF(OR(AF53="",AF53=" ",AF53="　"),0,IF(D53&gt;=810701,0,IF(CB53=1,1,IF(MATCH(AF53,Sheet2!$D$3:$D$12,1)&lt;=3,1,0))))</f>
        <v>0</v>
      </c>
      <c r="CR53" s="29">
        <f t="shared" si="50"/>
        <v>4</v>
      </c>
      <c r="CS53" s="29">
        <f t="shared" si="51"/>
        <v>3</v>
      </c>
      <c r="CT53" s="30">
        <f t="shared" si="52"/>
        <v>0</v>
      </c>
      <c r="CU53" s="30">
        <f t="shared" si="53"/>
        <v>0</v>
      </c>
      <c r="CV53" s="30">
        <f t="shared" si="138"/>
        <v>0</v>
      </c>
      <c r="CW53" s="30">
        <f t="shared" si="138"/>
        <v>0</v>
      </c>
      <c r="CX53" s="31"/>
      <c r="CY53" s="27" t="e">
        <f t="shared" si="55"/>
        <v>#VALUE!</v>
      </c>
      <c r="CZ53" s="28">
        <f t="shared" si="56"/>
        <v>0</v>
      </c>
      <c r="DA53" s="27" t="e">
        <f t="shared" si="57"/>
        <v>#VALUE!</v>
      </c>
      <c r="DB53" s="28">
        <f t="shared" si="58"/>
        <v>0</v>
      </c>
      <c r="DC53" s="28">
        <f>IF(OR(T53="",T53=" ",T53="　"),0,IF(D53&gt;=820101,0,IF(CN53=1,1,IF(MATCH(T53,Sheet2!$D$3:$D$12,1)&lt;=4,1,0))))</f>
        <v>0</v>
      </c>
      <c r="DD53" s="28">
        <f>IF(OR(X53="",X53=" ",X53="　"),0,IF(D53&gt;=820101,0,IF(CO53=1,1,IF(MATCH(X53,Sheet2!$D$3:$D$12,1)&lt;=4,1,0))))</f>
        <v>0</v>
      </c>
      <c r="DE53" s="28">
        <f>IF(OR(AB53="",AB53=" ",AB53="　"),0,IF(D53&gt;=820101,0,IF(CP53=1,1,IF(MATCH(AB53,Sheet2!$D$3:$D$12,1)&lt;=4,1,0))))</f>
        <v>0</v>
      </c>
      <c r="DF53" s="28">
        <f>IF(OR(AF53="",AF53=" ",AF53="　"),0,IF(D53&gt;=820101,0,IF(CQ53=1,1,IF(MATCH(AF53,Sheet2!$D$3:$D$12,1)&lt;=4,1,0))))</f>
        <v>0</v>
      </c>
      <c r="DG53" s="29">
        <f t="shared" si="59"/>
        <v>3</v>
      </c>
      <c r="DH53" s="29">
        <f t="shared" si="60"/>
        <v>3</v>
      </c>
      <c r="DI53" s="30">
        <f t="shared" si="61"/>
        <v>0</v>
      </c>
      <c r="DJ53" s="30">
        <f t="shared" si="62"/>
        <v>0</v>
      </c>
      <c r="DK53" s="30">
        <f t="shared" si="139"/>
        <v>0</v>
      </c>
      <c r="DL53" s="30">
        <f t="shared" si="139"/>
        <v>0</v>
      </c>
      <c r="DM53" s="31"/>
      <c r="DN53" s="27" t="e">
        <f t="shared" si="64"/>
        <v>#VALUE!</v>
      </c>
      <c r="DO53" s="28">
        <f t="shared" si="65"/>
        <v>0</v>
      </c>
      <c r="DP53" s="27" t="e">
        <f t="shared" si="66"/>
        <v>#VALUE!</v>
      </c>
      <c r="DQ53" s="28">
        <f t="shared" si="67"/>
        <v>0</v>
      </c>
      <c r="DR53" s="28">
        <f>IF(OR(T53="",T53=" ",T53="　"),0,IF(D53&gt;=820701,0,IF(DC53=1,1,IF(MATCH(T53,Sheet2!$D$3:$D$12,1)&lt;=5,1,0))))</f>
        <v>0</v>
      </c>
      <c r="DS53" s="28">
        <f>IF(OR(X53="",X53=" ",X53="　"),0,IF(D53&gt;=820701,0,IF(DD53=1,1,IF(MATCH(X53,Sheet2!$D$3:$D$12,1)&lt;=5,1,0))))</f>
        <v>0</v>
      </c>
      <c r="DT53" s="28">
        <f>IF(OR(AB53="",AB53=" ",AB53="　"),0,IF(D53&gt;=820701,0,IF(DE53=1,1,IF(MATCH(AB53,Sheet2!$D$3:$D$12,1)&lt;=5,1,0))))</f>
        <v>0</v>
      </c>
      <c r="DU53" s="28">
        <f>IF(OR(AF53="",AF53=" ",AF53="　"),0,IF(D53&gt;=820701,0,IF(DF53=1,1,IF(MATCH(AF53,Sheet2!$D$3:$D$12,1)&lt;=5,1,0))))</f>
        <v>0</v>
      </c>
      <c r="DV53" s="29">
        <f t="shared" si="68"/>
        <v>3</v>
      </c>
      <c r="DW53" s="29">
        <f t="shared" si="69"/>
        <v>3</v>
      </c>
      <c r="DX53" s="30">
        <f t="shared" si="70"/>
        <v>0</v>
      </c>
      <c r="DY53" s="30">
        <f t="shared" si="71"/>
        <v>0</v>
      </c>
      <c r="DZ53" s="30">
        <f t="shared" si="140"/>
        <v>0</v>
      </c>
      <c r="EA53" s="30">
        <f t="shared" si="140"/>
        <v>0</v>
      </c>
      <c r="EB53" s="31"/>
      <c r="EC53" s="27" t="e">
        <f t="shared" si="73"/>
        <v>#VALUE!</v>
      </c>
      <c r="ED53" s="28">
        <f t="shared" si="74"/>
        <v>0</v>
      </c>
      <c r="EE53" s="27" t="e">
        <f t="shared" si="75"/>
        <v>#VALUE!</v>
      </c>
      <c r="EF53" s="28">
        <f t="shared" si="76"/>
        <v>0</v>
      </c>
      <c r="EG53" s="28">
        <f>IF(OR(T53="",T53=" ",T53="　"),0,IF(D53&gt;=830101,0,IF(DR53=1,1,IF(MATCH(T53,Sheet2!$D$3:$D$12,1)&lt;=6,1,0))))</f>
        <v>0</v>
      </c>
      <c r="EH53" s="28">
        <f>IF(OR(X53="",X53=" ",X53="　"),0,IF(D53&gt;=830101,0,IF(DS53=1,1,IF(MATCH(X53,Sheet2!$D$3:$D$12,1)&lt;=6,1,0))))</f>
        <v>0</v>
      </c>
      <c r="EI53" s="28">
        <f>IF(OR(AB53="",AB53=" ",AB53="　"),0,IF(D53&gt;=830101,0,IF(DT53=1,1,IF(MATCH(AB53,Sheet2!$D$3:$D$12,1)&lt;=6,1,0))))</f>
        <v>0</v>
      </c>
      <c r="EJ53" s="28">
        <f>IF(OR(AF53="",AF53=" ",AF53="　"),0,IF(D53&gt;=830101,0,IF(DU53=1,1,IF(MATCH(AF53,Sheet2!$D$3:$D$12,1)&lt;=6,1,0))))</f>
        <v>0</v>
      </c>
      <c r="EK53" s="29">
        <f t="shared" si="77"/>
        <v>2</v>
      </c>
      <c r="EL53" s="29">
        <f t="shared" si="78"/>
        <v>2</v>
      </c>
      <c r="EM53" s="30">
        <f t="shared" si="79"/>
        <v>0</v>
      </c>
      <c r="EN53" s="30">
        <f t="shared" si="80"/>
        <v>0</v>
      </c>
      <c r="EO53" s="30">
        <f t="shared" si="141"/>
        <v>0</v>
      </c>
      <c r="EP53" s="30">
        <f t="shared" si="141"/>
        <v>0</v>
      </c>
      <c r="EQ53" s="31"/>
      <c r="ER53" s="27" t="e">
        <f t="shared" si="82"/>
        <v>#VALUE!</v>
      </c>
      <c r="ES53" s="28">
        <f t="shared" si="83"/>
        <v>0</v>
      </c>
      <c r="ET53" s="27" t="e">
        <f t="shared" si="84"/>
        <v>#VALUE!</v>
      </c>
      <c r="EU53" s="28">
        <f t="shared" si="85"/>
        <v>0</v>
      </c>
      <c r="EV53" s="28">
        <f>IF(OR(T53="",T53=" ",T53="　"),0,IF(D53&gt;=830701,0,IF(EG53=1,1,IF(MATCH(T53,Sheet2!$D$3:$D$12,1)&lt;=7,1,0))))</f>
        <v>0</v>
      </c>
      <c r="EW53" s="28">
        <f>IF(OR(X53="",X53=" ",X53="　"),0,IF(D53&gt;=830701,0,IF(EH53=1,1,IF(MATCH(X53,Sheet2!$D$3:$D$12,1)&lt;=7,1,0))))</f>
        <v>0</v>
      </c>
      <c r="EX53" s="28">
        <f>IF(OR(AB53="",AB53=" ",AB53="　"),0,IF(D53&gt;=830701,0,IF(EI53=1,1,IF(MATCH(AB53,Sheet2!$D$3:$D$12,1)&lt;=7,1,0))))</f>
        <v>0</v>
      </c>
      <c r="EY53" s="28">
        <f>IF(OR(AF53="",AF53=" ",AF53="　"),0,IF(D53&gt;=830701,0,IF(EJ53=1,1,IF(MATCH(AF53,Sheet2!$D$3:$D$12,1)&lt;=7,1,0))))</f>
        <v>0</v>
      </c>
      <c r="EZ53" s="29">
        <f t="shared" si="86"/>
        <v>2</v>
      </c>
      <c r="FA53" s="29">
        <f t="shared" si="87"/>
        <v>2</v>
      </c>
      <c r="FB53" s="30">
        <f t="shared" si="88"/>
        <v>0</v>
      </c>
      <c r="FC53" s="30">
        <f t="shared" si="89"/>
        <v>0</v>
      </c>
      <c r="FD53" s="30">
        <f t="shared" si="142"/>
        <v>0</v>
      </c>
      <c r="FE53" s="30">
        <f t="shared" si="142"/>
        <v>0</v>
      </c>
      <c r="FF53" s="31"/>
      <c r="FG53" s="27" t="e">
        <f t="shared" si="91"/>
        <v>#VALUE!</v>
      </c>
      <c r="FH53" s="28">
        <f t="shared" si="92"/>
        <v>0</v>
      </c>
      <c r="FI53" s="27" t="e">
        <f t="shared" si="93"/>
        <v>#VALUE!</v>
      </c>
      <c r="FJ53" s="28">
        <f t="shared" si="94"/>
        <v>0</v>
      </c>
      <c r="FK53" s="28">
        <f>IF(OR(T53="",T53=" ",T53="　"),0,IF(D53&gt;=840101,0,IF(EV53=1,1,IF(MATCH(T53,Sheet2!$D$3:$D$12,1)&lt;=8,1,0))))</f>
        <v>0</v>
      </c>
      <c r="FL53" s="28">
        <f>IF(OR(X53="",X53=" ",X53="　"),0,IF(D53&gt;=840101,0,IF(EW53=1,1,IF(MATCH(X53,Sheet2!$D$3:$D$12,1)&lt;=8,1,0))))</f>
        <v>0</v>
      </c>
      <c r="FM53" s="28">
        <f>IF(OR(AB53="",AB53=" ",AB53="　"),0,IF(D53&gt;=840101,0,IF(EX53=1,1,IF(MATCH(AB53,Sheet2!$D$3:$D$12,1)&lt;=8,1,0))))</f>
        <v>0</v>
      </c>
      <c r="FN53" s="28">
        <f>IF(OR(AF53="",AF53=" ",AF53="　"),0,IF(D53&gt;=840101,0,IF(EY53=1,1,IF(MATCH(AF53,Sheet2!$D$3:$D$12,1)&lt;=8,1,0))))</f>
        <v>0</v>
      </c>
      <c r="FO53" s="29">
        <f t="shared" si="95"/>
        <v>1</v>
      </c>
      <c r="FP53" s="29">
        <f t="shared" si="96"/>
        <v>1</v>
      </c>
      <c r="FQ53" s="30">
        <f t="shared" si="97"/>
        <v>0</v>
      </c>
      <c r="FR53" s="30">
        <f t="shared" si="98"/>
        <v>0</v>
      </c>
      <c r="FS53" s="30">
        <f t="shared" si="143"/>
        <v>0</v>
      </c>
      <c r="FT53" s="30">
        <f t="shared" si="143"/>
        <v>0</v>
      </c>
      <c r="FU53" s="31"/>
      <c r="FV53" s="27" t="e">
        <f t="shared" si="100"/>
        <v>#VALUE!</v>
      </c>
      <c r="FW53" s="28">
        <f t="shared" si="101"/>
        <v>0</v>
      </c>
      <c r="FX53" s="27" t="e">
        <f t="shared" si="102"/>
        <v>#VALUE!</v>
      </c>
      <c r="FY53" s="28">
        <f t="shared" si="103"/>
        <v>0</v>
      </c>
      <c r="FZ53" s="28">
        <f>IF(OR(T53="",T53=" ",T53="　"),0,IF(D53&gt;=840701,0,IF(FK53=1,1,IF(MATCH(T53,Sheet2!$D$3:$D$12,1)&lt;=9,1,0))))</f>
        <v>0</v>
      </c>
      <c r="GA53" s="28">
        <f>IF(OR(X53="",X53=" ",X53="　"),0,IF(D53&gt;=840701,0,IF(FL53=1,1,IF(MATCH(X53,Sheet2!$D$3:$D$12,1)&lt;=9,1,0))))</f>
        <v>0</v>
      </c>
      <c r="GB53" s="28">
        <f>IF(OR(AB53="",AB53=" ",AB53="　"),0,IF(D53&gt;=840701,0,IF(FM53=1,1,IF(MATCH(AB53,Sheet2!$D$3:$D$12,1)&lt;=9,1,0))))</f>
        <v>0</v>
      </c>
      <c r="GC53" s="28">
        <f>IF(OR(AF53="",AF53=" ",AF53="　"),0,IF(D53&gt;=840701,0,IF(FN53=1,1,IF(MATCH(AF53,Sheet2!$D$3:$D$12,1)&lt;=9,1,0))))</f>
        <v>0</v>
      </c>
      <c r="GD53" s="29">
        <f t="shared" si="104"/>
        <v>1</v>
      </c>
      <c r="GE53" s="29">
        <f t="shared" si="105"/>
        <v>1</v>
      </c>
      <c r="GF53" s="30">
        <f t="shared" si="106"/>
        <v>0</v>
      </c>
      <c r="GG53" s="30">
        <f t="shared" si="107"/>
        <v>0</v>
      </c>
      <c r="GH53" s="30">
        <f t="shared" si="144"/>
        <v>0</v>
      </c>
      <c r="GI53" s="30">
        <f t="shared" si="144"/>
        <v>0</v>
      </c>
      <c r="GJ53" s="31"/>
      <c r="GK53" s="27" t="e">
        <f t="shared" si="109"/>
        <v>#VALUE!</v>
      </c>
      <c r="GL53" s="28">
        <f t="shared" si="110"/>
        <v>0</v>
      </c>
      <c r="GM53" s="27" t="e">
        <f t="shared" si="111"/>
        <v>#VALUE!</v>
      </c>
      <c r="GN53" s="28">
        <f t="shared" si="112"/>
        <v>0</v>
      </c>
      <c r="GO53" s="28">
        <f>IF(OR(T53="",T53=" ",T53="　"),0,IF(D53&gt;=840701,0,IF(FZ53=1,1,IF(MATCH(T53,Sheet2!$D$3:$D$12,1)&lt;=10,1,0))))</f>
        <v>0</v>
      </c>
      <c r="GP53" s="28">
        <f>IF(OR(X53="",X53=" ",X53="　"),0,IF(D53&gt;=840701,0,IF(GA53=1,1,IF(MATCH(X53,Sheet2!$D$3:$D$12,1)&lt;=10,1,0))))</f>
        <v>0</v>
      </c>
      <c r="GQ53" s="28">
        <f>IF(OR(AB53="",AB53=" ",AB53="　"),0,IF(D53&gt;=840701,0,IF(GB53=1,1,IF(MATCH(AB53,Sheet2!$D$3:$D$12,1)&lt;=10,1,0))))</f>
        <v>0</v>
      </c>
      <c r="GR53" s="28">
        <f>IF(OR(AF53="",AF53=" ",AF53="　"),0,IF(D53&gt;=840701,0,IF(GC53=1,1,IF(MATCH(AF53,Sheet2!$D$3:$D$12,1)&lt;=10,1,0))))</f>
        <v>0</v>
      </c>
      <c r="GS53" s="29">
        <f t="shared" si="113"/>
        <v>0</v>
      </c>
      <c r="GT53" s="29">
        <f t="shared" si="114"/>
        <v>0</v>
      </c>
      <c r="GU53" s="30">
        <f t="shared" si="115"/>
        <v>0</v>
      </c>
      <c r="GV53" s="30">
        <f t="shared" si="116"/>
        <v>0</v>
      </c>
      <c r="GW53" s="30">
        <f t="shared" si="145"/>
        <v>0</v>
      </c>
      <c r="GX53" s="30">
        <f t="shared" si="145"/>
        <v>0</v>
      </c>
      <c r="GY53" s="131"/>
      <c r="GZ53" s="39" t="str">
        <f t="shared" si="118"/>
        <v>1911/00/00</v>
      </c>
      <c r="HA53" s="131" t="e">
        <f t="shared" si="119"/>
        <v>#VALUE!</v>
      </c>
      <c r="HB53" s="131" t="str">
        <f t="shared" si="120"/>
        <v>1911/00/00</v>
      </c>
      <c r="HC53" s="131" t="e">
        <f t="shared" si="121"/>
        <v>#VALUE!</v>
      </c>
      <c r="HD53" s="131" t="str">
        <f t="shared" si="122"/>
        <v>1911/00/00</v>
      </c>
      <c r="HE53" s="131" t="e">
        <f t="shared" si="123"/>
        <v>#VALUE!</v>
      </c>
      <c r="HF53" s="131" t="str">
        <f t="shared" si="124"/>
        <v>2016/01/01</v>
      </c>
      <c r="HH53" s="131">
        <f>IF(OR(C53="",C53=" ",C53="　"),0,IF(D53&gt;780630,0,ROUND(VLOOKUP(F53,Sheet2!$A$1:$B$20,2,FALSE)*E53,0)))</f>
        <v>0</v>
      </c>
      <c r="HI53" s="131">
        <f t="shared" si="125"/>
        <v>0</v>
      </c>
      <c r="HJ53" s="131">
        <f t="shared" si="126"/>
        <v>0</v>
      </c>
      <c r="HL53" s="131" t="str">
        <f t="shared" si="127"/>
        <v/>
      </c>
      <c r="HM53" s="131" t="str">
        <f t="shared" si="128"/>
        <v/>
      </c>
      <c r="HN53" s="131" t="str">
        <f t="shared" si="129"/>
        <v/>
      </c>
      <c r="HO53" s="131" t="str">
        <f t="shared" si="130"/>
        <v/>
      </c>
      <c r="HP53" s="131" t="str">
        <f t="shared" si="131"/>
        <v/>
      </c>
      <c r="HQ53" s="131" t="str">
        <f t="shared" si="131"/>
        <v/>
      </c>
      <c r="HR53" s="131" t="str">
        <f t="shared" si="132"/>
        <v/>
      </c>
    </row>
    <row r="54" spans="1:226" ht="60" customHeight="1">
      <c r="A54" s="125">
        <v>49</v>
      </c>
      <c r="B54" s="32"/>
      <c r="C54" s="33"/>
      <c r="D54" s="34"/>
      <c r="E54" s="55"/>
      <c r="F54" s="46"/>
      <c r="G54" s="48">
        <f>IF(OR(C54="",C54=" ",C54="　"),0,IF(D54&gt;780630,0,ROUND(VLOOKUP(F54,Sheet2!$A$1:$B$20,2,FALSE),0)))</f>
        <v>0</v>
      </c>
      <c r="H54" s="49">
        <f t="shared" si="0"/>
        <v>0</v>
      </c>
      <c r="I54" s="24">
        <f t="shared" si="1"/>
        <v>0</v>
      </c>
      <c r="J54" s="25">
        <f t="shared" si="2"/>
        <v>0</v>
      </c>
      <c r="K54" s="35"/>
      <c r="L54" s="133" t="str">
        <f t="shared" si="133"/>
        <v/>
      </c>
      <c r="M54" s="51" t="str">
        <f t="shared" si="4"/>
        <v/>
      </c>
      <c r="N54" s="56">
        <v>15.5</v>
      </c>
      <c r="O54" s="38"/>
      <c r="P54" s="133" t="str">
        <f t="shared" si="134"/>
        <v/>
      </c>
      <c r="Q54" s="51" t="str">
        <f t="shared" si="6"/>
        <v/>
      </c>
      <c r="R54" s="56">
        <v>15.5</v>
      </c>
      <c r="S54" s="38"/>
      <c r="T54" s="34"/>
      <c r="U54" s="51" t="str">
        <f t="shared" si="7"/>
        <v/>
      </c>
      <c r="V54" s="56">
        <v>15.5</v>
      </c>
      <c r="W54" s="38"/>
      <c r="X54" s="34"/>
      <c r="Y54" s="51" t="str">
        <f t="shared" si="8"/>
        <v/>
      </c>
      <c r="Z54" s="56">
        <v>15.5</v>
      </c>
      <c r="AA54" s="35"/>
      <c r="AB54" s="34"/>
      <c r="AC54" s="51" t="str">
        <f t="shared" si="9"/>
        <v/>
      </c>
      <c r="AD54" s="56">
        <v>15.5</v>
      </c>
      <c r="AE54" s="38"/>
      <c r="AF54" s="34"/>
      <c r="AG54" s="51" t="str">
        <f t="shared" si="10"/>
        <v/>
      </c>
      <c r="AH54" s="56">
        <v>15.5</v>
      </c>
      <c r="AI54" s="37">
        <f t="shared" si="11"/>
        <v>0</v>
      </c>
      <c r="AJ54" s="47">
        <f t="shared" si="12"/>
        <v>0</v>
      </c>
      <c r="AK54" s="26">
        <f t="shared" si="13"/>
        <v>0</v>
      </c>
      <c r="AL54" s="53">
        <f t="shared" si="14"/>
        <v>0</v>
      </c>
      <c r="AM54" s="36"/>
      <c r="AN54" s="54"/>
      <c r="AO54" s="131" t="e">
        <f>VLOOKUP(LEFT(C54,1),Sheet2!$L$3:$M$28,2,FALSE)&amp;MID(C54,2,9)</f>
        <v>#N/A</v>
      </c>
      <c r="AP54" s="131" t="e">
        <f t="shared" si="15"/>
        <v>#N/A</v>
      </c>
      <c r="AQ54" s="131" t="e">
        <f t="shared" si="16"/>
        <v>#N/A</v>
      </c>
      <c r="AR54" s="27">
        <f t="shared" si="17"/>
        <v>0</v>
      </c>
      <c r="AS54" s="28">
        <f t="shared" si="18"/>
        <v>0</v>
      </c>
      <c r="AT54" s="27">
        <f t="shared" si="19"/>
        <v>0</v>
      </c>
      <c r="AU54" s="28">
        <f t="shared" si="20"/>
        <v>0</v>
      </c>
      <c r="AV54" s="28">
        <f t="shared" si="21"/>
        <v>0</v>
      </c>
      <c r="AW54" s="28">
        <f t="shared" si="22"/>
        <v>0</v>
      </c>
      <c r="AX54" s="28">
        <f t="shared" si="23"/>
        <v>0</v>
      </c>
      <c r="AY54" s="28">
        <f t="shared" si="24"/>
        <v>0</v>
      </c>
      <c r="AZ54" s="29" t="str">
        <f t="shared" si="25"/>
        <v/>
      </c>
      <c r="BA54" s="29"/>
      <c r="BB54" s="30">
        <f t="shared" si="135"/>
        <v>0</v>
      </c>
      <c r="BC54" s="30">
        <f t="shared" si="135"/>
        <v>0</v>
      </c>
      <c r="BD54" s="31">
        <f t="shared" si="27"/>
        <v>0</v>
      </c>
      <c r="BE54" s="131"/>
      <c r="BF54" s="27" t="e">
        <f t="shared" si="28"/>
        <v>#VALUE!</v>
      </c>
      <c r="BG54" s="28">
        <f t="shared" si="29"/>
        <v>0</v>
      </c>
      <c r="BH54" s="27" t="e">
        <f t="shared" si="30"/>
        <v>#VALUE!</v>
      </c>
      <c r="BI54" s="28">
        <f t="shared" si="31"/>
        <v>0</v>
      </c>
      <c r="BJ54" s="28">
        <f>IF(OR(T54="",T54=" ",T54="　"),0,IF(D54&gt;=800701,0,IF(MATCH(T54,Sheet2!$D$3:$D$12,1)&lt;=1,1,0)))</f>
        <v>0</v>
      </c>
      <c r="BK54" s="28">
        <f>IF(OR(X54="",X54=" ",X54="　"),0,IF(D54&gt;=800701,0,IF(MATCH(X54,Sheet2!$D$3:$D$12,1)&lt;=1,1,0)))</f>
        <v>0</v>
      </c>
      <c r="BL54" s="28">
        <f>IF(OR(AB54="",AB54=" ",AB54="　"),0,IF(D54&gt;=800701,0,IF(MATCH(AB54,Sheet2!$D$3:$D$12,1)&lt;=1,1,0)))</f>
        <v>0</v>
      </c>
      <c r="BM54" s="28">
        <f>IF(OR(AF54="",AF54=" ",AF54="　"),0,IF(D54&gt;=800701,0,IF(MATCH(AF54,Sheet2!$D$3:$D$12,1)&lt;=1,1,0)))</f>
        <v>0</v>
      </c>
      <c r="BN54" s="29">
        <f t="shared" si="32"/>
        <v>5</v>
      </c>
      <c r="BO54" s="29">
        <f t="shared" si="33"/>
        <v>3</v>
      </c>
      <c r="BP54" s="30">
        <f t="shared" si="34"/>
        <v>0</v>
      </c>
      <c r="BQ54" s="30">
        <f t="shared" si="35"/>
        <v>0</v>
      </c>
      <c r="BR54" s="30">
        <f t="shared" si="136"/>
        <v>0</v>
      </c>
      <c r="BS54" s="30">
        <f t="shared" si="136"/>
        <v>0</v>
      </c>
      <c r="BT54" s="30"/>
      <c r="BU54" s="27" t="e">
        <f t="shared" si="37"/>
        <v>#VALUE!</v>
      </c>
      <c r="BV54" s="28">
        <f t="shared" si="38"/>
        <v>0</v>
      </c>
      <c r="BW54" s="27" t="e">
        <f t="shared" si="39"/>
        <v>#VALUE!</v>
      </c>
      <c r="BX54" s="28">
        <f t="shared" si="40"/>
        <v>0</v>
      </c>
      <c r="BY54" s="28">
        <f>IF(OR(T54="",T54=" ",T54="　"),0,IF(D54&gt;=810101,0,IF(BJ54=1,1,IF(MATCH(T54,Sheet2!$D$3:$D$12,1)&lt;=2,1,0))))</f>
        <v>0</v>
      </c>
      <c r="BZ54" s="28">
        <f>IF(OR(X54="",X54=" ",X54="　"),0,IF(D54&gt;=810101,0,IF(BK54=1,1,IF(MATCH(X54,Sheet2!$D$3:$D$12,1)&lt;=2,1,0))))</f>
        <v>0</v>
      </c>
      <c r="CA54" s="28">
        <f>IF(OR(AB54="",AB54=" ",AB54="　"),0,IF(D54&gt;=810101,0,IF(BL54=1,1,IF(MATCH(AB54,Sheet2!$D$3:$D$12,1)&lt;=2,1,0))))</f>
        <v>0</v>
      </c>
      <c r="CB54" s="28">
        <f>IF(OR(AF54="",AF54=" ",AF54="　"),0,IF(D54&gt;=810101,0,IF(BM54=1,1,IF(MATCH(AF54,Sheet2!$D$3:$D$12,1)&lt;=2,1,0))))</f>
        <v>0</v>
      </c>
      <c r="CC54" s="29">
        <f t="shared" si="41"/>
        <v>4</v>
      </c>
      <c r="CD54" s="29">
        <f t="shared" si="42"/>
        <v>3</v>
      </c>
      <c r="CE54" s="30">
        <f t="shared" si="43"/>
        <v>0</v>
      </c>
      <c r="CF54" s="30">
        <f t="shared" si="44"/>
        <v>0</v>
      </c>
      <c r="CG54" s="30">
        <f t="shared" si="137"/>
        <v>0</v>
      </c>
      <c r="CH54" s="30">
        <f t="shared" si="137"/>
        <v>0</v>
      </c>
      <c r="CI54" s="30"/>
      <c r="CJ54" s="27" t="e">
        <f t="shared" si="46"/>
        <v>#VALUE!</v>
      </c>
      <c r="CK54" s="28">
        <f t="shared" si="47"/>
        <v>0</v>
      </c>
      <c r="CL54" s="27" t="e">
        <f t="shared" si="48"/>
        <v>#VALUE!</v>
      </c>
      <c r="CM54" s="28">
        <f t="shared" si="49"/>
        <v>0</v>
      </c>
      <c r="CN54" s="28">
        <f>IF(OR(T54="",T54=" ",T54="　"),0,IF(D54&gt;=810701,0,IF(BY54=1,1,IF(MATCH(T54,Sheet2!$D$3:$D$12,1)&lt;=3,1,0))))</f>
        <v>0</v>
      </c>
      <c r="CO54" s="28">
        <f>IF(OR(X54="",X54=" ",X54="　"),0,IF(D54&gt;=810701,0,IF(BZ54=1,1,IF(MATCH(X54,Sheet2!$D$3:$D$12,1)&lt;=3,1,0))))</f>
        <v>0</v>
      </c>
      <c r="CP54" s="28">
        <f>IF(OR(AB54="",AB54=" ",AB54="　"),0,IF(D54&gt;=810701,0,IF(CA54=1,1,IF(MATCH(AB54,Sheet2!$D$3:$D$12,1)&lt;=3,1,0))))</f>
        <v>0</v>
      </c>
      <c r="CQ54" s="28">
        <f>IF(OR(AF54="",AF54=" ",AF54="　"),0,IF(D54&gt;=810701,0,IF(CB54=1,1,IF(MATCH(AF54,Sheet2!$D$3:$D$12,1)&lt;=3,1,0))))</f>
        <v>0</v>
      </c>
      <c r="CR54" s="29">
        <f t="shared" si="50"/>
        <v>4</v>
      </c>
      <c r="CS54" s="29">
        <f t="shared" si="51"/>
        <v>3</v>
      </c>
      <c r="CT54" s="30">
        <f t="shared" si="52"/>
        <v>0</v>
      </c>
      <c r="CU54" s="30">
        <f t="shared" si="53"/>
        <v>0</v>
      </c>
      <c r="CV54" s="30">
        <f t="shared" si="138"/>
        <v>0</v>
      </c>
      <c r="CW54" s="30">
        <f t="shared" si="138"/>
        <v>0</v>
      </c>
      <c r="CX54" s="31"/>
      <c r="CY54" s="27" t="e">
        <f t="shared" si="55"/>
        <v>#VALUE!</v>
      </c>
      <c r="CZ54" s="28">
        <f t="shared" si="56"/>
        <v>0</v>
      </c>
      <c r="DA54" s="27" t="e">
        <f t="shared" si="57"/>
        <v>#VALUE!</v>
      </c>
      <c r="DB54" s="28">
        <f t="shared" si="58"/>
        <v>0</v>
      </c>
      <c r="DC54" s="28">
        <f>IF(OR(T54="",T54=" ",T54="　"),0,IF(D54&gt;=820101,0,IF(CN54=1,1,IF(MATCH(T54,Sheet2!$D$3:$D$12,1)&lt;=4,1,0))))</f>
        <v>0</v>
      </c>
      <c r="DD54" s="28">
        <f>IF(OR(X54="",X54=" ",X54="　"),0,IF(D54&gt;=820101,0,IF(CO54=1,1,IF(MATCH(X54,Sheet2!$D$3:$D$12,1)&lt;=4,1,0))))</f>
        <v>0</v>
      </c>
      <c r="DE54" s="28">
        <f>IF(OR(AB54="",AB54=" ",AB54="　"),0,IF(D54&gt;=820101,0,IF(CP54=1,1,IF(MATCH(AB54,Sheet2!$D$3:$D$12,1)&lt;=4,1,0))))</f>
        <v>0</v>
      </c>
      <c r="DF54" s="28">
        <f>IF(OR(AF54="",AF54=" ",AF54="　"),0,IF(D54&gt;=820101,0,IF(CQ54=1,1,IF(MATCH(AF54,Sheet2!$D$3:$D$12,1)&lt;=4,1,0))))</f>
        <v>0</v>
      </c>
      <c r="DG54" s="29">
        <f t="shared" si="59"/>
        <v>3</v>
      </c>
      <c r="DH54" s="29">
        <f t="shared" si="60"/>
        <v>3</v>
      </c>
      <c r="DI54" s="30">
        <f t="shared" si="61"/>
        <v>0</v>
      </c>
      <c r="DJ54" s="30">
        <f t="shared" si="62"/>
        <v>0</v>
      </c>
      <c r="DK54" s="30">
        <f t="shared" si="139"/>
        <v>0</v>
      </c>
      <c r="DL54" s="30">
        <f t="shared" si="139"/>
        <v>0</v>
      </c>
      <c r="DM54" s="31"/>
      <c r="DN54" s="27" t="e">
        <f t="shared" si="64"/>
        <v>#VALUE!</v>
      </c>
      <c r="DO54" s="28">
        <f t="shared" si="65"/>
        <v>0</v>
      </c>
      <c r="DP54" s="27" t="e">
        <f t="shared" si="66"/>
        <v>#VALUE!</v>
      </c>
      <c r="DQ54" s="28">
        <f t="shared" si="67"/>
        <v>0</v>
      </c>
      <c r="DR54" s="28">
        <f>IF(OR(T54="",T54=" ",T54="　"),0,IF(D54&gt;=820701,0,IF(DC54=1,1,IF(MATCH(T54,Sheet2!$D$3:$D$12,1)&lt;=5,1,0))))</f>
        <v>0</v>
      </c>
      <c r="DS54" s="28">
        <f>IF(OR(X54="",X54=" ",X54="　"),0,IF(D54&gt;=820701,0,IF(DD54=1,1,IF(MATCH(X54,Sheet2!$D$3:$D$12,1)&lt;=5,1,0))))</f>
        <v>0</v>
      </c>
      <c r="DT54" s="28">
        <f>IF(OR(AB54="",AB54=" ",AB54="　"),0,IF(D54&gt;=820701,0,IF(DE54=1,1,IF(MATCH(AB54,Sheet2!$D$3:$D$12,1)&lt;=5,1,0))))</f>
        <v>0</v>
      </c>
      <c r="DU54" s="28">
        <f>IF(OR(AF54="",AF54=" ",AF54="　"),0,IF(D54&gt;=820701,0,IF(DF54=1,1,IF(MATCH(AF54,Sheet2!$D$3:$D$12,1)&lt;=5,1,0))))</f>
        <v>0</v>
      </c>
      <c r="DV54" s="29">
        <f t="shared" si="68"/>
        <v>3</v>
      </c>
      <c r="DW54" s="29">
        <f t="shared" si="69"/>
        <v>3</v>
      </c>
      <c r="DX54" s="30">
        <f t="shared" si="70"/>
        <v>0</v>
      </c>
      <c r="DY54" s="30">
        <f t="shared" si="71"/>
        <v>0</v>
      </c>
      <c r="DZ54" s="30">
        <f t="shared" si="140"/>
        <v>0</v>
      </c>
      <c r="EA54" s="30">
        <f t="shared" si="140"/>
        <v>0</v>
      </c>
      <c r="EB54" s="31"/>
      <c r="EC54" s="27" t="e">
        <f t="shared" si="73"/>
        <v>#VALUE!</v>
      </c>
      <c r="ED54" s="28">
        <f t="shared" si="74"/>
        <v>0</v>
      </c>
      <c r="EE54" s="27" t="e">
        <f t="shared" si="75"/>
        <v>#VALUE!</v>
      </c>
      <c r="EF54" s="28">
        <f t="shared" si="76"/>
        <v>0</v>
      </c>
      <c r="EG54" s="28">
        <f>IF(OR(T54="",T54=" ",T54="　"),0,IF(D54&gt;=830101,0,IF(DR54=1,1,IF(MATCH(T54,Sheet2!$D$3:$D$12,1)&lt;=6,1,0))))</f>
        <v>0</v>
      </c>
      <c r="EH54" s="28">
        <f>IF(OR(X54="",X54=" ",X54="　"),0,IF(D54&gt;=830101,0,IF(DS54=1,1,IF(MATCH(X54,Sheet2!$D$3:$D$12,1)&lt;=6,1,0))))</f>
        <v>0</v>
      </c>
      <c r="EI54" s="28">
        <f>IF(OR(AB54="",AB54=" ",AB54="　"),0,IF(D54&gt;=830101,0,IF(DT54=1,1,IF(MATCH(AB54,Sheet2!$D$3:$D$12,1)&lt;=6,1,0))))</f>
        <v>0</v>
      </c>
      <c r="EJ54" s="28">
        <f>IF(OR(AF54="",AF54=" ",AF54="　"),0,IF(D54&gt;=830101,0,IF(DU54=1,1,IF(MATCH(AF54,Sheet2!$D$3:$D$12,1)&lt;=6,1,0))))</f>
        <v>0</v>
      </c>
      <c r="EK54" s="29">
        <f t="shared" si="77"/>
        <v>2</v>
      </c>
      <c r="EL54" s="29">
        <f t="shared" si="78"/>
        <v>2</v>
      </c>
      <c r="EM54" s="30">
        <f t="shared" si="79"/>
        <v>0</v>
      </c>
      <c r="EN54" s="30">
        <f t="shared" si="80"/>
        <v>0</v>
      </c>
      <c r="EO54" s="30">
        <f t="shared" si="141"/>
        <v>0</v>
      </c>
      <c r="EP54" s="30">
        <f t="shared" si="141"/>
        <v>0</v>
      </c>
      <c r="EQ54" s="31"/>
      <c r="ER54" s="27" t="e">
        <f t="shared" si="82"/>
        <v>#VALUE!</v>
      </c>
      <c r="ES54" s="28">
        <f t="shared" si="83"/>
        <v>0</v>
      </c>
      <c r="ET54" s="27" t="e">
        <f t="shared" si="84"/>
        <v>#VALUE!</v>
      </c>
      <c r="EU54" s="28">
        <f t="shared" si="85"/>
        <v>0</v>
      </c>
      <c r="EV54" s="28">
        <f>IF(OR(T54="",T54=" ",T54="　"),0,IF(D54&gt;=830701,0,IF(EG54=1,1,IF(MATCH(T54,Sheet2!$D$3:$D$12,1)&lt;=7,1,0))))</f>
        <v>0</v>
      </c>
      <c r="EW54" s="28">
        <f>IF(OR(X54="",X54=" ",X54="　"),0,IF(D54&gt;=830701,0,IF(EH54=1,1,IF(MATCH(X54,Sheet2!$D$3:$D$12,1)&lt;=7,1,0))))</f>
        <v>0</v>
      </c>
      <c r="EX54" s="28">
        <f>IF(OR(AB54="",AB54=" ",AB54="　"),0,IF(D54&gt;=830701,0,IF(EI54=1,1,IF(MATCH(AB54,Sheet2!$D$3:$D$12,1)&lt;=7,1,0))))</f>
        <v>0</v>
      </c>
      <c r="EY54" s="28">
        <f>IF(OR(AF54="",AF54=" ",AF54="　"),0,IF(D54&gt;=830701,0,IF(EJ54=1,1,IF(MATCH(AF54,Sheet2!$D$3:$D$12,1)&lt;=7,1,0))))</f>
        <v>0</v>
      </c>
      <c r="EZ54" s="29">
        <f t="shared" si="86"/>
        <v>2</v>
      </c>
      <c r="FA54" s="29">
        <f t="shared" si="87"/>
        <v>2</v>
      </c>
      <c r="FB54" s="30">
        <f t="shared" si="88"/>
        <v>0</v>
      </c>
      <c r="FC54" s="30">
        <f t="shared" si="89"/>
        <v>0</v>
      </c>
      <c r="FD54" s="30">
        <f t="shared" si="142"/>
        <v>0</v>
      </c>
      <c r="FE54" s="30">
        <f t="shared" si="142"/>
        <v>0</v>
      </c>
      <c r="FF54" s="31"/>
      <c r="FG54" s="27" t="e">
        <f t="shared" si="91"/>
        <v>#VALUE!</v>
      </c>
      <c r="FH54" s="28">
        <f t="shared" si="92"/>
        <v>0</v>
      </c>
      <c r="FI54" s="27" t="e">
        <f t="shared" si="93"/>
        <v>#VALUE!</v>
      </c>
      <c r="FJ54" s="28">
        <f t="shared" si="94"/>
        <v>0</v>
      </c>
      <c r="FK54" s="28">
        <f>IF(OR(T54="",T54=" ",T54="　"),0,IF(D54&gt;=840101,0,IF(EV54=1,1,IF(MATCH(T54,Sheet2!$D$3:$D$12,1)&lt;=8,1,0))))</f>
        <v>0</v>
      </c>
      <c r="FL54" s="28">
        <f>IF(OR(X54="",X54=" ",X54="　"),0,IF(D54&gt;=840101,0,IF(EW54=1,1,IF(MATCH(X54,Sheet2!$D$3:$D$12,1)&lt;=8,1,0))))</f>
        <v>0</v>
      </c>
      <c r="FM54" s="28">
        <f>IF(OR(AB54="",AB54=" ",AB54="　"),0,IF(D54&gt;=840101,0,IF(EX54=1,1,IF(MATCH(AB54,Sheet2!$D$3:$D$12,1)&lt;=8,1,0))))</f>
        <v>0</v>
      </c>
      <c r="FN54" s="28">
        <f>IF(OR(AF54="",AF54=" ",AF54="　"),0,IF(D54&gt;=840101,0,IF(EY54=1,1,IF(MATCH(AF54,Sheet2!$D$3:$D$12,1)&lt;=8,1,0))))</f>
        <v>0</v>
      </c>
      <c r="FO54" s="29">
        <f t="shared" si="95"/>
        <v>1</v>
      </c>
      <c r="FP54" s="29">
        <f t="shared" si="96"/>
        <v>1</v>
      </c>
      <c r="FQ54" s="30">
        <f t="shared" si="97"/>
        <v>0</v>
      </c>
      <c r="FR54" s="30">
        <f t="shared" si="98"/>
        <v>0</v>
      </c>
      <c r="FS54" s="30">
        <f t="shared" si="143"/>
        <v>0</v>
      </c>
      <c r="FT54" s="30">
        <f t="shared" si="143"/>
        <v>0</v>
      </c>
      <c r="FU54" s="31"/>
      <c r="FV54" s="27" t="e">
        <f t="shared" si="100"/>
        <v>#VALUE!</v>
      </c>
      <c r="FW54" s="28">
        <f t="shared" si="101"/>
        <v>0</v>
      </c>
      <c r="FX54" s="27" t="e">
        <f t="shared" si="102"/>
        <v>#VALUE!</v>
      </c>
      <c r="FY54" s="28">
        <f t="shared" si="103"/>
        <v>0</v>
      </c>
      <c r="FZ54" s="28">
        <f>IF(OR(T54="",T54=" ",T54="　"),0,IF(D54&gt;=840701,0,IF(FK54=1,1,IF(MATCH(T54,Sheet2!$D$3:$D$12,1)&lt;=9,1,0))))</f>
        <v>0</v>
      </c>
      <c r="GA54" s="28">
        <f>IF(OR(X54="",X54=" ",X54="　"),0,IF(D54&gt;=840701,0,IF(FL54=1,1,IF(MATCH(X54,Sheet2!$D$3:$D$12,1)&lt;=9,1,0))))</f>
        <v>0</v>
      </c>
      <c r="GB54" s="28">
        <f>IF(OR(AB54="",AB54=" ",AB54="　"),0,IF(D54&gt;=840701,0,IF(FM54=1,1,IF(MATCH(AB54,Sheet2!$D$3:$D$12,1)&lt;=9,1,0))))</f>
        <v>0</v>
      </c>
      <c r="GC54" s="28">
        <f>IF(OR(AF54="",AF54=" ",AF54="　"),0,IF(D54&gt;=840701,0,IF(FN54=1,1,IF(MATCH(AF54,Sheet2!$D$3:$D$12,1)&lt;=9,1,0))))</f>
        <v>0</v>
      </c>
      <c r="GD54" s="29">
        <f t="shared" si="104"/>
        <v>1</v>
      </c>
      <c r="GE54" s="29">
        <f t="shared" si="105"/>
        <v>1</v>
      </c>
      <c r="GF54" s="30">
        <f t="shared" si="106"/>
        <v>0</v>
      </c>
      <c r="GG54" s="30">
        <f t="shared" si="107"/>
        <v>0</v>
      </c>
      <c r="GH54" s="30">
        <f t="shared" si="144"/>
        <v>0</v>
      </c>
      <c r="GI54" s="30">
        <f t="shared" si="144"/>
        <v>0</v>
      </c>
      <c r="GJ54" s="31"/>
      <c r="GK54" s="27" t="e">
        <f t="shared" si="109"/>
        <v>#VALUE!</v>
      </c>
      <c r="GL54" s="28">
        <f t="shared" si="110"/>
        <v>0</v>
      </c>
      <c r="GM54" s="27" t="e">
        <f t="shared" si="111"/>
        <v>#VALUE!</v>
      </c>
      <c r="GN54" s="28">
        <f t="shared" si="112"/>
        <v>0</v>
      </c>
      <c r="GO54" s="28">
        <f>IF(OR(T54="",T54=" ",T54="　"),0,IF(D54&gt;=840701,0,IF(FZ54=1,1,IF(MATCH(T54,Sheet2!$D$3:$D$12,1)&lt;=10,1,0))))</f>
        <v>0</v>
      </c>
      <c r="GP54" s="28">
        <f>IF(OR(X54="",X54=" ",X54="　"),0,IF(D54&gt;=840701,0,IF(GA54=1,1,IF(MATCH(X54,Sheet2!$D$3:$D$12,1)&lt;=10,1,0))))</f>
        <v>0</v>
      </c>
      <c r="GQ54" s="28">
        <f>IF(OR(AB54="",AB54=" ",AB54="　"),0,IF(D54&gt;=840701,0,IF(GB54=1,1,IF(MATCH(AB54,Sheet2!$D$3:$D$12,1)&lt;=10,1,0))))</f>
        <v>0</v>
      </c>
      <c r="GR54" s="28">
        <f>IF(OR(AF54="",AF54=" ",AF54="　"),0,IF(D54&gt;=840701,0,IF(GC54=1,1,IF(MATCH(AF54,Sheet2!$D$3:$D$12,1)&lt;=10,1,0))))</f>
        <v>0</v>
      </c>
      <c r="GS54" s="29">
        <f t="shared" si="113"/>
        <v>0</v>
      </c>
      <c r="GT54" s="29">
        <f t="shared" si="114"/>
        <v>0</v>
      </c>
      <c r="GU54" s="30">
        <f t="shared" si="115"/>
        <v>0</v>
      </c>
      <c r="GV54" s="30">
        <f t="shared" si="116"/>
        <v>0</v>
      </c>
      <c r="GW54" s="30">
        <f t="shared" si="145"/>
        <v>0</v>
      </c>
      <c r="GX54" s="30">
        <f t="shared" si="145"/>
        <v>0</v>
      </c>
      <c r="GY54" s="131"/>
      <c r="GZ54" s="39" t="str">
        <f t="shared" si="118"/>
        <v>1911/00/00</v>
      </c>
      <c r="HA54" s="131" t="e">
        <f t="shared" si="119"/>
        <v>#VALUE!</v>
      </c>
      <c r="HB54" s="131" t="str">
        <f t="shared" si="120"/>
        <v>1911/00/00</v>
      </c>
      <c r="HC54" s="131" t="e">
        <f t="shared" si="121"/>
        <v>#VALUE!</v>
      </c>
      <c r="HD54" s="131" t="str">
        <f t="shared" si="122"/>
        <v>1911/00/00</v>
      </c>
      <c r="HE54" s="131" t="e">
        <f t="shared" si="123"/>
        <v>#VALUE!</v>
      </c>
      <c r="HF54" s="131" t="str">
        <f t="shared" si="124"/>
        <v>2016/01/01</v>
      </c>
      <c r="HH54" s="131">
        <f>IF(OR(C54="",C54=" ",C54="　"),0,IF(D54&gt;780630,0,ROUND(VLOOKUP(F54,Sheet2!$A$1:$B$20,2,FALSE)*E54,0)))</f>
        <v>0</v>
      </c>
      <c r="HI54" s="131">
        <f t="shared" si="125"/>
        <v>0</v>
      </c>
      <c r="HJ54" s="131">
        <f t="shared" si="126"/>
        <v>0</v>
      </c>
      <c r="HL54" s="131" t="str">
        <f t="shared" si="127"/>
        <v/>
      </c>
      <c r="HM54" s="131" t="str">
        <f t="shared" si="128"/>
        <v/>
      </c>
      <c r="HN54" s="131" t="str">
        <f t="shared" si="129"/>
        <v/>
      </c>
      <c r="HO54" s="131" t="str">
        <f t="shared" si="130"/>
        <v/>
      </c>
      <c r="HP54" s="131" t="str">
        <f t="shared" si="131"/>
        <v/>
      </c>
      <c r="HQ54" s="131" t="str">
        <f t="shared" si="131"/>
        <v/>
      </c>
      <c r="HR54" s="131" t="str">
        <f t="shared" si="132"/>
        <v/>
      </c>
    </row>
    <row r="55" spans="1:226" ht="60" customHeight="1">
      <c r="A55" s="125">
        <v>50</v>
      </c>
      <c r="B55" s="32"/>
      <c r="C55" s="33"/>
      <c r="D55" s="34"/>
      <c r="E55" s="55"/>
      <c r="F55" s="46"/>
      <c r="G55" s="48">
        <f>IF(OR(C55="",C55=" ",C55="　"),0,IF(D55&gt;780630,0,ROUND(VLOOKUP(F55,Sheet2!$A$1:$B$20,2,FALSE),0)))</f>
        <v>0</v>
      </c>
      <c r="H55" s="49">
        <f t="shared" si="0"/>
        <v>0</v>
      </c>
      <c r="I55" s="24">
        <f t="shared" si="1"/>
        <v>0</v>
      </c>
      <c r="J55" s="25">
        <f t="shared" si="2"/>
        <v>0</v>
      </c>
      <c r="K55" s="35"/>
      <c r="L55" s="133" t="str">
        <f t="shared" si="133"/>
        <v/>
      </c>
      <c r="M55" s="51" t="str">
        <f t="shared" si="4"/>
        <v/>
      </c>
      <c r="N55" s="56">
        <v>15.5</v>
      </c>
      <c r="O55" s="38"/>
      <c r="P55" s="133" t="str">
        <f t="shared" si="134"/>
        <v/>
      </c>
      <c r="Q55" s="51" t="str">
        <f t="shared" si="6"/>
        <v/>
      </c>
      <c r="R55" s="56">
        <v>15.5</v>
      </c>
      <c r="S55" s="38"/>
      <c r="T55" s="34"/>
      <c r="U55" s="51" t="str">
        <f t="shared" si="7"/>
        <v/>
      </c>
      <c r="V55" s="56">
        <v>15.5</v>
      </c>
      <c r="W55" s="38"/>
      <c r="X55" s="34"/>
      <c r="Y55" s="51" t="str">
        <f t="shared" si="8"/>
        <v/>
      </c>
      <c r="Z55" s="56">
        <v>15.5</v>
      </c>
      <c r="AA55" s="35"/>
      <c r="AB55" s="34"/>
      <c r="AC55" s="51" t="str">
        <f t="shared" si="9"/>
        <v/>
      </c>
      <c r="AD55" s="56">
        <v>15.5</v>
      </c>
      <c r="AE55" s="38"/>
      <c r="AF55" s="34"/>
      <c r="AG55" s="51" t="str">
        <f t="shared" si="10"/>
        <v/>
      </c>
      <c r="AH55" s="56">
        <v>15.5</v>
      </c>
      <c r="AI55" s="37">
        <f t="shared" si="11"/>
        <v>0</v>
      </c>
      <c r="AJ55" s="47">
        <f t="shared" si="12"/>
        <v>0</v>
      </c>
      <c r="AK55" s="26">
        <f t="shared" si="13"/>
        <v>0</v>
      </c>
      <c r="AL55" s="53">
        <f t="shared" si="14"/>
        <v>0</v>
      </c>
      <c r="AM55" s="36"/>
      <c r="AN55" s="54"/>
      <c r="AO55" s="131" t="e">
        <f>VLOOKUP(LEFT(C55,1),Sheet2!$L$3:$M$28,2,FALSE)&amp;MID(C55,2,9)</f>
        <v>#N/A</v>
      </c>
      <c r="AP55" s="131" t="e">
        <f t="shared" si="15"/>
        <v>#N/A</v>
      </c>
      <c r="AQ55" s="131" t="e">
        <f t="shared" si="16"/>
        <v>#N/A</v>
      </c>
      <c r="AR55" s="27">
        <f t="shared" si="17"/>
        <v>0</v>
      </c>
      <c r="AS55" s="28">
        <f t="shared" si="18"/>
        <v>0</v>
      </c>
      <c r="AT55" s="27">
        <f t="shared" si="19"/>
        <v>0</v>
      </c>
      <c r="AU55" s="28">
        <f t="shared" si="20"/>
        <v>0</v>
      </c>
      <c r="AV55" s="28">
        <f t="shared" si="21"/>
        <v>0</v>
      </c>
      <c r="AW55" s="28">
        <f t="shared" si="22"/>
        <v>0</v>
      </c>
      <c r="AX55" s="28">
        <f t="shared" si="23"/>
        <v>0</v>
      </c>
      <c r="AY55" s="28">
        <f t="shared" si="24"/>
        <v>0</v>
      </c>
      <c r="AZ55" s="29" t="str">
        <f t="shared" si="25"/>
        <v/>
      </c>
      <c r="BA55" s="29"/>
      <c r="BB55" s="30">
        <f t="shared" si="135"/>
        <v>0</v>
      </c>
      <c r="BC55" s="30">
        <f t="shared" si="135"/>
        <v>0</v>
      </c>
      <c r="BD55" s="31">
        <f t="shared" si="27"/>
        <v>0</v>
      </c>
      <c r="BE55" s="131"/>
      <c r="BF55" s="27" t="e">
        <f t="shared" si="28"/>
        <v>#VALUE!</v>
      </c>
      <c r="BG55" s="28">
        <f t="shared" si="29"/>
        <v>0</v>
      </c>
      <c r="BH55" s="27" t="e">
        <f t="shared" si="30"/>
        <v>#VALUE!</v>
      </c>
      <c r="BI55" s="28">
        <f t="shared" si="31"/>
        <v>0</v>
      </c>
      <c r="BJ55" s="28">
        <f>IF(OR(T55="",T55=" ",T55="　"),0,IF(D55&gt;=800701,0,IF(MATCH(T55,Sheet2!$D$3:$D$12,1)&lt;=1,1,0)))</f>
        <v>0</v>
      </c>
      <c r="BK55" s="28">
        <f>IF(OR(X55="",X55=" ",X55="　"),0,IF(D55&gt;=800701,0,IF(MATCH(X55,Sheet2!$D$3:$D$12,1)&lt;=1,1,0)))</f>
        <v>0</v>
      </c>
      <c r="BL55" s="28">
        <f>IF(OR(AB55="",AB55=" ",AB55="　"),0,IF(D55&gt;=800701,0,IF(MATCH(AB55,Sheet2!$D$3:$D$12,1)&lt;=1,1,0)))</f>
        <v>0</v>
      </c>
      <c r="BM55" s="28">
        <f>IF(OR(AF55="",AF55=" ",AF55="　"),0,IF(D55&gt;=800701,0,IF(MATCH(AF55,Sheet2!$D$3:$D$12,1)&lt;=1,1,0)))</f>
        <v>0</v>
      </c>
      <c r="BN55" s="29">
        <f t="shared" si="32"/>
        <v>5</v>
      </c>
      <c r="BO55" s="29">
        <f t="shared" si="33"/>
        <v>3</v>
      </c>
      <c r="BP55" s="30">
        <f t="shared" si="34"/>
        <v>0</v>
      </c>
      <c r="BQ55" s="30">
        <f t="shared" si="35"/>
        <v>0</v>
      </c>
      <c r="BR55" s="30">
        <f t="shared" si="136"/>
        <v>0</v>
      </c>
      <c r="BS55" s="30">
        <f t="shared" si="136"/>
        <v>0</v>
      </c>
      <c r="BT55" s="30"/>
      <c r="BU55" s="27" t="e">
        <f t="shared" si="37"/>
        <v>#VALUE!</v>
      </c>
      <c r="BV55" s="28">
        <f t="shared" si="38"/>
        <v>0</v>
      </c>
      <c r="BW55" s="27" t="e">
        <f t="shared" si="39"/>
        <v>#VALUE!</v>
      </c>
      <c r="BX55" s="28">
        <f t="shared" si="40"/>
        <v>0</v>
      </c>
      <c r="BY55" s="28">
        <f>IF(OR(T55="",T55=" ",T55="　"),0,IF(D55&gt;=810101,0,IF(BJ55=1,1,IF(MATCH(T55,Sheet2!$D$3:$D$12,1)&lt;=2,1,0))))</f>
        <v>0</v>
      </c>
      <c r="BZ55" s="28">
        <f>IF(OR(X55="",X55=" ",X55="　"),0,IF(D55&gt;=810101,0,IF(BK55=1,1,IF(MATCH(X55,Sheet2!$D$3:$D$12,1)&lt;=2,1,0))))</f>
        <v>0</v>
      </c>
      <c r="CA55" s="28">
        <f>IF(OR(AB55="",AB55=" ",AB55="　"),0,IF(D55&gt;=810101,0,IF(BL55=1,1,IF(MATCH(AB55,Sheet2!$D$3:$D$12,1)&lt;=2,1,0))))</f>
        <v>0</v>
      </c>
      <c r="CB55" s="28">
        <f>IF(OR(AF55="",AF55=" ",AF55="　"),0,IF(D55&gt;=810101,0,IF(BM55=1,1,IF(MATCH(AF55,Sheet2!$D$3:$D$12,1)&lt;=2,1,0))))</f>
        <v>0</v>
      </c>
      <c r="CC55" s="29">
        <f t="shared" si="41"/>
        <v>4</v>
      </c>
      <c r="CD55" s="29">
        <f t="shared" si="42"/>
        <v>3</v>
      </c>
      <c r="CE55" s="30">
        <f t="shared" si="43"/>
        <v>0</v>
      </c>
      <c r="CF55" s="30">
        <f t="shared" si="44"/>
        <v>0</v>
      </c>
      <c r="CG55" s="30">
        <f t="shared" si="137"/>
        <v>0</v>
      </c>
      <c r="CH55" s="30">
        <f t="shared" si="137"/>
        <v>0</v>
      </c>
      <c r="CI55" s="30"/>
      <c r="CJ55" s="27" t="e">
        <f t="shared" si="46"/>
        <v>#VALUE!</v>
      </c>
      <c r="CK55" s="28">
        <f t="shared" si="47"/>
        <v>0</v>
      </c>
      <c r="CL55" s="27" t="e">
        <f t="shared" si="48"/>
        <v>#VALUE!</v>
      </c>
      <c r="CM55" s="28">
        <f t="shared" si="49"/>
        <v>0</v>
      </c>
      <c r="CN55" s="28">
        <f>IF(OR(T55="",T55=" ",T55="　"),0,IF(D55&gt;=810701,0,IF(BY55=1,1,IF(MATCH(T55,Sheet2!$D$3:$D$12,1)&lt;=3,1,0))))</f>
        <v>0</v>
      </c>
      <c r="CO55" s="28">
        <f>IF(OR(X55="",X55=" ",X55="　"),0,IF(D55&gt;=810701,0,IF(BZ55=1,1,IF(MATCH(X55,Sheet2!$D$3:$D$12,1)&lt;=3,1,0))))</f>
        <v>0</v>
      </c>
      <c r="CP55" s="28">
        <f>IF(OR(AB55="",AB55=" ",AB55="　"),0,IF(D55&gt;=810701,0,IF(CA55=1,1,IF(MATCH(AB55,Sheet2!$D$3:$D$12,1)&lt;=3,1,0))))</f>
        <v>0</v>
      </c>
      <c r="CQ55" s="28">
        <f>IF(OR(AF55="",AF55=" ",AF55="　"),0,IF(D55&gt;=810701,0,IF(CB55=1,1,IF(MATCH(AF55,Sheet2!$D$3:$D$12,1)&lt;=3,1,0))))</f>
        <v>0</v>
      </c>
      <c r="CR55" s="29">
        <f t="shared" si="50"/>
        <v>4</v>
      </c>
      <c r="CS55" s="29">
        <f t="shared" si="51"/>
        <v>3</v>
      </c>
      <c r="CT55" s="30">
        <f t="shared" si="52"/>
        <v>0</v>
      </c>
      <c r="CU55" s="30">
        <f t="shared" si="53"/>
        <v>0</v>
      </c>
      <c r="CV55" s="30">
        <f t="shared" si="138"/>
        <v>0</v>
      </c>
      <c r="CW55" s="30">
        <f t="shared" si="138"/>
        <v>0</v>
      </c>
      <c r="CX55" s="31"/>
      <c r="CY55" s="27" t="e">
        <f t="shared" si="55"/>
        <v>#VALUE!</v>
      </c>
      <c r="CZ55" s="28">
        <f t="shared" si="56"/>
        <v>0</v>
      </c>
      <c r="DA55" s="27" t="e">
        <f t="shared" si="57"/>
        <v>#VALUE!</v>
      </c>
      <c r="DB55" s="28">
        <f t="shared" si="58"/>
        <v>0</v>
      </c>
      <c r="DC55" s="28">
        <f>IF(OR(T55="",T55=" ",T55="　"),0,IF(D55&gt;=820101,0,IF(CN55=1,1,IF(MATCH(T55,Sheet2!$D$3:$D$12,1)&lt;=4,1,0))))</f>
        <v>0</v>
      </c>
      <c r="DD55" s="28">
        <f>IF(OR(X55="",X55=" ",X55="　"),0,IF(D55&gt;=820101,0,IF(CO55=1,1,IF(MATCH(X55,Sheet2!$D$3:$D$12,1)&lt;=4,1,0))))</f>
        <v>0</v>
      </c>
      <c r="DE55" s="28">
        <f>IF(OR(AB55="",AB55=" ",AB55="　"),0,IF(D55&gt;=820101,0,IF(CP55=1,1,IF(MATCH(AB55,Sheet2!$D$3:$D$12,1)&lt;=4,1,0))))</f>
        <v>0</v>
      </c>
      <c r="DF55" s="28">
        <f>IF(OR(AF55="",AF55=" ",AF55="　"),0,IF(D55&gt;=820101,0,IF(CQ55=1,1,IF(MATCH(AF55,Sheet2!$D$3:$D$12,1)&lt;=4,1,0))))</f>
        <v>0</v>
      </c>
      <c r="DG55" s="29">
        <f t="shared" si="59"/>
        <v>3</v>
      </c>
      <c r="DH55" s="29">
        <f t="shared" si="60"/>
        <v>3</v>
      </c>
      <c r="DI55" s="30">
        <f t="shared" si="61"/>
        <v>0</v>
      </c>
      <c r="DJ55" s="30">
        <f t="shared" si="62"/>
        <v>0</v>
      </c>
      <c r="DK55" s="30">
        <f t="shared" si="139"/>
        <v>0</v>
      </c>
      <c r="DL55" s="30">
        <f t="shared" si="139"/>
        <v>0</v>
      </c>
      <c r="DM55" s="31"/>
      <c r="DN55" s="27" t="e">
        <f t="shared" si="64"/>
        <v>#VALUE!</v>
      </c>
      <c r="DO55" s="28">
        <f t="shared" si="65"/>
        <v>0</v>
      </c>
      <c r="DP55" s="27" t="e">
        <f t="shared" si="66"/>
        <v>#VALUE!</v>
      </c>
      <c r="DQ55" s="28">
        <f t="shared" si="67"/>
        <v>0</v>
      </c>
      <c r="DR55" s="28">
        <f>IF(OR(T55="",T55=" ",T55="　"),0,IF(D55&gt;=820701,0,IF(DC55=1,1,IF(MATCH(T55,Sheet2!$D$3:$D$12,1)&lt;=5,1,0))))</f>
        <v>0</v>
      </c>
      <c r="DS55" s="28">
        <f>IF(OR(X55="",X55=" ",X55="　"),0,IF(D55&gt;=820701,0,IF(DD55=1,1,IF(MATCH(X55,Sheet2!$D$3:$D$12,1)&lt;=5,1,0))))</f>
        <v>0</v>
      </c>
      <c r="DT55" s="28">
        <f>IF(OR(AB55="",AB55=" ",AB55="　"),0,IF(D55&gt;=820701,0,IF(DE55=1,1,IF(MATCH(AB55,Sheet2!$D$3:$D$12,1)&lt;=5,1,0))))</f>
        <v>0</v>
      </c>
      <c r="DU55" s="28">
        <f>IF(OR(AF55="",AF55=" ",AF55="　"),0,IF(D55&gt;=820701,0,IF(DF55=1,1,IF(MATCH(AF55,Sheet2!$D$3:$D$12,1)&lt;=5,1,0))))</f>
        <v>0</v>
      </c>
      <c r="DV55" s="29">
        <f t="shared" si="68"/>
        <v>3</v>
      </c>
      <c r="DW55" s="29">
        <f t="shared" si="69"/>
        <v>3</v>
      </c>
      <c r="DX55" s="30">
        <f t="shared" si="70"/>
        <v>0</v>
      </c>
      <c r="DY55" s="30">
        <f t="shared" si="71"/>
        <v>0</v>
      </c>
      <c r="DZ55" s="30">
        <f t="shared" si="140"/>
        <v>0</v>
      </c>
      <c r="EA55" s="30">
        <f t="shared" si="140"/>
        <v>0</v>
      </c>
      <c r="EB55" s="31"/>
      <c r="EC55" s="27" t="e">
        <f t="shared" si="73"/>
        <v>#VALUE!</v>
      </c>
      <c r="ED55" s="28">
        <f t="shared" si="74"/>
        <v>0</v>
      </c>
      <c r="EE55" s="27" t="e">
        <f t="shared" si="75"/>
        <v>#VALUE!</v>
      </c>
      <c r="EF55" s="28">
        <f t="shared" si="76"/>
        <v>0</v>
      </c>
      <c r="EG55" s="28">
        <f>IF(OR(T55="",T55=" ",T55="　"),0,IF(D55&gt;=830101,0,IF(DR55=1,1,IF(MATCH(T55,Sheet2!$D$3:$D$12,1)&lt;=6,1,0))))</f>
        <v>0</v>
      </c>
      <c r="EH55" s="28">
        <f>IF(OR(X55="",X55=" ",X55="　"),0,IF(D55&gt;=830101,0,IF(DS55=1,1,IF(MATCH(X55,Sheet2!$D$3:$D$12,1)&lt;=6,1,0))))</f>
        <v>0</v>
      </c>
      <c r="EI55" s="28">
        <f>IF(OR(AB55="",AB55=" ",AB55="　"),0,IF(D55&gt;=830101,0,IF(DT55=1,1,IF(MATCH(AB55,Sheet2!$D$3:$D$12,1)&lt;=6,1,0))))</f>
        <v>0</v>
      </c>
      <c r="EJ55" s="28">
        <f>IF(OR(AF55="",AF55=" ",AF55="　"),0,IF(D55&gt;=830101,0,IF(DU55=1,1,IF(MATCH(AF55,Sheet2!$D$3:$D$12,1)&lt;=6,1,0))))</f>
        <v>0</v>
      </c>
      <c r="EK55" s="29">
        <f t="shared" si="77"/>
        <v>2</v>
      </c>
      <c r="EL55" s="29">
        <f t="shared" si="78"/>
        <v>2</v>
      </c>
      <c r="EM55" s="30">
        <f t="shared" si="79"/>
        <v>0</v>
      </c>
      <c r="EN55" s="30">
        <f t="shared" si="80"/>
        <v>0</v>
      </c>
      <c r="EO55" s="30">
        <f t="shared" si="141"/>
        <v>0</v>
      </c>
      <c r="EP55" s="30">
        <f t="shared" si="141"/>
        <v>0</v>
      </c>
      <c r="EQ55" s="31"/>
      <c r="ER55" s="27" t="e">
        <f t="shared" si="82"/>
        <v>#VALUE!</v>
      </c>
      <c r="ES55" s="28">
        <f t="shared" si="83"/>
        <v>0</v>
      </c>
      <c r="ET55" s="27" t="e">
        <f t="shared" si="84"/>
        <v>#VALUE!</v>
      </c>
      <c r="EU55" s="28">
        <f t="shared" si="85"/>
        <v>0</v>
      </c>
      <c r="EV55" s="28">
        <f>IF(OR(T55="",T55=" ",T55="　"),0,IF(D55&gt;=830701,0,IF(EG55=1,1,IF(MATCH(T55,Sheet2!$D$3:$D$12,1)&lt;=7,1,0))))</f>
        <v>0</v>
      </c>
      <c r="EW55" s="28">
        <f>IF(OR(X55="",X55=" ",X55="　"),0,IF(D55&gt;=830701,0,IF(EH55=1,1,IF(MATCH(X55,Sheet2!$D$3:$D$12,1)&lt;=7,1,0))))</f>
        <v>0</v>
      </c>
      <c r="EX55" s="28">
        <f>IF(OR(AB55="",AB55=" ",AB55="　"),0,IF(D55&gt;=830701,0,IF(EI55=1,1,IF(MATCH(AB55,Sheet2!$D$3:$D$12,1)&lt;=7,1,0))))</f>
        <v>0</v>
      </c>
      <c r="EY55" s="28">
        <f>IF(OR(AF55="",AF55=" ",AF55="　"),0,IF(D55&gt;=830701,0,IF(EJ55=1,1,IF(MATCH(AF55,Sheet2!$D$3:$D$12,1)&lt;=7,1,0))))</f>
        <v>0</v>
      </c>
      <c r="EZ55" s="29">
        <f t="shared" si="86"/>
        <v>2</v>
      </c>
      <c r="FA55" s="29">
        <f t="shared" si="87"/>
        <v>2</v>
      </c>
      <c r="FB55" s="30">
        <f t="shared" si="88"/>
        <v>0</v>
      </c>
      <c r="FC55" s="30">
        <f t="shared" si="89"/>
        <v>0</v>
      </c>
      <c r="FD55" s="30">
        <f t="shared" si="142"/>
        <v>0</v>
      </c>
      <c r="FE55" s="30">
        <f t="shared" si="142"/>
        <v>0</v>
      </c>
      <c r="FF55" s="31"/>
      <c r="FG55" s="27" t="e">
        <f t="shared" si="91"/>
        <v>#VALUE!</v>
      </c>
      <c r="FH55" s="28">
        <f t="shared" si="92"/>
        <v>0</v>
      </c>
      <c r="FI55" s="27" t="e">
        <f t="shared" si="93"/>
        <v>#VALUE!</v>
      </c>
      <c r="FJ55" s="28">
        <f t="shared" si="94"/>
        <v>0</v>
      </c>
      <c r="FK55" s="28">
        <f>IF(OR(T55="",T55=" ",T55="　"),0,IF(D55&gt;=840101,0,IF(EV55=1,1,IF(MATCH(T55,Sheet2!$D$3:$D$12,1)&lt;=8,1,0))))</f>
        <v>0</v>
      </c>
      <c r="FL55" s="28">
        <f>IF(OR(X55="",X55=" ",X55="　"),0,IF(D55&gt;=840101,0,IF(EW55=1,1,IF(MATCH(X55,Sheet2!$D$3:$D$12,1)&lt;=8,1,0))))</f>
        <v>0</v>
      </c>
      <c r="FM55" s="28">
        <f>IF(OR(AB55="",AB55=" ",AB55="　"),0,IF(D55&gt;=840101,0,IF(EX55=1,1,IF(MATCH(AB55,Sheet2!$D$3:$D$12,1)&lt;=8,1,0))))</f>
        <v>0</v>
      </c>
      <c r="FN55" s="28">
        <f>IF(OR(AF55="",AF55=" ",AF55="　"),0,IF(D55&gt;=840101,0,IF(EY55=1,1,IF(MATCH(AF55,Sheet2!$D$3:$D$12,1)&lt;=8,1,0))))</f>
        <v>0</v>
      </c>
      <c r="FO55" s="29">
        <f t="shared" si="95"/>
        <v>1</v>
      </c>
      <c r="FP55" s="29">
        <f t="shared" si="96"/>
        <v>1</v>
      </c>
      <c r="FQ55" s="30">
        <f t="shared" si="97"/>
        <v>0</v>
      </c>
      <c r="FR55" s="30">
        <f t="shared" si="98"/>
        <v>0</v>
      </c>
      <c r="FS55" s="30">
        <f t="shared" si="143"/>
        <v>0</v>
      </c>
      <c r="FT55" s="30">
        <f t="shared" si="143"/>
        <v>0</v>
      </c>
      <c r="FU55" s="31"/>
      <c r="FV55" s="27" t="e">
        <f t="shared" si="100"/>
        <v>#VALUE!</v>
      </c>
      <c r="FW55" s="28">
        <f t="shared" si="101"/>
        <v>0</v>
      </c>
      <c r="FX55" s="27" t="e">
        <f t="shared" si="102"/>
        <v>#VALUE!</v>
      </c>
      <c r="FY55" s="28">
        <f t="shared" si="103"/>
        <v>0</v>
      </c>
      <c r="FZ55" s="28">
        <f>IF(OR(T55="",T55=" ",T55="　"),0,IF(D55&gt;=840701,0,IF(FK55=1,1,IF(MATCH(T55,Sheet2!$D$3:$D$12,1)&lt;=9,1,0))))</f>
        <v>0</v>
      </c>
      <c r="GA55" s="28">
        <f>IF(OR(X55="",X55=" ",X55="　"),0,IF(D55&gt;=840701,0,IF(FL55=1,1,IF(MATCH(X55,Sheet2!$D$3:$D$12,1)&lt;=9,1,0))))</f>
        <v>0</v>
      </c>
      <c r="GB55" s="28">
        <f>IF(OR(AB55="",AB55=" ",AB55="　"),0,IF(D55&gt;=840701,0,IF(FM55=1,1,IF(MATCH(AB55,Sheet2!$D$3:$D$12,1)&lt;=9,1,0))))</f>
        <v>0</v>
      </c>
      <c r="GC55" s="28">
        <f>IF(OR(AF55="",AF55=" ",AF55="　"),0,IF(D55&gt;=840701,0,IF(FN55=1,1,IF(MATCH(AF55,Sheet2!$D$3:$D$12,1)&lt;=9,1,0))))</f>
        <v>0</v>
      </c>
      <c r="GD55" s="29">
        <f t="shared" si="104"/>
        <v>1</v>
      </c>
      <c r="GE55" s="29">
        <f t="shared" si="105"/>
        <v>1</v>
      </c>
      <c r="GF55" s="30">
        <f t="shared" si="106"/>
        <v>0</v>
      </c>
      <c r="GG55" s="30">
        <f t="shared" si="107"/>
        <v>0</v>
      </c>
      <c r="GH55" s="30">
        <f t="shared" si="144"/>
        <v>0</v>
      </c>
      <c r="GI55" s="30">
        <f t="shared" si="144"/>
        <v>0</v>
      </c>
      <c r="GJ55" s="31"/>
      <c r="GK55" s="27" t="e">
        <f t="shared" si="109"/>
        <v>#VALUE!</v>
      </c>
      <c r="GL55" s="28">
        <f t="shared" si="110"/>
        <v>0</v>
      </c>
      <c r="GM55" s="27" t="e">
        <f t="shared" si="111"/>
        <v>#VALUE!</v>
      </c>
      <c r="GN55" s="28">
        <f t="shared" si="112"/>
        <v>0</v>
      </c>
      <c r="GO55" s="28">
        <f>IF(OR(T55="",T55=" ",T55="　"),0,IF(D55&gt;=840701,0,IF(FZ55=1,1,IF(MATCH(T55,Sheet2!$D$3:$D$12,1)&lt;=10,1,0))))</f>
        <v>0</v>
      </c>
      <c r="GP55" s="28">
        <f>IF(OR(X55="",X55=" ",X55="　"),0,IF(D55&gt;=840701,0,IF(GA55=1,1,IF(MATCH(X55,Sheet2!$D$3:$D$12,1)&lt;=10,1,0))))</f>
        <v>0</v>
      </c>
      <c r="GQ55" s="28">
        <f>IF(OR(AB55="",AB55=" ",AB55="　"),0,IF(D55&gt;=840701,0,IF(GB55=1,1,IF(MATCH(AB55,Sheet2!$D$3:$D$12,1)&lt;=10,1,0))))</f>
        <v>0</v>
      </c>
      <c r="GR55" s="28">
        <f>IF(OR(AF55="",AF55=" ",AF55="　"),0,IF(D55&gt;=840701,0,IF(GC55=1,1,IF(MATCH(AF55,Sheet2!$D$3:$D$12,1)&lt;=10,1,0))))</f>
        <v>0</v>
      </c>
      <c r="GS55" s="29">
        <f t="shared" si="113"/>
        <v>0</v>
      </c>
      <c r="GT55" s="29">
        <f t="shared" si="114"/>
        <v>0</v>
      </c>
      <c r="GU55" s="30">
        <f t="shared" si="115"/>
        <v>0</v>
      </c>
      <c r="GV55" s="30">
        <f t="shared" si="116"/>
        <v>0</v>
      </c>
      <c r="GW55" s="30">
        <f t="shared" si="145"/>
        <v>0</v>
      </c>
      <c r="GX55" s="30">
        <f t="shared" si="145"/>
        <v>0</v>
      </c>
      <c r="GY55" s="131"/>
      <c r="GZ55" s="39" t="str">
        <f t="shared" si="118"/>
        <v>1911/00/00</v>
      </c>
      <c r="HA55" s="131" t="e">
        <f t="shared" si="119"/>
        <v>#VALUE!</v>
      </c>
      <c r="HB55" s="131" t="str">
        <f t="shared" si="120"/>
        <v>1911/00/00</v>
      </c>
      <c r="HC55" s="131" t="e">
        <f t="shared" si="121"/>
        <v>#VALUE!</v>
      </c>
      <c r="HD55" s="131" t="str">
        <f t="shared" si="122"/>
        <v>1911/00/00</v>
      </c>
      <c r="HE55" s="131" t="e">
        <f t="shared" si="123"/>
        <v>#VALUE!</v>
      </c>
      <c r="HF55" s="131" t="str">
        <f t="shared" si="124"/>
        <v>2016/01/01</v>
      </c>
      <c r="HH55" s="131">
        <f>IF(OR(C55="",C55=" ",C55="　"),0,IF(D55&gt;780630,0,ROUND(VLOOKUP(F55,Sheet2!$A$1:$B$20,2,FALSE)*E55,0)))</f>
        <v>0</v>
      </c>
      <c r="HI55" s="131">
        <f t="shared" si="125"/>
        <v>0</v>
      </c>
      <c r="HJ55" s="131">
        <f t="shared" si="126"/>
        <v>0</v>
      </c>
      <c r="HL55" s="131" t="str">
        <f t="shared" si="127"/>
        <v/>
      </c>
      <c r="HM55" s="131" t="str">
        <f t="shared" si="128"/>
        <v/>
      </c>
      <c r="HN55" s="131" t="str">
        <f t="shared" si="129"/>
        <v/>
      </c>
      <c r="HO55" s="131" t="str">
        <f t="shared" si="130"/>
        <v/>
      </c>
      <c r="HP55" s="131" t="str">
        <f t="shared" si="131"/>
        <v/>
      </c>
      <c r="HQ55" s="131" t="str">
        <f t="shared" si="131"/>
        <v/>
      </c>
      <c r="HR55" s="131" t="str">
        <f t="shared" si="132"/>
        <v/>
      </c>
    </row>
    <row r="56" spans="1:226" ht="60" customHeight="1">
      <c r="A56" s="125">
        <v>51</v>
      </c>
      <c r="B56" s="32"/>
      <c r="C56" s="33"/>
      <c r="D56" s="34"/>
      <c r="E56" s="55"/>
      <c r="F56" s="46"/>
      <c r="G56" s="48">
        <f>IF(OR(C56="",C56=" ",C56="　"),0,IF(D56&gt;780630,0,ROUND(VLOOKUP(F56,Sheet2!$A$1:$B$20,2,FALSE),0)))</f>
        <v>0</v>
      </c>
      <c r="H56" s="49">
        <f t="shared" si="0"/>
        <v>0</v>
      </c>
      <c r="I56" s="24">
        <f t="shared" si="1"/>
        <v>0</v>
      </c>
      <c r="J56" s="25">
        <f t="shared" si="2"/>
        <v>0</v>
      </c>
      <c r="K56" s="35"/>
      <c r="L56" s="133" t="str">
        <f t="shared" si="133"/>
        <v/>
      </c>
      <c r="M56" s="51" t="str">
        <f t="shared" si="4"/>
        <v/>
      </c>
      <c r="N56" s="56">
        <v>15.5</v>
      </c>
      <c r="O56" s="38"/>
      <c r="P56" s="133" t="str">
        <f t="shared" si="134"/>
        <v/>
      </c>
      <c r="Q56" s="51" t="str">
        <f t="shared" si="6"/>
        <v/>
      </c>
      <c r="R56" s="56">
        <v>15.5</v>
      </c>
      <c r="S56" s="38"/>
      <c r="T56" s="34"/>
      <c r="U56" s="51" t="str">
        <f t="shared" si="7"/>
        <v/>
      </c>
      <c r="V56" s="56">
        <v>15.5</v>
      </c>
      <c r="W56" s="38"/>
      <c r="X56" s="34"/>
      <c r="Y56" s="51" t="str">
        <f t="shared" si="8"/>
        <v/>
      </c>
      <c r="Z56" s="56">
        <v>15.5</v>
      </c>
      <c r="AA56" s="35"/>
      <c r="AB56" s="34"/>
      <c r="AC56" s="51" t="str">
        <f t="shared" si="9"/>
        <v/>
      </c>
      <c r="AD56" s="56">
        <v>15.5</v>
      </c>
      <c r="AE56" s="38"/>
      <c r="AF56" s="34"/>
      <c r="AG56" s="51" t="str">
        <f t="shared" si="10"/>
        <v/>
      </c>
      <c r="AH56" s="56">
        <v>15.5</v>
      </c>
      <c r="AI56" s="37">
        <f t="shared" si="11"/>
        <v>0</v>
      </c>
      <c r="AJ56" s="47">
        <f t="shared" si="12"/>
        <v>0</v>
      </c>
      <c r="AK56" s="26">
        <f t="shared" si="13"/>
        <v>0</v>
      </c>
      <c r="AL56" s="53">
        <f t="shared" si="14"/>
        <v>0</v>
      </c>
      <c r="AM56" s="36"/>
      <c r="AN56" s="54"/>
      <c r="AO56" s="131" t="e">
        <f>VLOOKUP(LEFT(C56,1),Sheet2!$L$3:$M$28,2,FALSE)&amp;MID(C56,2,9)</f>
        <v>#N/A</v>
      </c>
      <c r="AP56" s="131" t="e">
        <f t="shared" si="15"/>
        <v>#N/A</v>
      </c>
      <c r="AQ56" s="131" t="e">
        <f t="shared" si="16"/>
        <v>#N/A</v>
      </c>
      <c r="AR56" s="27">
        <f t="shared" si="17"/>
        <v>0</v>
      </c>
      <c r="AS56" s="28">
        <f t="shared" si="18"/>
        <v>0</v>
      </c>
      <c r="AT56" s="27">
        <f t="shared" si="19"/>
        <v>0</v>
      </c>
      <c r="AU56" s="28">
        <f t="shared" si="20"/>
        <v>0</v>
      </c>
      <c r="AV56" s="28">
        <f t="shared" si="21"/>
        <v>0</v>
      </c>
      <c r="AW56" s="28">
        <f t="shared" si="22"/>
        <v>0</v>
      </c>
      <c r="AX56" s="28">
        <f t="shared" si="23"/>
        <v>0</v>
      </c>
      <c r="AY56" s="28">
        <f t="shared" si="24"/>
        <v>0</v>
      </c>
      <c r="AZ56" s="29" t="str">
        <f t="shared" si="25"/>
        <v/>
      </c>
      <c r="BA56" s="29"/>
      <c r="BB56" s="30">
        <f t="shared" si="135"/>
        <v>0</v>
      </c>
      <c r="BC56" s="30">
        <f t="shared" si="135"/>
        <v>0</v>
      </c>
      <c r="BD56" s="31">
        <f t="shared" si="27"/>
        <v>0</v>
      </c>
      <c r="BE56" s="131"/>
      <c r="BF56" s="27" t="e">
        <f t="shared" si="28"/>
        <v>#VALUE!</v>
      </c>
      <c r="BG56" s="28">
        <f t="shared" si="29"/>
        <v>0</v>
      </c>
      <c r="BH56" s="27" t="e">
        <f t="shared" si="30"/>
        <v>#VALUE!</v>
      </c>
      <c r="BI56" s="28">
        <f t="shared" si="31"/>
        <v>0</v>
      </c>
      <c r="BJ56" s="28">
        <f>IF(OR(T56="",T56=" ",T56="　"),0,IF(D56&gt;=800701,0,IF(MATCH(T56,Sheet2!$D$3:$D$12,1)&lt;=1,1,0)))</f>
        <v>0</v>
      </c>
      <c r="BK56" s="28">
        <f>IF(OR(X56="",X56=" ",X56="　"),0,IF(D56&gt;=800701,0,IF(MATCH(X56,Sheet2!$D$3:$D$12,1)&lt;=1,1,0)))</f>
        <v>0</v>
      </c>
      <c r="BL56" s="28">
        <f>IF(OR(AB56="",AB56=" ",AB56="　"),0,IF(D56&gt;=800701,0,IF(MATCH(AB56,Sheet2!$D$3:$D$12,1)&lt;=1,1,0)))</f>
        <v>0</v>
      </c>
      <c r="BM56" s="28">
        <f>IF(OR(AF56="",AF56=" ",AF56="　"),0,IF(D56&gt;=800701,0,IF(MATCH(AF56,Sheet2!$D$3:$D$12,1)&lt;=1,1,0)))</f>
        <v>0</v>
      </c>
      <c r="BN56" s="29">
        <f t="shared" si="32"/>
        <v>5</v>
      </c>
      <c r="BO56" s="29">
        <f t="shared" si="33"/>
        <v>3</v>
      </c>
      <c r="BP56" s="30">
        <f t="shared" si="34"/>
        <v>0</v>
      </c>
      <c r="BQ56" s="30">
        <f t="shared" si="35"/>
        <v>0</v>
      </c>
      <c r="BR56" s="30">
        <f t="shared" si="136"/>
        <v>0</v>
      </c>
      <c r="BS56" s="30">
        <f t="shared" si="136"/>
        <v>0</v>
      </c>
      <c r="BT56" s="30"/>
      <c r="BU56" s="27" t="e">
        <f t="shared" si="37"/>
        <v>#VALUE!</v>
      </c>
      <c r="BV56" s="28">
        <f t="shared" si="38"/>
        <v>0</v>
      </c>
      <c r="BW56" s="27" t="e">
        <f t="shared" si="39"/>
        <v>#VALUE!</v>
      </c>
      <c r="BX56" s="28">
        <f t="shared" si="40"/>
        <v>0</v>
      </c>
      <c r="BY56" s="28">
        <f>IF(OR(T56="",T56=" ",T56="　"),0,IF(D56&gt;=810101,0,IF(BJ56=1,1,IF(MATCH(T56,Sheet2!$D$3:$D$12,1)&lt;=2,1,0))))</f>
        <v>0</v>
      </c>
      <c r="BZ56" s="28">
        <f>IF(OR(X56="",X56=" ",X56="　"),0,IF(D56&gt;=810101,0,IF(BK56=1,1,IF(MATCH(X56,Sheet2!$D$3:$D$12,1)&lt;=2,1,0))))</f>
        <v>0</v>
      </c>
      <c r="CA56" s="28">
        <f>IF(OR(AB56="",AB56=" ",AB56="　"),0,IF(D56&gt;=810101,0,IF(BL56=1,1,IF(MATCH(AB56,Sheet2!$D$3:$D$12,1)&lt;=2,1,0))))</f>
        <v>0</v>
      </c>
      <c r="CB56" s="28">
        <f>IF(OR(AF56="",AF56=" ",AF56="　"),0,IF(D56&gt;=810101,0,IF(BM56=1,1,IF(MATCH(AF56,Sheet2!$D$3:$D$12,1)&lt;=2,1,0))))</f>
        <v>0</v>
      </c>
      <c r="CC56" s="29">
        <f t="shared" si="41"/>
        <v>4</v>
      </c>
      <c r="CD56" s="29">
        <f t="shared" si="42"/>
        <v>3</v>
      </c>
      <c r="CE56" s="30">
        <f t="shared" si="43"/>
        <v>0</v>
      </c>
      <c r="CF56" s="30">
        <f t="shared" si="44"/>
        <v>0</v>
      </c>
      <c r="CG56" s="30">
        <f t="shared" si="137"/>
        <v>0</v>
      </c>
      <c r="CH56" s="30">
        <f t="shared" si="137"/>
        <v>0</v>
      </c>
      <c r="CI56" s="30"/>
      <c r="CJ56" s="27" t="e">
        <f t="shared" si="46"/>
        <v>#VALUE!</v>
      </c>
      <c r="CK56" s="28">
        <f t="shared" si="47"/>
        <v>0</v>
      </c>
      <c r="CL56" s="27" t="e">
        <f t="shared" si="48"/>
        <v>#VALUE!</v>
      </c>
      <c r="CM56" s="28">
        <f t="shared" si="49"/>
        <v>0</v>
      </c>
      <c r="CN56" s="28">
        <f>IF(OR(T56="",T56=" ",T56="　"),0,IF(D56&gt;=810701,0,IF(BY56=1,1,IF(MATCH(T56,Sheet2!$D$3:$D$12,1)&lt;=3,1,0))))</f>
        <v>0</v>
      </c>
      <c r="CO56" s="28">
        <f>IF(OR(X56="",X56=" ",X56="　"),0,IF(D56&gt;=810701,0,IF(BZ56=1,1,IF(MATCH(X56,Sheet2!$D$3:$D$12,1)&lt;=3,1,0))))</f>
        <v>0</v>
      </c>
      <c r="CP56" s="28">
        <f>IF(OR(AB56="",AB56=" ",AB56="　"),0,IF(D56&gt;=810701,0,IF(CA56=1,1,IF(MATCH(AB56,Sheet2!$D$3:$D$12,1)&lt;=3,1,0))))</f>
        <v>0</v>
      </c>
      <c r="CQ56" s="28">
        <f>IF(OR(AF56="",AF56=" ",AF56="　"),0,IF(D56&gt;=810701,0,IF(CB56=1,1,IF(MATCH(AF56,Sheet2!$D$3:$D$12,1)&lt;=3,1,0))))</f>
        <v>0</v>
      </c>
      <c r="CR56" s="29">
        <f t="shared" si="50"/>
        <v>4</v>
      </c>
      <c r="CS56" s="29">
        <f t="shared" si="51"/>
        <v>3</v>
      </c>
      <c r="CT56" s="30">
        <f t="shared" si="52"/>
        <v>0</v>
      </c>
      <c r="CU56" s="30">
        <f t="shared" si="53"/>
        <v>0</v>
      </c>
      <c r="CV56" s="30">
        <f t="shared" si="138"/>
        <v>0</v>
      </c>
      <c r="CW56" s="30">
        <f t="shared" si="138"/>
        <v>0</v>
      </c>
      <c r="CX56" s="31"/>
      <c r="CY56" s="27" t="e">
        <f t="shared" si="55"/>
        <v>#VALUE!</v>
      </c>
      <c r="CZ56" s="28">
        <f t="shared" si="56"/>
        <v>0</v>
      </c>
      <c r="DA56" s="27" t="e">
        <f t="shared" si="57"/>
        <v>#VALUE!</v>
      </c>
      <c r="DB56" s="28">
        <f t="shared" si="58"/>
        <v>0</v>
      </c>
      <c r="DC56" s="28">
        <f>IF(OR(T56="",T56=" ",T56="　"),0,IF(D56&gt;=820101,0,IF(CN56=1,1,IF(MATCH(T56,Sheet2!$D$3:$D$12,1)&lt;=4,1,0))))</f>
        <v>0</v>
      </c>
      <c r="DD56" s="28">
        <f>IF(OR(X56="",X56=" ",X56="　"),0,IF(D56&gt;=820101,0,IF(CO56=1,1,IF(MATCH(X56,Sheet2!$D$3:$D$12,1)&lt;=4,1,0))))</f>
        <v>0</v>
      </c>
      <c r="DE56" s="28">
        <f>IF(OR(AB56="",AB56=" ",AB56="　"),0,IF(D56&gt;=820101,0,IF(CP56=1,1,IF(MATCH(AB56,Sheet2!$D$3:$D$12,1)&lt;=4,1,0))))</f>
        <v>0</v>
      </c>
      <c r="DF56" s="28">
        <f>IF(OR(AF56="",AF56=" ",AF56="　"),0,IF(D56&gt;=820101,0,IF(CQ56=1,1,IF(MATCH(AF56,Sheet2!$D$3:$D$12,1)&lt;=4,1,0))))</f>
        <v>0</v>
      </c>
      <c r="DG56" s="29">
        <f t="shared" si="59"/>
        <v>3</v>
      </c>
      <c r="DH56" s="29">
        <f t="shared" si="60"/>
        <v>3</v>
      </c>
      <c r="DI56" s="30">
        <f t="shared" si="61"/>
        <v>0</v>
      </c>
      <c r="DJ56" s="30">
        <f t="shared" si="62"/>
        <v>0</v>
      </c>
      <c r="DK56" s="30">
        <f t="shared" si="139"/>
        <v>0</v>
      </c>
      <c r="DL56" s="30">
        <f t="shared" si="139"/>
        <v>0</v>
      </c>
      <c r="DM56" s="31"/>
      <c r="DN56" s="27" t="e">
        <f t="shared" si="64"/>
        <v>#VALUE!</v>
      </c>
      <c r="DO56" s="28">
        <f t="shared" si="65"/>
        <v>0</v>
      </c>
      <c r="DP56" s="27" t="e">
        <f t="shared" si="66"/>
        <v>#VALUE!</v>
      </c>
      <c r="DQ56" s="28">
        <f t="shared" si="67"/>
        <v>0</v>
      </c>
      <c r="DR56" s="28">
        <f>IF(OR(T56="",T56=" ",T56="　"),0,IF(D56&gt;=820701,0,IF(DC56=1,1,IF(MATCH(T56,Sheet2!$D$3:$D$12,1)&lt;=5,1,0))))</f>
        <v>0</v>
      </c>
      <c r="DS56" s="28">
        <f>IF(OR(X56="",X56=" ",X56="　"),0,IF(D56&gt;=820701,0,IF(DD56=1,1,IF(MATCH(X56,Sheet2!$D$3:$D$12,1)&lt;=5,1,0))))</f>
        <v>0</v>
      </c>
      <c r="DT56" s="28">
        <f>IF(OR(AB56="",AB56=" ",AB56="　"),0,IF(D56&gt;=820701,0,IF(DE56=1,1,IF(MATCH(AB56,Sheet2!$D$3:$D$12,1)&lt;=5,1,0))))</f>
        <v>0</v>
      </c>
      <c r="DU56" s="28">
        <f>IF(OR(AF56="",AF56=" ",AF56="　"),0,IF(D56&gt;=820701,0,IF(DF56=1,1,IF(MATCH(AF56,Sheet2!$D$3:$D$12,1)&lt;=5,1,0))))</f>
        <v>0</v>
      </c>
      <c r="DV56" s="29">
        <f t="shared" si="68"/>
        <v>3</v>
      </c>
      <c r="DW56" s="29">
        <f t="shared" si="69"/>
        <v>3</v>
      </c>
      <c r="DX56" s="30">
        <f t="shared" si="70"/>
        <v>0</v>
      </c>
      <c r="DY56" s="30">
        <f t="shared" si="71"/>
        <v>0</v>
      </c>
      <c r="DZ56" s="30">
        <f t="shared" si="140"/>
        <v>0</v>
      </c>
      <c r="EA56" s="30">
        <f t="shared" si="140"/>
        <v>0</v>
      </c>
      <c r="EB56" s="31"/>
      <c r="EC56" s="27" t="e">
        <f t="shared" si="73"/>
        <v>#VALUE!</v>
      </c>
      <c r="ED56" s="28">
        <f t="shared" si="74"/>
        <v>0</v>
      </c>
      <c r="EE56" s="27" t="e">
        <f t="shared" si="75"/>
        <v>#VALUE!</v>
      </c>
      <c r="EF56" s="28">
        <f t="shared" si="76"/>
        <v>0</v>
      </c>
      <c r="EG56" s="28">
        <f>IF(OR(T56="",T56=" ",T56="　"),0,IF(D56&gt;=830101,0,IF(DR56=1,1,IF(MATCH(T56,Sheet2!$D$3:$D$12,1)&lt;=6,1,0))))</f>
        <v>0</v>
      </c>
      <c r="EH56" s="28">
        <f>IF(OR(X56="",X56=" ",X56="　"),0,IF(D56&gt;=830101,0,IF(DS56=1,1,IF(MATCH(X56,Sheet2!$D$3:$D$12,1)&lt;=6,1,0))))</f>
        <v>0</v>
      </c>
      <c r="EI56" s="28">
        <f>IF(OR(AB56="",AB56=" ",AB56="　"),0,IF(D56&gt;=830101,0,IF(DT56=1,1,IF(MATCH(AB56,Sheet2!$D$3:$D$12,1)&lt;=6,1,0))))</f>
        <v>0</v>
      </c>
      <c r="EJ56" s="28">
        <f>IF(OR(AF56="",AF56=" ",AF56="　"),0,IF(D56&gt;=830101,0,IF(DU56=1,1,IF(MATCH(AF56,Sheet2!$D$3:$D$12,1)&lt;=6,1,0))))</f>
        <v>0</v>
      </c>
      <c r="EK56" s="29">
        <f t="shared" si="77"/>
        <v>2</v>
      </c>
      <c r="EL56" s="29">
        <f t="shared" si="78"/>
        <v>2</v>
      </c>
      <c r="EM56" s="30">
        <f t="shared" si="79"/>
        <v>0</v>
      </c>
      <c r="EN56" s="30">
        <f t="shared" si="80"/>
        <v>0</v>
      </c>
      <c r="EO56" s="30">
        <f t="shared" si="141"/>
        <v>0</v>
      </c>
      <c r="EP56" s="30">
        <f t="shared" si="141"/>
        <v>0</v>
      </c>
      <c r="EQ56" s="31"/>
      <c r="ER56" s="27" t="e">
        <f t="shared" si="82"/>
        <v>#VALUE!</v>
      </c>
      <c r="ES56" s="28">
        <f t="shared" si="83"/>
        <v>0</v>
      </c>
      <c r="ET56" s="27" t="e">
        <f t="shared" si="84"/>
        <v>#VALUE!</v>
      </c>
      <c r="EU56" s="28">
        <f t="shared" si="85"/>
        <v>0</v>
      </c>
      <c r="EV56" s="28">
        <f>IF(OR(T56="",T56=" ",T56="　"),0,IF(D56&gt;=830701,0,IF(EG56=1,1,IF(MATCH(T56,Sheet2!$D$3:$D$12,1)&lt;=7,1,0))))</f>
        <v>0</v>
      </c>
      <c r="EW56" s="28">
        <f>IF(OR(X56="",X56=" ",X56="　"),0,IF(D56&gt;=830701,0,IF(EH56=1,1,IF(MATCH(X56,Sheet2!$D$3:$D$12,1)&lt;=7,1,0))))</f>
        <v>0</v>
      </c>
      <c r="EX56" s="28">
        <f>IF(OR(AB56="",AB56=" ",AB56="　"),0,IF(D56&gt;=830701,0,IF(EI56=1,1,IF(MATCH(AB56,Sheet2!$D$3:$D$12,1)&lt;=7,1,0))))</f>
        <v>0</v>
      </c>
      <c r="EY56" s="28">
        <f>IF(OR(AF56="",AF56=" ",AF56="　"),0,IF(D56&gt;=830701,0,IF(EJ56=1,1,IF(MATCH(AF56,Sheet2!$D$3:$D$12,1)&lt;=7,1,0))))</f>
        <v>0</v>
      </c>
      <c r="EZ56" s="29">
        <f t="shared" si="86"/>
        <v>2</v>
      </c>
      <c r="FA56" s="29">
        <f t="shared" si="87"/>
        <v>2</v>
      </c>
      <c r="FB56" s="30">
        <f t="shared" si="88"/>
        <v>0</v>
      </c>
      <c r="FC56" s="30">
        <f t="shared" si="89"/>
        <v>0</v>
      </c>
      <c r="FD56" s="30">
        <f t="shared" si="142"/>
        <v>0</v>
      </c>
      <c r="FE56" s="30">
        <f t="shared" si="142"/>
        <v>0</v>
      </c>
      <c r="FF56" s="31"/>
      <c r="FG56" s="27" t="e">
        <f t="shared" si="91"/>
        <v>#VALUE!</v>
      </c>
      <c r="FH56" s="28">
        <f t="shared" si="92"/>
        <v>0</v>
      </c>
      <c r="FI56" s="27" t="e">
        <f t="shared" si="93"/>
        <v>#VALUE!</v>
      </c>
      <c r="FJ56" s="28">
        <f t="shared" si="94"/>
        <v>0</v>
      </c>
      <c r="FK56" s="28">
        <f>IF(OR(T56="",T56=" ",T56="　"),0,IF(D56&gt;=840101,0,IF(EV56=1,1,IF(MATCH(T56,Sheet2!$D$3:$D$12,1)&lt;=8,1,0))))</f>
        <v>0</v>
      </c>
      <c r="FL56" s="28">
        <f>IF(OR(X56="",X56=" ",X56="　"),0,IF(D56&gt;=840101,0,IF(EW56=1,1,IF(MATCH(X56,Sheet2!$D$3:$D$12,1)&lt;=8,1,0))))</f>
        <v>0</v>
      </c>
      <c r="FM56" s="28">
        <f>IF(OR(AB56="",AB56=" ",AB56="　"),0,IF(D56&gt;=840101,0,IF(EX56=1,1,IF(MATCH(AB56,Sheet2!$D$3:$D$12,1)&lt;=8,1,0))))</f>
        <v>0</v>
      </c>
      <c r="FN56" s="28">
        <f>IF(OR(AF56="",AF56=" ",AF56="　"),0,IF(D56&gt;=840101,0,IF(EY56=1,1,IF(MATCH(AF56,Sheet2!$D$3:$D$12,1)&lt;=8,1,0))))</f>
        <v>0</v>
      </c>
      <c r="FO56" s="29">
        <f t="shared" si="95"/>
        <v>1</v>
      </c>
      <c r="FP56" s="29">
        <f t="shared" si="96"/>
        <v>1</v>
      </c>
      <c r="FQ56" s="30">
        <f t="shared" si="97"/>
        <v>0</v>
      </c>
      <c r="FR56" s="30">
        <f t="shared" si="98"/>
        <v>0</v>
      </c>
      <c r="FS56" s="30">
        <f t="shared" si="143"/>
        <v>0</v>
      </c>
      <c r="FT56" s="30">
        <f t="shared" si="143"/>
        <v>0</v>
      </c>
      <c r="FU56" s="31"/>
      <c r="FV56" s="27" t="e">
        <f t="shared" si="100"/>
        <v>#VALUE!</v>
      </c>
      <c r="FW56" s="28">
        <f t="shared" si="101"/>
        <v>0</v>
      </c>
      <c r="FX56" s="27" t="e">
        <f t="shared" si="102"/>
        <v>#VALUE!</v>
      </c>
      <c r="FY56" s="28">
        <f t="shared" si="103"/>
        <v>0</v>
      </c>
      <c r="FZ56" s="28">
        <f>IF(OR(T56="",T56=" ",T56="　"),0,IF(D56&gt;=840701,0,IF(FK56=1,1,IF(MATCH(T56,Sheet2!$D$3:$D$12,1)&lt;=9,1,0))))</f>
        <v>0</v>
      </c>
      <c r="GA56" s="28">
        <f>IF(OR(X56="",X56=" ",X56="　"),0,IF(D56&gt;=840701,0,IF(FL56=1,1,IF(MATCH(X56,Sheet2!$D$3:$D$12,1)&lt;=9,1,0))))</f>
        <v>0</v>
      </c>
      <c r="GB56" s="28">
        <f>IF(OR(AB56="",AB56=" ",AB56="　"),0,IF(D56&gt;=840701,0,IF(FM56=1,1,IF(MATCH(AB56,Sheet2!$D$3:$D$12,1)&lt;=9,1,0))))</f>
        <v>0</v>
      </c>
      <c r="GC56" s="28">
        <f>IF(OR(AF56="",AF56=" ",AF56="　"),0,IF(D56&gt;=840701,0,IF(FN56=1,1,IF(MATCH(AF56,Sheet2!$D$3:$D$12,1)&lt;=9,1,0))))</f>
        <v>0</v>
      </c>
      <c r="GD56" s="29">
        <f t="shared" si="104"/>
        <v>1</v>
      </c>
      <c r="GE56" s="29">
        <f t="shared" si="105"/>
        <v>1</v>
      </c>
      <c r="GF56" s="30">
        <f t="shared" si="106"/>
        <v>0</v>
      </c>
      <c r="GG56" s="30">
        <f t="shared" si="107"/>
        <v>0</v>
      </c>
      <c r="GH56" s="30">
        <f t="shared" si="144"/>
        <v>0</v>
      </c>
      <c r="GI56" s="30">
        <f t="shared" si="144"/>
        <v>0</v>
      </c>
      <c r="GJ56" s="31"/>
      <c r="GK56" s="27" t="e">
        <f t="shared" si="109"/>
        <v>#VALUE!</v>
      </c>
      <c r="GL56" s="28">
        <f t="shared" si="110"/>
        <v>0</v>
      </c>
      <c r="GM56" s="27" t="e">
        <f t="shared" si="111"/>
        <v>#VALUE!</v>
      </c>
      <c r="GN56" s="28">
        <f t="shared" si="112"/>
        <v>0</v>
      </c>
      <c r="GO56" s="28">
        <f>IF(OR(T56="",T56=" ",T56="　"),0,IF(D56&gt;=840701,0,IF(FZ56=1,1,IF(MATCH(T56,Sheet2!$D$3:$D$12,1)&lt;=10,1,0))))</f>
        <v>0</v>
      </c>
      <c r="GP56" s="28">
        <f>IF(OR(X56="",X56=" ",X56="　"),0,IF(D56&gt;=840701,0,IF(GA56=1,1,IF(MATCH(X56,Sheet2!$D$3:$D$12,1)&lt;=10,1,0))))</f>
        <v>0</v>
      </c>
      <c r="GQ56" s="28">
        <f>IF(OR(AB56="",AB56=" ",AB56="　"),0,IF(D56&gt;=840701,0,IF(GB56=1,1,IF(MATCH(AB56,Sheet2!$D$3:$D$12,1)&lt;=10,1,0))))</f>
        <v>0</v>
      </c>
      <c r="GR56" s="28">
        <f>IF(OR(AF56="",AF56=" ",AF56="　"),0,IF(D56&gt;=840701,0,IF(GC56=1,1,IF(MATCH(AF56,Sheet2!$D$3:$D$12,1)&lt;=10,1,0))))</f>
        <v>0</v>
      </c>
      <c r="GS56" s="29">
        <f t="shared" si="113"/>
        <v>0</v>
      </c>
      <c r="GT56" s="29">
        <f t="shared" si="114"/>
        <v>0</v>
      </c>
      <c r="GU56" s="30">
        <f t="shared" si="115"/>
        <v>0</v>
      </c>
      <c r="GV56" s="30">
        <f t="shared" si="116"/>
        <v>0</v>
      </c>
      <c r="GW56" s="30">
        <f t="shared" si="145"/>
        <v>0</v>
      </c>
      <c r="GX56" s="30">
        <f t="shared" si="145"/>
        <v>0</v>
      </c>
      <c r="GY56" s="131"/>
      <c r="GZ56" s="39" t="str">
        <f t="shared" si="118"/>
        <v>1911/00/00</v>
      </c>
      <c r="HA56" s="131" t="e">
        <f t="shared" si="119"/>
        <v>#VALUE!</v>
      </c>
      <c r="HB56" s="131" t="str">
        <f t="shared" si="120"/>
        <v>1911/00/00</v>
      </c>
      <c r="HC56" s="131" t="e">
        <f t="shared" si="121"/>
        <v>#VALUE!</v>
      </c>
      <c r="HD56" s="131" t="str">
        <f t="shared" si="122"/>
        <v>1911/00/00</v>
      </c>
      <c r="HE56" s="131" t="e">
        <f t="shared" si="123"/>
        <v>#VALUE!</v>
      </c>
      <c r="HF56" s="131" t="str">
        <f t="shared" si="124"/>
        <v>2016/01/01</v>
      </c>
      <c r="HH56" s="131">
        <f>IF(OR(C56="",C56=" ",C56="　"),0,IF(D56&gt;780630,0,ROUND(VLOOKUP(F56,Sheet2!$A$1:$B$20,2,FALSE)*E56,0)))</f>
        <v>0</v>
      </c>
      <c r="HI56" s="131">
        <f t="shared" si="125"/>
        <v>0</v>
      </c>
      <c r="HJ56" s="131">
        <f t="shared" si="126"/>
        <v>0</v>
      </c>
      <c r="HL56" s="131" t="str">
        <f t="shared" si="127"/>
        <v/>
      </c>
      <c r="HM56" s="131" t="str">
        <f t="shared" si="128"/>
        <v/>
      </c>
      <c r="HN56" s="131" t="str">
        <f t="shared" si="129"/>
        <v/>
      </c>
      <c r="HO56" s="131" t="str">
        <f t="shared" si="130"/>
        <v/>
      </c>
      <c r="HP56" s="131" t="str">
        <f t="shared" si="131"/>
        <v/>
      </c>
      <c r="HQ56" s="131" t="str">
        <f t="shared" si="131"/>
        <v/>
      </c>
      <c r="HR56" s="131" t="str">
        <f t="shared" si="132"/>
        <v/>
      </c>
    </row>
    <row r="57" spans="1:226" ht="60" customHeight="1">
      <c r="A57" s="125">
        <v>52</v>
      </c>
      <c r="B57" s="32"/>
      <c r="C57" s="33"/>
      <c r="D57" s="34"/>
      <c r="E57" s="55"/>
      <c r="F57" s="46"/>
      <c r="G57" s="48">
        <f>IF(OR(C57="",C57=" ",C57="　"),0,IF(D57&gt;780630,0,ROUND(VLOOKUP(F57,Sheet2!$A$1:$B$20,2,FALSE),0)))</f>
        <v>0</v>
      </c>
      <c r="H57" s="49">
        <f t="shared" si="0"/>
        <v>0</v>
      </c>
      <c r="I57" s="24">
        <f t="shared" si="1"/>
        <v>0</v>
      </c>
      <c r="J57" s="25">
        <f t="shared" si="2"/>
        <v>0</v>
      </c>
      <c r="K57" s="35"/>
      <c r="L57" s="133" t="str">
        <f t="shared" si="133"/>
        <v/>
      </c>
      <c r="M57" s="51" t="str">
        <f t="shared" si="4"/>
        <v/>
      </c>
      <c r="N57" s="56">
        <v>15.5</v>
      </c>
      <c r="O57" s="38"/>
      <c r="P57" s="133" t="str">
        <f t="shared" si="134"/>
        <v/>
      </c>
      <c r="Q57" s="51" t="str">
        <f t="shared" si="6"/>
        <v/>
      </c>
      <c r="R57" s="56">
        <v>15.5</v>
      </c>
      <c r="S57" s="38"/>
      <c r="T57" s="34"/>
      <c r="U57" s="51" t="str">
        <f t="shared" si="7"/>
        <v/>
      </c>
      <c r="V57" s="56">
        <v>15.5</v>
      </c>
      <c r="W57" s="38"/>
      <c r="X57" s="34"/>
      <c r="Y57" s="51" t="str">
        <f t="shared" si="8"/>
        <v/>
      </c>
      <c r="Z57" s="56">
        <v>15.5</v>
      </c>
      <c r="AA57" s="35"/>
      <c r="AB57" s="34"/>
      <c r="AC57" s="51" t="str">
        <f t="shared" si="9"/>
        <v/>
      </c>
      <c r="AD57" s="56">
        <v>15.5</v>
      </c>
      <c r="AE57" s="38"/>
      <c r="AF57" s="34"/>
      <c r="AG57" s="51" t="str">
        <f t="shared" si="10"/>
        <v/>
      </c>
      <c r="AH57" s="56">
        <v>15.5</v>
      </c>
      <c r="AI57" s="37">
        <f t="shared" si="11"/>
        <v>0</v>
      </c>
      <c r="AJ57" s="47">
        <f t="shared" si="12"/>
        <v>0</v>
      </c>
      <c r="AK57" s="26">
        <f t="shared" si="13"/>
        <v>0</v>
      </c>
      <c r="AL57" s="53">
        <f t="shared" si="14"/>
        <v>0</v>
      </c>
      <c r="AM57" s="36"/>
      <c r="AN57" s="54"/>
      <c r="AO57" s="131" t="e">
        <f>VLOOKUP(LEFT(C57,1),Sheet2!$L$3:$M$28,2,FALSE)&amp;MID(C57,2,9)</f>
        <v>#N/A</v>
      </c>
      <c r="AP57" s="131" t="e">
        <f t="shared" si="15"/>
        <v>#N/A</v>
      </c>
      <c r="AQ57" s="131" t="e">
        <f t="shared" si="16"/>
        <v>#N/A</v>
      </c>
      <c r="AR57" s="27">
        <f t="shared" si="17"/>
        <v>0</v>
      </c>
      <c r="AS57" s="28">
        <f t="shared" si="18"/>
        <v>0</v>
      </c>
      <c r="AT57" s="27">
        <f t="shared" si="19"/>
        <v>0</v>
      </c>
      <c r="AU57" s="28">
        <f t="shared" si="20"/>
        <v>0</v>
      </c>
      <c r="AV57" s="28">
        <f t="shared" si="21"/>
        <v>0</v>
      </c>
      <c r="AW57" s="28">
        <f t="shared" si="22"/>
        <v>0</v>
      </c>
      <c r="AX57" s="28">
        <f t="shared" si="23"/>
        <v>0</v>
      </c>
      <c r="AY57" s="28">
        <f t="shared" si="24"/>
        <v>0</v>
      </c>
      <c r="AZ57" s="29" t="str">
        <f t="shared" si="25"/>
        <v/>
      </c>
      <c r="BA57" s="29"/>
      <c r="BB57" s="30">
        <f t="shared" si="135"/>
        <v>0</v>
      </c>
      <c r="BC57" s="30">
        <f t="shared" si="135"/>
        <v>0</v>
      </c>
      <c r="BD57" s="31">
        <f t="shared" si="27"/>
        <v>0</v>
      </c>
      <c r="BE57" s="131"/>
      <c r="BF57" s="27" t="e">
        <f t="shared" si="28"/>
        <v>#VALUE!</v>
      </c>
      <c r="BG57" s="28">
        <f t="shared" si="29"/>
        <v>0</v>
      </c>
      <c r="BH57" s="27" t="e">
        <f t="shared" si="30"/>
        <v>#VALUE!</v>
      </c>
      <c r="BI57" s="28">
        <f t="shared" si="31"/>
        <v>0</v>
      </c>
      <c r="BJ57" s="28">
        <f>IF(OR(T57="",T57=" ",T57="　"),0,IF(D57&gt;=800701,0,IF(MATCH(T57,Sheet2!$D$3:$D$12,1)&lt;=1,1,0)))</f>
        <v>0</v>
      </c>
      <c r="BK57" s="28">
        <f>IF(OR(X57="",X57=" ",X57="　"),0,IF(D57&gt;=800701,0,IF(MATCH(X57,Sheet2!$D$3:$D$12,1)&lt;=1,1,0)))</f>
        <v>0</v>
      </c>
      <c r="BL57" s="28">
        <f>IF(OR(AB57="",AB57=" ",AB57="　"),0,IF(D57&gt;=800701,0,IF(MATCH(AB57,Sheet2!$D$3:$D$12,1)&lt;=1,1,0)))</f>
        <v>0</v>
      </c>
      <c r="BM57" s="28">
        <f>IF(OR(AF57="",AF57=" ",AF57="　"),0,IF(D57&gt;=800701,0,IF(MATCH(AF57,Sheet2!$D$3:$D$12,1)&lt;=1,1,0)))</f>
        <v>0</v>
      </c>
      <c r="BN57" s="29">
        <f t="shared" si="32"/>
        <v>5</v>
      </c>
      <c r="BO57" s="29">
        <f t="shared" si="33"/>
        <v>3</v>
      </c>
      <c r="BP57" s="30">
        <f t="shared" si="34"/>
        <v>0</v>
      </c>
      <c r="BQ57" s="30">
        <f t="shared" si="35"/>
        <v>0</v>
      </c>
      <c r="BR57" s="30">
        <f t="shared" si="136"/>
        <v>0</v>
      </c>
      <c r="BS57" s="30">
        <f t="shared" si="136"/>
        <v>0</v>
      </c>
      <c r="BT57" s="30"/>
      <c r="BU57" s="27" t="e">
        <f t="shared" si="37"/>
        <v>#VALUE!</v>
      </c>
      <c r="BV57" s="28">
        <f t="shared" si="38"/>
        <v>0</v>
      </c>
      <c r="BW57" s="27" t="e">
        <f t="shared" si="39"/>
        <v>#VALUE!</v>
      </c>
      <c r="BX57" s="28">
        <f t="shared" si="40"/>
        <v>0</v>
      </c>
      <c r="BY57" s="28">
        <f>IF(OR(T57="",T57=" ",T57="　"),0,IF(D57&gt;=810101,0,IF(BJ57=1,1,IF(MATCH(T57,Sheet2!$D$3:$D$12,1)&lt;=2,1,0))))</f>
        <v>0</v>
      </c>
      <c r="BZ57" s="28">
        <f>IF(OR(X57="",X57=" ",X57="　"),0,IF(D57&gt;=810101,0,IF(BK57=1,1,IF(MATCH(X57,Sheet2!$D$3:$D$12,1)&lt;=2,1,0))))</f>
        <v>0</v>
      </c>
      <c r="CA57" s="28">
        <f>IF(OR(AB57="",AB57=" ",AB57="　"),0,IF(D57&gt;=810101,0,IF(BL57=1,1,IF(MATCH(AB57,Sheet2!$D$3:$D$12,1)&lt;=2,1,0))))</f>
        <v>0</v>
      </c>
      <c r="CB57" s="28">
        <f>IF(OR(AF57="",AF57=" ",AF57="　"),0,IF(D57&gt;=810101,0,IF(BM57=1,1,IF(MATCH(AF57,Sheet2!$D$3:$D$12,1)&lt;=2,1,0))))</f>
        <v>0</v>
      </c>
      <c r="CC57" s="29">
        <f t="shared" si="41"/>
        <v>4</v>
      </c>
      <c r="CD57" s="29">
        <f t="shared" si="42"/>
        <v>3</v>
      </c>
      <c r="CE57" s="30">
        <f t="shared" si="43"/>
        <v>0</v>
      </c>
      <c r="CF57" s="30">
        <f t="shared" si="44"/>
        <v>0</v>
      </c>
      <c r="CG57" s="30">
        <f t="shared" si="137"/>
        <v>0</v>
      </c>
      <c r="CH57" s="30">
        <f t="shared" si="137"/>
        <v>0</v>
      </c>
      <c r="CI57" s="30"/>
      <c r="CJ57" s="27" t="e">
        <f t="shared" si="46"/>
        <v>#VALUE!</v>
      </c>
      <c r="CK57" s="28">
        <f t="shared" si="47"/>
        <v>0</v>
      </c>
      <c r="CL57" s="27" t="e">
        <f t="shared" si="48"/>
        <v>#VALUE!</v>
      </c>
      <c r="CM57" s="28">
        <f t="shared" si="49"/>
        <v>0</v>
      </c>
      <c r="CN57" s="28">
        <f>IF(OR(T57="",T57=" ",T57="　"),0,IF(D57&gt;=810701,0,IF(BY57=1,1,IF(MATCH(T57,Sheet2!$D$3:$D$12,1)&lt;=3,1,0))))</f>
        <v>0</v>
      </c>
      <c r="CO57" s="28">
        <f>IF(OR(X57="",X57=" ",X57="　"),0,IF(D57&gt;=810701,0,IF(BZ57=1,1,IF(MATCH(X57,Sheet2!$D$3:$D$12,1)&lt;=3,1,0))))</f>
        <v>0</v>
      </c>
      <c r="CP57" s="28">
        <f>IF(OR(AB57="",AB57=" ",AB57="　"),0,IF(D57&gt;=810701,0,IF(CA57=1,1,IF(MATCH(AB57,Sheet2!$D$3:$D$12,1)&lt;=3,1,0))))</f>
        <v>0</v>
      </c>
      <c r="CQ57" s="28">
        <f>IF(OR(AF57="",AF57=" ",AF57="　"),0,IF(D57&gt;=810701,0,IF(CB57=1,1,IF(MATCH(AF57,Sheet2!$D$3:$D$12,1)&lt;=3,1,0))))</f>
        <v>0</v>
      </c>
      <c r="CR57" s="29">
        <f t="shared" si="50"/>
        <v>4</v>
      </c>
      <c r="CS57" s="29">
        <f t="shared" si="51"/>
        <v>3</v>
      </c>
      <c r="CT57" s="30">
        <f t="shared" si="52"/>
        <v>0</v>
      </c>
      <c r="CU57" s="30">
        <f t="shared" si="53"/>
        <v>0</v>
      </c>
      <c r="CV57" s="30">
        <f t="shared" si="138"/>
        <v>0</v>
      </c>
      <c r="CW57" s="30">
        <f t="shared" si="138"/>
        <v>0</v>
      </c>
      <c r="CX57" s="31"/>
      <c r="CY57" s="27" t="e">
        <f t="shared" si="55"/>
        <v>#VALUE!</v>
      </c>
      <c r="CZ57" s="28">
        <f t="shared" si="56"/>
        <v>0</v>
      </c>
      <c r="DA57" s="27" t="e">
        <f t="shared" si="57"/>
        <v>#VALUE!</v>
      </c>
      <c r="DB57" s="28">
        <f t="shared" si="58"/>
        <v>0</v>
      </c>
      <c r="DC57" s="28">
        <f>IF(OR(T57="",T57=" ",T57="　"),0,IF(D57&gt;=820101,0,IF(CN57=1,1,IF(MATCH(T57,Sheet2!$D$3:$D$12,1)&lt;=4,1,0))))</f>
        <v>0</v>
      </c>
      <c r="DD57" s="28">
        <f>IF(OR(X57="",X57=" ",X57="　"),0,IF(D57&gt;=820101,0,IF(CO57=1,1,IF(MATCH(X57,Sheet2!$D$3:$D$12,1)&lt;=4,1,0))))</f>
        <v>0</v>
      </c>
      <c r="DE57" s="28">
        <f>IF(OR(AB57="",AB57=" ",AB57="　"),0,IF(D57&gt;=820101,0,IF(CP57=1,1,IF(MATCH(AB57,Sheet2!$D$3:$D$12,1)&lt;=4,1,0))))</f>
        <v>0</v>
      </c>
      <c r="DF57" s="28">
        <f>IF(OR(AF57="",AF57=" ",AF57="　"),0,IF(D57&gt;=820101,0,IF(CQ57=1,1,IF(MATCH(AF57,Sheet2!$D$3:$D$12,1)&lt;=4,1,0))))</f>
        <v>0</v>
      </c>
      <c r="DG57" s="29">
        <f t="shared" si="59"/>
        <v>3</v>
      </c>
      <c r="DH57" s="29">
        <f t="shared" si="60"/>
        <v>3</v>
      </c>
      <c r="DI57" s="30">
        <f t="shared" si="61"/>
        <v>0</v>
      </c>
      <c r="DJ57" s="30">
        <f t="shared" si="62"/>
        <v>0</v>
      </c>
      <c r="DK57" s="30">
        <f t="shared" si="139"/>
        <v>0</v>
      </c>
      <c r="DL57" s="30">
        <f t="shared" si="139"/>
        <v>0</v>
      </c>
      <c r="DM57" s="31"/>
      <c r="DN57" s="27" t="e">
        <f t="shared" si="64"/>
        <v>#VALUE!</v>
      </c>
      <c r="DO57" s="28">
        <f t="shared" si="65"/>
        <v>0</v>
      </c>
      <c r="DP57" s="27" t="e">
        <f t="shared" si="66"/>
        <v>#VALUE!</v>
      </c>
      <c r="DQ57" s="28">
        <f t="shared" si="67"/>
        <v>0</v>
      </c>
      <c r="DR57" s="28">
        <f>IF(OR(T57="",T57=" ",T57="　"),0,IF(D57&gt;=820701,0,IF(DC57=1,1,IF(MATCH(T57,Sheet2!$D$3:$D$12,1)&lt;=5,1,0))))</f>
        <v>0</v>
      </c>
      <c r="DS57" s="28">
        <f>IF(OR(X57="",X57=" ",X57="　"),0,IF(D57&gt;=820701,0,IF(DD57=1,1,IF(MATCH(X57,Sheet2!$D$3:$D$12,1)&lt;=5,1,0))))</f>
        <v>0</v>
      </c>
      <c r="DT57" s="28">
        <f>IF(OR(AB57="",AB57=" ",AB57="　"),0,IF(D57&gt;=820701,0,IF(DE57=1,1,IF(MATCH(AB57,Sheet2!$D$3:$D$12,1)&lt;=5,1,0))))</f>
        <v>0</v>
      </c>
      <c r="DU57" s="28">
        <f>IF(OR(AF57="",AF57=" ",AF57="　"),0,IF(D57&gt;=820701,0,IF(DF57=1,1,IF(MATCH(AF57,Sheet2!$D$3:$D$12,1)&lt;=5,1,0))))</f>
        <v>0</v>
      </c>
      <c r="DV57" s="29">
        <f t="shared" si="68"/>
        <v>3</v>
      </c>
      <c r="DW57" s="29">
        <f t="shared" si="69"/>
        <v>3</v>
      </c>
      <c r="DX57" s="30">
        <f t="shared" si="70"/>
        <v>0</v>
      </c>
      <c r="DY57" s="30">
        <f t="shared" si="71"/>
        <v>0</v>
      </c>
      <c r="DZ57" s="30">
        <f t="shared" si="140"/>
        <v>0</v>
      </c>
      <c r="EA57" s="30">
        <f t="shared" si="140"/>
        <v>0</v>
      </c>
      <c r="EB57" s="31"/>
      <c r="EC57" s="27" t="e">
        <f t="shared" si="73"/>
        <v>#VALUE!</v>
      </c>
      <c r="ED57" s="28">
        <f t="shared" si="74"/>
        <v>0</v>
      </c>
      <c r="EE57" s="27" t="e">
        <f t="shared" si="75"/>
        <v>#VALUE!</v>
      </c>
      <c r="EF57" s="28">
        <f t="shared" si="76"/>
        <v>0</v>
      </c>
      <c r="EG57" s="28">
        <f>IF(OR(T57="",T57=" ",T57="　"),0,IF(D57&gt;=830101,0,IF(DR57=1,1,IF(MATCH(T57,Sheet2!$D$3:$D$12,1)&lt;=6,1,0))))</f>
        <v>0</v>
      </c>
      <c r="EH57" s="28">
        <f>IF(OR(X57="",X57=" ",X57="　"),0,IF(D57&gt;=830101,0,IF(DS57=1,1,IF(MATCH(X57,Sheet2!$D$3:$D$12,1)&lt;=6,1,0))))</f>
        <v>0</v>
      </c>
      <c r="EI57" s="28">
        <f>IF(OR(AB57="",AB57=" ",AB57="　"),0,IF(D57&gt;=830101,0,IF(DT57=1,1,IF(MATCH(AB57,Sheet2!$D$3:$D$12,1)&lt;=6,1,0))))</f>
        <v>0</v>
      </c>
      <c r="EJ57" s="28">
        <f>IF(OR(AF57="",AF57=" ",AF57="　"),0,IF(D57&gt;=830101,0,IF(DU57=1,1,IF(MATCH(AF57,Sheet2!$D$3:$D$12,1)&lt;=6,1,0))))</f>
        <v>0</v>
      </c>
      <c r="EK57" s="29">
        <f t="shared" si="77"/>
        <v>2</v>
      </c>
      <c r="EL57" s="29">
        <f t="shared" si="78"/>
        <v>2</v>
      </c>
      <c r="EM57" s="30">
        <f t="shared" si="79"/>
        <v>0</v>
      </c>
      <c r="EN57" s="30">
        <f t="shared" si="80"/>
        <v>0</v>
      </c>
      <c r="EO57" s="30">
        <f t="shared" si="141"/>
        <v>0</v>
      </c>
      <c r="EP57" s="30">
        <f t="shared" si="141"/>
        <v>0</v>
      </c>
      <c r="EQ57" s="31"/>
      <c r="ER57" s="27" t="e">
        <f t="shared" si="82"/>
        <v>#VALUE!</v>
      </c>
      <c r="ES57" s="28">
        <f t="shared" si="83"/>
        <v>0</v>
      </c>
      <c r="ET57" s="27" t="e">
        <f t="shared" si="84"/>
        <v>#VALUE!</v>
      </c>
      <c r="EU57" s="28">
        <f t="shared" si="85"/>
        <v>0</v>
      </c>
      <c r="EV57" s="28">
        <f>IF(OR(T57="",T57=" ",T57="　"),0,IF(D57&gt;=830701,0,IF(EG57=1,1,IF(MATCH(T57,Sheet2!$D$3:$D$12,1)&lt;=7,1,0))))</f>
        <v>0</v>
      </c>
      <c r="EW57" s="28">
        <f>IF(OR(X57="",X57=" ",X57="　"),0,IF(D57&gt;=830701,0,IF(EH57=1,1,IF(MATCH(X57,Sheet2!$D$3:$D$12,1)&lt;=7,1,0))))</f>
        <v>0</v>
      </c>
      <c r="EX57" s="28">
        <f>IF(OR(AB57="",AB57=" ",AB57="　"),0,IF(D57&gt;=830701,0,IF(EI57=1,1,IF(MATCH(AB57,Sheet2!$D$3:$D$12,1)&lt;=7,1,0))))</f>
        <v>0</v>
      </c>
      <c r="EY57" s="28">
        <f>IF(OR(AF57="",AF57=" ",AF57="　"),0,IF(D57&gt;=830701,0,IF(EJ57=1,1,IF(MATCH(AF57,Sheet2!$D$3:$D$12,1)&lt;=7,1,0))))</f>
        <v>0</v>
      </c>
      <c r="EZ57" s="29">
        <f t="shared" si="86"/>
        <v>2</v>
      </c>
      <c r="FA57" s="29">
        <f t="shared" si="87"/>
        <v>2</v>
      </c>
      <c r="FB57" s="30">
        <f t="shared" si="88"/>
        <v>0</v>
      </c>
      <c r="FC57" s="30">
        <f t="shared" si="89"/>
        <v>0</v>
      </c>
      <c r="FD57" s="30">
        <f t="shared" si="142"/>
        <v>0</v>
      </c>
      <c r="FE57" s="30">
        <f t="shared" si="142"/>
        <v>0</v>
      </c>
      <c r="FF57" s="31"/>
      <c r="FG57" s="27" t="e">
        <f t="shared" si="91"/>
        <v>#VALUE!</v>
      </c>
      <c r="FH57" s="28">
        <f t="shared" si="92"/>
        <v>0</v>
      </c>
      <c r="FI57" s="27" t="e">
        <f t="shared" si="93"/>
        <v>#VALUE!</v>
      </c>
      <c r="FJ57" s="28">
        <f t="shared" si="94"/>
        <v>0</v>
      </c>
      <c r="FK57" s="28">
        <f>IF(OR(T57="",T57=" ",T57="　"),0,IF(D57&gt;=840101,0,IF(EV57=1,1,IF(MATCH(T57,Sheet2!$D$3:$D$12,1)&lt;=8,1,0))))</f>
        <v>0</v>
      </c>
      <c r="FL57" s="28">
        <f>IF(OR(X57="",X57=" ",X57="　"),0,IF(D57&gt;=840101,0,IF(EW57=1,1,IF(MATCH(X57,Sheet2!$D$3:$D$12,1)&lt;=8,1,0))))</f>
        <v>0</v>
      </c>
      <c r="FM57" s="28">
        <f>IF(OR(AB57="",AB57=" ",AB57="　"),0,IF(D57&gt;=840101,0,IF(EX57=1,1,IF(MATCH(AB57,Sheet2!$D$3:$D$12,1)&lt;=8,1,0))))</f>
        <v>0</v>
      </c>
      <c r="FN57" s="28">
        <f>IF(OR(AF57="",AF57=" ",AF57="　"),0,IF(D57&gt;=840101,0,IF(EY57=1,1,IF(MATCH(AF57,Sheet2!$D$3:$D$12,1)&lt;=8,1,0))))</f>
        <v>0</v>
      </c>
      <c r="FO57" s="29">
        <f t="shared" si="95"/>
        <v>1</v>
      </c>
      <c r="FP57" s="29">
        <f t="shared" si="96"/>
        <v>1</v>
      </c>
      <c r="FQ57" s="30">
        <f t="shared" si="97"/>
        <v>0</v>
      </c>
      <c r="FR57" s="30">
        <f t="shared" si="98"/>
        <v>0</v>
      </c>
      <c r="FS57" s="30">
        <f t="shared" si="143"/>
        <v>0</v>
      </c>
      <c r="FT57" s="30">
        <f t="shared" si="143"/>
        <v>0</v>
      </c>
      <c r="FU57" s="31"/>
      <c r="FV57" s="27" t="e">
        <f t="shared" si="100"/>
        <v>#VALUE!</v>
      </c>
      <c r="FW57" s="28">
        <f t="shared" si="101"/>
        <v>0</v>
      </c>
      <c r="FX57" s="27" t="e">
        <f t="shared" si="102"/>
        <v>#VALUE!</v>
      </c>
      <c r="FY57" s="28">
        <f t="shared" si="103"/>
        <v>0</v>
      </c>
      <c r="FZ57" s="28">
        <f>IF(OR(T57="",T57=" ",T57="　"),0,IF(D57&gt;=840701,0,IF(FK57=1,1,IF(MATCH(T57,Sheet2!$D$3:$D$12,1)&lt;=9,1,0))))</f>
        <v>0</v>
      </c>
      <c r="GA57" s="28">
        <f>IF(OR(X57="",X57=" ",X57="　"),0,IF(D57&gt;=840701,0,IF(FL57=1,1,IF(MATCH(X57,Sheet2!$D$3:$D$12,1)&lt;=9,1,0))))</f>
        <v>0</v>
      </c>
      <c r="GB57" s="28">
        <f>IF(OR(AB57="",AB57=" ",AB57="　"),0,IF(D57&gt;=840701,0,IF(FM57=1,1,IF(MATCH(AB57,Sheet2!$D$3:$D$12,1)&lt;=9,1,0))))</f>
        <v>0</v>
      </c>
      <c r="GC57" s="28">
        <f>IF(OR(AF57="",AF57=" ",AF57="　"),0,IF(D57&gt;=840701,0,IF(FN57=1,1,IF(MATCH(AF57,Sheet2!$D$3:$D$12,1)&lt;=9,1,0))))</f>
        <v>0</v>
      </c>
      <c r="GD57" s="29">
        <f t="shared" si="104"/>
        <v>1</v>
      </c>
      <c r="GE57" s="29">
        <f t="shared" si="105"/>
        <v>1</v>
      </c>
      <c r="GF57" s="30">
        <f t="shared" si="106"/>
        <v>0</v>
      </c>
      <c r="GG57" s="30">
        <f t="shared" si="107"/>
        <v>0</v>
      </c>
      <c r="GH57" s="30">
        <f t="shared" si="144"/>
        <v>0</v>
      </c>
      <c r="GI57" s="30">
        <f t="shared" si="144"/>
        <v>0</v>
      </c>
      <c r="GJ57" s="31"/>
      <c r="GK57" s="27" t="e">
        <f t="shared" si="109"/>
        <v>#VALUE!</v>
      </c>
      <c r="GL57" s="28">
        <f t="shared" si="110"/>
        <v>0</v>
      </c>
      <c r="GM57" s="27" t="e">
        <f t="shared" si="111"/>
        <v>#VALUE!</v>
      </c>
      <c r="GN57" s="28">
        <f t="shared" si="112"/>
        <v>0</v>
      </c>
      <c r="GO57" s="28">
        <f>IF(OR(T57="",T57=" ",T57="　"),0,IF(D57&gt;=840701,0,IF(FZ57=1,1,IF(MATCH(T57,Sheet2!$D$3:$D$12,1)&lt;=10,1,0))))</f>
        <v>0</v>
      </c>
      <c r="GP57" s="28">
        <f>IF(OR(X57="",X57=" ",X57="　"),0,IF(D57&gt;=840701,0,IF(GA57=1,1,IF(MATCH(X57,Sheet2!$D$3:$D$12,1)&lt;=10,1,0))))</f>
        <v>0</v>
      </c>
      <c r="GQ57" s="28">
        <f>IF(OR(AB57="",AB57=" ",AB57="　"),0,IF(D57&gt;=840701,0,IF(GB57=1,1,IF(MATCH(AB57,Sheet2!$D$3:$D$12,1)&lt;=10,1,0))))</f>
        <v>0</v>
      </c>
      <c r="GR57" s="28">
        <f>IF(OR(AF57="",AF57=" ",AF57="　"),0,IF(D57&gt;=840701,0,IF(GC57=1,1,IF(MATCH(AF57,Sheet2!$D$3:$D$12,1)&lt;=10,1,0))))</f>
        <v>0</v>
      </c>
      <c r="GS57" s="29">
        <f t="shared" si="113"/>
        <v>0</v>
      </c>
      <c r="GT57" s="29">
        <f t="shared" si="114"/>
        <v>0</v>
      </c>
      <c r="GU57" s="30">
        <f t="shared" si="115"/>
        <v>0</v>
      </c>
      <c r="GV57" s="30">
        <f t="shared" si="116"/>
        <v>0</v>
      </c>
      <c r="GW57" s="30">
        <f t="shared" si="145"/>
        <v>0</v>
      </c>
      <c r="GX57" s="30">
        <f t="shared" si="145"/>
        <v>0</v>
      </c>
      <c r="GY57" s="131"/>
      <c r="GZ57" s="39" t="str">
        <f t="shared" si="118"/>
        <v>1911/00/00</v>
      </c>
      <c r="HA57" s="131" t="e">
        <f t="shared" si="119"/>
        <v>#VALUE!</v>
      </c>
      <c r="HB57" s="131" t="str">
        <f t="shared" si="120"/>
        <v>1911/00/00</v>
      </c>
      <c r="HC57" s="131" t="e">
        <f t="shared" si="121"/>
        <v>#VALUE!</v>
      </c>
      <c r="HD57" s="131" t="str">
        <f t="shared" si="122"/>
        <v>1911/00/00</v>
      </c>
      <c r="HE57" s="131" t="e">
        <f t="shared" si="123"/>
        <v>#VALUE!</v>
      </c>
      <c r="HF57" s="131" t="str">
        <f t="shared" si="124"/>
        <v>2016/01/01</v>
      </c>
      <c r="HH57" s="131">
        <f>IF(OR(C57="",C57=" ",C57="　"),0,IF(D57&gt;780630,0,ROUND(VLOOKUP(F57,Sheet2!$A$1:$B$20,2,FALSE)*E57,0)))</f>
        <v>0</v>
      </c>
      <c r="HI57" s="131">
        <f t="shared" si="125"/>
        <v>0</v>
      </c>
      <c r="HJ57" s="131">
        <f t="shared" si="126"/>
        <v>0</v>
      </c>
      <c r="HL57" s="131" t="str">
        <f t="shared" si="127"/>
        <v/>
      </c>
      <c r="HM57" s="131" t="str">
        <f t="shared" si="128"/>
        <v/>
      </c>
      <c r="HN57" s="131" t="str">
        <f t="shared" si="129"/>
        <v/>
      </c>
      <c r="HO57" s="131" t="str">
        <f t="shared" si="130"/>
        <v/>
      </c>
      <c r="HP57" s="131" t="str">
        <f t="shared" si="131"/>
        <v/>
      </c>
      <c r="HQ57" s="131" t="str">
        <f t="shared" si="131"/>
        <v/>
      </c>
      <c r="HR57" s="131" t="str">
        <f t="shared" si="132"/>
        <v/>
      </c>
    </row>
    <row r="58" spans="1:226" ht="60" customHeight="1">
      <c r="A58" s="125">
        <v>53</v>
      </c>
      <c r="B58" s="32"/>
      <c r="C58" s="33"/>
      <c r="D58" s="34"/>
      <c r="E58" s="55"/>
      <c r="F58" s="46"/>
      <c r="G58" s="48">
        <f>IF(OR(C58="",C58=" ",C58="　"),0,IF(D58&gt;780630,0,ROUND(VLOOKUP(F58,Sheet2!$A$1:$B$20,2,FALSE),0)))</f>
        <v>0</v>
      </c>
      <c r="H58" s="49">
        <f t="shared" si="0"/>
        <v>0</v>
      </c>
      <c r="I58" s="24">
        <f t="shared" si="1"/>
        <v>0</v>
      </c>
      <c r="J58" s="25">
        <f t="shared" si="2"/>
        <v>0</v>
      </c>
      <c r="K58" s="35"/>
      <c r="L58" s="133" t="str">
        <f t="shared" si="133"/>
        <v/>
      </c>
      <c r="M58" s="51" t="str">
        <f t="shared" si="4"/>
        <v/>
      </c>
      <c r="N58" s="56">
        <v>15.5</v>
      </c>
      <c r="O58" s="38"/>
      <c r="P58" s="133" t="str">
        <f t="shared" si="134"/>
        <v/>
      </c>
      <c r="Q58" s="51" t="str">
        <f t="shared" si="6"/>
        <v/>
      </c>
      <c r="R58" s="56">
        <v>15.5</v>
      </c>
      <c r="S58" s="38"/>
      <c r="T58" s="34"/>
      <c r="U58" s="51" t="str">
        <f t="shared" si="7"/>
        <v/>
      </c>
      <c r="V58" s="56">
        <v>15.5</v>
      </c>
      <c r="W58" s="38"/>
      <c r="X58" s="34"/>
      <c r="Y58" s="51" t="str">
        <f t="shared" si="8"/>
        <v/>
      </c>
      <c r="Z58" s="56">
        <v>15.5</v>
      </c>
      <c r="AA58" s="35"/>
      <c r="AB58" s="34"/>
      <c r="AC58" s="51" t="str">
        <f t="shared" si="9"/>
        <v/>
      </c>
      <c r="AD58" s="56">
        <v>15.5</v>
      </c>
      <c r="AE58" s="38"/>
      <c r="AF58" s="34"/>
      <c r="AG58" s="51" t="str">
        <f t="shared" si="10"/>
        <v/>
      </c>
      <c r="AH58" s="56">
        <v>15.5</v>
      </c>
      <c r="AI58" s="37">
        <f t="shared" si="11"/>
        <v>0</v>
      </c>
      <c r="AJ58" s="47">
        <f t="shared" si="12"/>
        <v>0</v>
      </c>
      <c r="AK58" s="26">
        <f t="shared" si="13"/>
        <v>0</v>
      </c>
      <c r="AL58" s="53">
        <f t="shared" si="14"/>
        <v>0</v>
      </c>
      <c r="AM58" s="36"/>
      <c r="AN58" s="54"/>
      <c r="AO58" s="131" t="e">
        <f>VLOOKUP(LEFT(C58,1),Sheet2!$L$3:$M$28,2,FALSE)&amp;MID(C58,2,9)</f>
        <v>#N/A</v>
      </c>
      <c r="AP58" s="131" t="e">
        <f t="shared" si="15"/>
        <v>#N/A</v>
      </c>
      <c r="AQ58" s="131" t="e">
        <f t="shared" si="16"/>
        <v>#N/A</v>
      </c>
      <c r="AR58" s="27">
        <f t="shared" si="17"/>
        <v>0</v>
      </c>
      <c r="AS58" s="28">
        <f t="shared" si="18"/>
        <v>0</v>
      </c>
      <c r="AT58" s="27">
        <f t="shared" si="19"/>
        <v>0</v>
      </c>
      <c r="AU58" s="28">
        <f t="shared" si="20"/>
        <v>0</v>
      </c>
      <c r="AV58" s="28">
        <f t="shared" si="21"/>
        <v>0</v>
      </c>
      <c r="AW58" s="28">
        <f t="shared" si="22"/>
        <v>0</v>
      </c>
      <c r="AX58" s="28">
        <f t="shared" si="23"/>
        <v>0</v>
      </c>
      <c r="AY58" s="28">
        <f t="shared" si="24"/>
        <v>0</v>
      </c>
      <c r="AZ58" s="29" t="str">
        <f t="shared" si="25"/>
        <v/>
      </c>
      <c r="BA58" s="29"/>
      <c r="BB58" s="30">
        <f t="shared" si="135"/>
        <v>0</v>
      </c>
      <c r="BC58" s="30">
        <f t="shared" si="135"/>
        <v>0</v>
      </c>
      <c r="BD58" s="31">
        <f t="shared" si="27"/>
        <v>0</v>
      </c>
      <c r="BE58" s="131"/>
      <c r="BF58" s="27" t="e">
        <f t="shared" si="28"/>
        <v>#VALUE!</v>
      </c>
      <c r="BG58" s="28">
        <f t="shared" si="29"/>
        <v>0</v>
      </c>
      <c r="BH58" s="27" t="e">
        <f t="shared" si="30"/>
        <v>#VALUE!</v>
      </c>
      <c r="BI58" s="28">
        <f t="shared" si="31"/>
        <v>0</v>
      </c>
      <c r="BJ58" s="28">
        <f>IF(OR(T58="",T58=" ",T58="　"),0,IF(D58&gt;=800701,0,IF(MATCH(T58,Sheet2!$D$3:$D$12,1)&lt;=1,1,0)))</f>
        <v>0</v>
      </c>
      <c r="BK58" s="28">
        <f>IF(OR(X58="",X58=" ",X58="　"),0,IF(D58&gt;=800701,0,IF(MATCH(X58,Sheet2!$D$3:$D$12,1)&lt;=1,1,0)))</f>
        <v>0</v>
      </c>
      <c r="BL58" s="28">
        <f>IF(OR(AB58="",AB58=" ",AB58="　"),0,IF(D58&gt;=800701,0,IF(MATCH(AB58,Sheet2!$D$3:$D$12,1)&lt;=1,1,0)))</f>
        <v>0</v>
      </c>
      <c r="BM58" s="28">
        <f>IF(OR(AF58="",AF58=" ",AF58="　"),0,IF(D58&gt;=800701,0,IF(MATCH(AF58,Sheet2!$D$3:$D$12,1)&lt;=1,1,0)))</f>
        <v>0</v>
      </c>
      <c r="BN58" s="29">
        <f t="shared" si="32"/>
        <v>5</v>
      </c>
      <c r="BO58" s="29">
        <f t="shared" si="33"/>
        <v>3</v>
      </c>
      <c r="BP58" s="30">
        <f t="shared" si="34"/>
        <v>0</v>
      </c>
      <c r="BQ58" s="30">
        <f t="shared" si="35"/>
        <v>0</v>
      </c>
      <c r="BR58" s="30">
        <f t="shared" si="136"/>
        <v>0</v>
      </c>
      <c r="BS58" s="30">
        <f t="shared" si="136"/>
        <v>0</v>
      </c>
      <c r="BT58" s="30"/>
      <c r="BU58" s="27" t="e">
        <f t="shared" si="37"/>
        <v>#VALUE!</v>
      </c>
      <c r="BV58" s="28">
        <f t="shared" si="38"/>
        <v>0</v>
      </c>
      <c r="BW58" s="27" t="e">
        <f t="shared" si="39"/>
        <v>#VALUE!</v>
      </c>
      <c r="BX58" s="28">
        <f t="shared" si="40"/>
        <v>0</v>
      </c>
      <c r="BY58" s="28">
        <f>IF(OR(T58="",T58=" ",T58="　"),0,IF(D58&gt;=810101,0,IF(BJ58=1,1,IF(MATCH(T58,Sheet2!$D$3:$D$12,1)&lt;=2,1,0))))</f>
        <v>0</v>
      </c>
      <c r="BZ58" s="28">
        <f>IF(OR(X58="",X58=" ",X58="　"),0,IF(D58&gt;=810101,0,IF(BK58=1,1,IF(MATCH(X58,Sheet2!$D$3:$D$12,1)&lt;=2,1,0))))</f>
        <v>0</v>
      </c>
      <c r="CA58" s="28">
        <f>IF(OR(AB58="",AB58=" ",AB58="　"),0,IF(D58&gt;=810101,0,IF(BL58=1,1,IF(MATCH(AB58,Sheet2!$D$3:$D$12,1)&lt;=2,1,0))))</f>
        <v>0</v>
      </c>
      <c r="CB58" s="28">
        <f>IF(OR(AF58="",AF58=" ",AF58="　"),0,IF(D58&gt;=810101,0,IF(BM58=1,1,IF(MATCH(AF58,Sheet2!$D$3:$D$12,1)&lt;=2,1,0))))</f>
        <v>0</v>
      </c>
      <c r="CC58" s="29">
        <f t="shared" si="41"/>
        <v>4</v>
      </c>
      <c r="CD58" s="29">
        <f t="shared" si="42"/>
        <v>3</v>
      </c>
      <c r="CE58" s="30">
        <f t="shared" si="43"/>
        <v>0</v>
      </c>
      <c r="CF58" s="30">
        <f t="shared" si="44"/>
        <v>0</v>
      </c>
      <c r="CG58" s="30">
        <f t="shared" si="137"/>
        <v>0</v>
      </c>
      <c r="CH58" s="30">
        <f t="shared" si="137"/>
        <v>0</v>
      </c>
      <c r="CI58" s="30"/>
      <c r="CJ58" s="27" t="e">
        <f t="shared" si="46"/>
        <v>#VALUE!</v>
      </c>
      <c r="CK58" s="28">
        <f t="shared" si="47"/>
        <v>0</v>
      </c>
      <c r="CL58" s="27" t="e">
        <f t="shared" si="48"/>
        <v>#VALUE!</v>
      </c>
      <c r="CM58" s="28">
        <f t="shared" si="49"/>
        <v>0</v>
      </c>
      <c r="CN58" s="28">
        <f>IF(OR(T58="",T58=" ",T58="　"),0,IF(D58&gt;=810701,0,IF(BY58=1,1,IF(MATCH(T58,Sheet2!$D$3:$D$12,1)&lt;=3,1,0))))</f>
        <v>0</v>
      </c>
      <c r="CO58" s="28">
        <f>IF(OR(X58="",X58=" ",X58="　"),0,IF(D58&gt;=810701,0,IF(BZ58=1,1,IF(MATCH(X58,Sheet2!$D$3:$D$12,1)&lt;=3,1,0))))</f>
        <v>0</v>
      </c>
      <c r="CP58" s="28">
        <f>IF(OR(AB58="",AB58=" ",AB58="　"),0,IF(D58&gt;=810701,0,IF(CA58=1,1,IF(MATCH(AB58,Sheet2!$D$3:$D$12,1)&lt;=3,1,0))))</f>
        <v>0</v>
      </c>
      <c r="CQ58" s="28">
        <f>IF(OR(AF58="",AF58=" ",AF58="　"),0,IF(D58&gt;=810701,0,IF(CB58=1,1,IF(MATCH(AF58,Sheet2!$D$3:$D$12,1)&lt;=3,1,0))))</f>
        <v>0</v>
      </c>
      <c r="CR58" s="29">
        <f t="shared" si="50"/>
        <v>4</v>
      </c>
      <c r="CS58" s="29">
        <f t="shared" si="51"/>
        <v>3</v>
      </c>
      <c r="CT58" s="30">
        <f t="shared" si="52"/>
        <v>0</v>
      </c>
      <c r="CU58" s="30">
        <f t="shared" si="53"/>
        <v>0</v>
      </c>
      <c r="CV58" s="30">
        <f t="shared" si="138"/>
        <v>0</v>
      </c>
      <c r="CW58" s="30">
        <f t="shared" si="138"/>
        <v>0</v>
      </c>
      <c r="CX58" s="31"/>
      <c r="CY58" s="27" t="e">
        <f t="shared" si="55"/>
        <v>#VALUE!</v>
      </c>
      <c r="CZ58" s="28">
        <f t="shared" si="56"/>
        <v>0</v>
      </c>
      <c r="DA58" s="27" t="e">
        <f t="shared" si="57"/>
        <v>#VALUE!</v>
      </c>
      <c r="DB58" s="28">
        <f t="shared" si="58"/>
        <v>0</v>
      </c>
      <c r="DC58" s="28">
        <f>IF(OR(T58="",T58=" ",T58="　"),0,IF(D58&gt;=820101,0,IF(CN58=1,1,IF(MATCH(T58,Sheet2!$D$3:$D$12,1)&lt;=4,1,0))))</f>
        <v>0</v>
      </c>
      <c r="DD58" s="28">
        <f>IF(OR(X58="",X58=" ",X58="　"),0,IF(D58&gt;=820101,0,IF(CO58=1,1,IF(MATCH(X58,Sheet2!$D$3:$D$12,1)&lt;=4,1,0))))</f>
        <v>0</v>
      </c>
      <c r="DE58" s="28">
        <f>IF(OR(AB58="",AB58=" ",AB58="　"),0,IF(D58&gt;=820101,0,IF(CP58=1,1,IF(MATCH(AB58,Sheet2!$D$3:$D$12,1)&lt;=4,1,0))))</f>
        <v>0</v>
      </c>
      <c r="DF58" s="28">
        <f>IF(OR(AF58="",AF58=" ",AF58="　"),0,IF(D58&gt;=820101,0,IF(CQ58=1,1,IF(MATCH(AF58,Sheet2!$D$3:$D$12,1)&lt;=4,1,0))))</f>
        <v>0</v>
      </c>
      <c r="DG58" s="29">
        <f t="shared" si="59"/>
        <v>3</v>
      </c>
      <c r="DH58" s="29">
        <f t="shared" si="60"/>
        <v>3</v>
      </c>
      <c r="DI58" s="30">
        <f t="shared" si="61"/>
        <v>0</v>
      </c>
      <c r="DJ58" s="30">
        <f t="shared" si="62"/>
        <v>0</v>
      </c>
      <c r="DK58" s="30">
        <f t="shared" si="139"/>
        <v>0</v>
      </c>
      <c r="DL58" s="30">
        <f t="shared" si="139"/>
        <v>0</v>
      </c>
      <c r="DM58" s="31"/>
      <c r="DN58" s="27" t="e">
        <f t="shared" si="64"/>
        <v>#VALUE!</v>
      </c>
      <c r="DO58" s="28">
        <f t="shared" si="65"/>
        <v>0</v>
      </c>
      <c r="DP58" s="27" t="e">
        <f t="shared" si="66"/>
        <v>#VALUE!</v>
      </c>
      <c r="DQ58" s="28">
        <f t="shared" si="67"/>
        <v>0</v>
      </c>
      <c r="DR58" s="28">
        <f>IF(OR(T58="",T58=" ",T58="　"),0,IF(D58&gt;=820701,0,IF(DC58=1,1,IF(MATCH(T58,Sheet2!$D$3:$D$12,1)&lt;=5,1,0))))</f>
        <v>0</v>
      </c>
      <c r="DS58" s="28">
        <f>IF(OR(X58="",X58=" ",X58="　"),0,IF(D58&gt;=820701,0,IF(DD58=1,1,IF(MATCH(X58,Sheet2!$D$3:$D$12,1)&lt;=5,1,0))))</f>
        <v>0</v>
      </c>
      <c r="DT58" s="28">
        <f>IF(OR(AB58="",AB58=" ",AB58="　"),0,IF(D58&gt;=820701,0,IF(DE58=1,1,IF(MATCH(AB58,Sheet2!$D$3:$D$12,1)&lt;=5,1,0))))</f>
        <v>0</v>
      </c>
      <c r="DU58" s="28">
        <f>IF(OR(AF58="",AF58=" ",AF58="　"),0,IF(D58&gt;=820701,0,IF(DF58=1,1,IF(MATCH(AF58,Sheet2!$D$3:$D$12,1)&lt;=5,1,0))))</f>
        <v>0</v>
      </c>
      <c r="DV58" s="29">
        <f t="shared" si="68"/>
        <v>3</v>
      </c>
      <c r="DW58" s="29">
        <f t="shared" si="69"/>
        <v>3</v>
      </c>
      <c r="DX58" s="30">
        <f t="shared" si="70"/>
        <v>0</v>
      </c>
      <c r="DY58" s="30">
        <f t="shared" si="71"/>
        <v>0</v>
      </c>
      <c r="DZ58" s="30">
        <f t="shared" si="140"/>
        <v>0</v>
      </c>
      <c r="EA58" s="30">
        <f t="shared" si="140"/>
        <v>0</v>
      </c>
      <c r="EB58" s="31"/>
      <c r="EC58" s="27" t="e">
        <f t="shared" si="73"/>
        <v>#VALUE!</v>
      </c>
      <c r="ED58" s="28">
        <f t="shared" si="74"/>
        <v>0</v>
      </c>
      <c r="EE58" s="27" t="e">
        <f t="shared" si="75"/>
        <v>#VALUE!</v>
      </c>
      <c r="EF58" s="28">
        <f t="shared" si="76"/>
        <v>0</v>
      </c>
      <c r="EG58" s="28">
        <f>IF(OR(T58="",T58=" ",T58="　"),0,IF(D58&gt;=830101,0,IF(DR58=1,1,IF(MATCH(T58,Sheet2!$D$3:$D$12,1)&lt;=6,1,0))))</f>
        <v>0</v>
      </c>
      <c r="EH58" s="28">
        <f>IF(OR(X58="",X58=" ",X58="　"),0,IF(D58&gt;=830101,0,IF(DS58=1,1,IF(MATCH(X58,Sheet2!$D$3:$D$12,1)&lt;=6,1,0))))</f>
        <v>0</v>
      </c>
      <c r="EI58" s="28">
        <f>IF(OR(AB58="",AB58=" ",AB58="　"),0,IF(D58&gt;=830101,0,IF(DT58=1,1,IF(MATCH(AB58,Sheet2!$D$3:$D$12,1)&lt;=6,1,0))))</f>
        <v>0</v>
      </c>
      <c r="EJ58" s="28">
        <f>IF(OR(AF58="",AF58=" ",AF58="　"),0,IF(D58&gt;=830101,0,IF(DU58=1,1,IF(MATCH(AF58,Sheet2!$D$3:$D$12,1)&lt;=6,1,0))))</f>
        <v>0</v>
      </c>
      <c r="EK58" s="29">
        <f t="shared" si="77"/>
        <v>2</v>
      </c>
      <c r="EL58" s="29">
        <f t="shared" si="78"/>
        <v>2</v>
      </c>
      <c r="EM58" s="30">
        <f t="shared" si="79"/>
        <v>0</v>
      </c>
      <c r="EN58" s="30">
        <f t="shared" si="80"/>
        <v>0</v>
      </c>
      <c r="EO58" s="30">
        <f t="shared" si="141"/>
        <v>0</v>
      </c>
      <c r="EP58" s="30">
        <f t="shared" si="141"/>
        <v>0</v>
      </c>
      <c r="EQ58" s="31"/>
      <c r="ER58" s="27" t="e">
        <f t="shared" si="82"/>
        <v>#VALUE!</v>
      </c>
      <c r="ES58" s="28">
        <f t="shared" si="83"/>
        <v>0</v>
      </c>
      <c r="ET58" s="27" t="e">
        <f t="shared" si="84"/>
        <v>#VALUE!</v>
      </c>
      <c r="EU58" s="28">
        <f t="shared" si="85"/>
        <v>0</v>
      </c>
      <c r="EV58" s="28">
        <f>IF(OR(T58="",T58=" ",T58="　"),0,IF(D58&gt;=830701,0,IF(EG58=1,1,IF(MATCH(T58,Sheet2!$D$3:$D$12,1)&lt;=7,1,0))))</f>
        <v>0</v>
      </c>
      <c r="EW58" s="28">
        <f>IF(OR(X58="",X58=" ",X58="　"),0,IF(D58&gt;=830701,0,IF(EH58=1,1,IF(MATCH(X58,Sheet2!$D$3:$D$12,1)&lt;=7,1,0))))</f>
        <v>0</v>
      </c>
      <c r="EX58" s="28">
        <f>IF(OR(AB58="",AB58=" ",AB58="　"),0,IF(D58&gt;=830701,0,IF(EI58=1,1,IF(MATCH(AB58,Sheet2!$D$3:$D$12,1)&lt;=7,1,0))))</f>
        <v>0</v>
      </c>
      <c r="EY58" s="28">
        <f>IF(OR(AF58="",AF58=" ",AF58="　"),0,IF(D58&gt;=830701,0,IF(EJ58=1,1,IF(MATCH(AF58,Sheet2!$D$3:$D$12,1)&lt;=7,1,0))))</f>
        <v>0</v>
      </c>
      <c r="EZ58" s="29">
        <f t="shared" si="86"/>
        <v>2</v>
      </c>
      <c r="FA58" s="29">
        <f t="shared" si="87"/>
        <v>2</v>
      </c>
      <c r="FB58" s="30">
        <f t="shared" si="88"/>
        <v>0</v>
      </c>
      <c r="FC58" s="30">
        <f t="shared" si="89"/>
        <v>0</v>
      </c>
      <c r="FD58" s="30">
        <f t="shared" si="142"/>
        <v>0</v>
      </c>
      <c r="FE58" s="30">
        <f t="shared" si="142"/>
        <v>0</v>
      </c>
      <c r="FF58" s="31"/>
      <c r="FG58" s="27" t="e">
        <f t="shared" si="91"/>
        <v>#VALUE!</v>
      </c>
      <c r="FH58" s="28">
        <f t="shared" si="92"/>
        <v>0</v>
      </c>
      <c r="FI58" s="27" t="e">
        <f t="shared" si="93"/>
        <v>#VALUE!</v>
      </c>
      <c r="FJ58" s="28">
        <f t="shared" si="94"/>
        <v>0</v>
      </c>
      <c r="FK58" s="28">
        <f>IF(OR(T58="",T58=" ",T58="　"),0,IF(D58&gt;=840101,0,IF(EV58=1,1,IF(MATCH(T58,Sheet2!$D$3:$D$12,1)&lt;=8,1,0))))</f>
        <v>0</v>
      </c>
      <c r="FL58" s="28">
        <f>IF(OR(X58="",X58=" ",X58="　"),0,IF(D58&gt;=840101,0,IF(EW58=1,1,IF(MATCH(X58,Sheet2!$D$3:$D$12,1)&lt;=8,1,0))))</f>
        <v>0</v>
      </c>
      <c r="FM58" s="28">
        <f>IF(OR(AB58="",AB58=" ",AB58="　"),0,IF(D58&gt;=840101,0,IF(EX58=1,1,IF(MATCH(AB58,Sheet2!$D$3:$D$12,1)&lt;=8,1,0))))</f>
        <v>0</v>
      </c>
      <c r="FN58" s="28">
        <f>IF(OR(AF58="",AF58=" ",AF58="　"),0,IF(D58&gt;=840101,0,IF(EY58=1,1,IF(MATCH(AF58,Sheet2!$D$3:$D$12,1)&lt;=8,1,0))))</f>
        <v>0</v>
      </c>
      <c r="FO58" s="29">
        <f t="shared" si="95"/>
        <v>1</v>
      </c>
      <c r="FP58" s="29">
        <f t="shared" si="96"/>
        <v>1</v>
      </c>
      <c r="FQ58" s="30">
        <f t="shared" si="97"/>
        <v>0</v>
      </c>
      <c r="FR58" s="30">
        <f t="shared" si="98"/>
        <v>0</v>
      </c>
      <c r="FS58" s="30">
        <f t="shared" si="143"/>
        <v>0</v>
      </c>
      <c r="FT58" s="30">
        <f t="shared" si="143"/>
        <v>0</v>
      </c>
      <c r="FU58" s="31"/>
      <c r="FV58" s="27" t="e">
        <f t="shared" si="100"/>
        <v>#VALUE!</v>
      </c>
      <c r="FW58" s="28">
        <f t="shared" si="101"/>
        <v>0</v>
      </c>
      <c r="FX58" s="27" t="e">
        <f t="shared" si="102"/>
        <v>#VALUE!</v>
      </c>
      <c r="FY58" s="28">
        <f t="shared" si="103"/>
        <v>0</v>
      </c>
      <c r="FZ58" s="28">
        <f>IF(OR(T58="",T58=" ",T58="　"),0,IF(D58&gt;=840701,0,IF(FK58=1,1,IF(MATCH(T58,Sheet2!$D$3:$D$12,1)&lt;=9,1,0))))</f>
        <v>0</v>
      </c>
      <c r="GA58" s="28">
        <f>IF(OR(X58="",X58=" ",X58="　"),0,IF(D58&gt;=840701,0,IF(FL58=1,1,IF(MATCH(X58,Sheet2!$D$3:$D$12,1)&lt;=9,1,0))))</f>
        <v>0</v>
      </c>
      <c r="GB58" s="28">
        <f>IF(OR(AB58="",AB58=" ",AB58="　"),0,IF(D58&gt;=840701,0,IF(FM58=1,1,IF(MATCH(AB58,Sheet2!$D$3:$D$12,1)&lt;=9,1,0))))</f>
        <v>0</v>
      </c>
      <c r="GC58" s="28">
        <f>IF(OR(AF58="",AF58=" ",AF58="　"),0,IF(D58&gt;=840701,0,IF(FN58=1,1,IF(MATCH(AF58,Sheet2!$D$3:$D$12,1)&lt;=9,1,0))))</f>
        <v>0</v>
      </c>
      <c r="GD58" s="29">
        <f t="shared" si="104"/>
        <v>1</v>
      </c>
      <c r="GE58" s="29">
        <f t="shared" si="105"/>
        <v>1</v>
      </c>
      <c r="GF58" s="30">
        <f t="shared" si="106"/>
        <v>0</v>
      </c>
      <c r="GG58" s="30">
        <f t="shared" si="107"/>
        <v>0</v>
      </c>
      <c r="GH58" s="30">
        <f t="shared" si="144"/>
        <v>0</v>
      </c>
      <c r="GI58" s="30">
        <f t="shared" si="144"/>
        <v>0</v>
      </c>
      <c r="GJ58" s="31"/>
      <c r="GK58" s="27" t="e">
        <f t="shared" si="109"/>
        <v>#VALUE!</v>
      </c>
      <c r="GL58" s="28">
        <f t="shared" si="110"/>
        <v>0</v>
      </c>
      <c r="GM58" s="27" t="e">
        <f t="shared" si="111"/>
        <v>#VALUE!</v>
      </c>
      <c r="GN58" s="28">
        <f t="shared" si="112"/>
        <v>0</v>
      </c>
      <c r="GO58" s="28">
        <f>IF(OR(T58="",T58=" ",T58="　"),0,IF(D58&gt;=840701,0,IF(FZ58=1,1,IF(MATCH(T58,Sheet2!$D$3:$D$12,1)&lt;=10,1,0))))</f>
        <v>0</v>
      </c>
      <c r="GP58" s="28">
        <f>IF(OR(X58="",X58=" ",X58="　"),0,IF(D58&gt;=840701,0,IF(GA58=1,1,IF(MATCH(X58,Sheet2!$D$3:$D$12,1)&lt;=10,1,0))))</f>
        <v>0</v>
      </c>
      <c r="GQ58" s="28">
        <f>IF(OR(AB58="",AB58=" ",AB58="　"),0,IF(D58&gt;=840701,0,IF(GB58=1,1,IF(MATCH(AB58,Sheet2!$D$3:$D$12,1)&lt;=10,1,0))))</f>
        <v>0</v>
      </c>
      <c r="GR58" s="28">
        <f>IF(OR(AF58="",AF58=" ",AF58="　"),0,IF(D58&gt;=840701,0,IF(GC58=1,1,IF(MATCH(AF58,Sheet2!$D$3:$D$12,1)&lt;=10,1,0))))</f>
        <v>0</v>
      </c>
      <c r="GS58" s="29">
        <f t="shared" si="113"/>
        <v>0</v>
      </c>
      <c r="GT58" s="29">
        <f t="shared" si="114"/>
        <v>0</v>
      </c>
      <c r="GU58" s="30">
        <f t="shared" si="115"/>
        <v>0</v>
      </c>
      <c r="GV58" s="30">
        <f t="shared" si="116"/>
        <v>0</v>
      </c>
      <c r="GW58" s="30">
        <f t="shared" si="145"/>
        <v>0</v>
      </c>
      <c r="GX58" s="30">
        <f t="shared" si="145"/>
        <v>0</v>
      </c>
      <c r="GY58" s="131"/>
      <c r="GZ58" s="39" t="str">
        <f t="shared" si="118"/>
        <v>1911/00/00</v>
      </c>
      <c r="HA58" s="131" t="e">
        <f t="shared" si="119"/>
        <v>#VALUE!</v>
      </c>
      <c r="HB58" s="131" t="str">
        <f t="shared" si="120"/>
        <v>1911/00/00</v>
      </c>
      <c r="HC58" s="131" t="e">
        <f t="shared" si="121"/>
        <v>#VALUE!</v>
      </c>
      <c r="HD58" s="131" t="str">
        <f t="shared" si="122"/>
        <v>1911/00/00</v>
      </c>
      <c r="HE58" s="131" t="e">
        <f t="shared" si="123"/>
        <v>#VALUE!</v>
      </c>
      <c r="HF58" s="131" t="str">
        <f t="shared" si="124"/>
        <v>2016/01/01</v>
      </c>
      <c r="HH58" s="131">
        <f>IF(OR(C58="",C58=" ",C58="　"),0,IF(D58&gt;780630,0,ROUND(VLOOKUP(F58,Sheet2!$A$1:$B$20,2,FALSE)*E58,0)))</f>
        <v>0</v>
      </c>
      <c r="HI58" s="131">
        <f t="shared" si="125"/>
        <v>0</v>
      </c>
      <c r="HJ58" s="131">
        <f t="shared" si="126"/>
        <v>0</v>
      </c>
      <c r="HL58" s="131" t="str">
        <f t="shared" si="127"/>
        <v/>
      </c>
      <c r="HM58" s="131" t="str">
        <f t="shared" si="128"/>
        <v/>
      </c>
      <c r="HN58" s="131" t="str">
        <f t="shared" si="129"/>
        <v/>
      </c>
      <c r="HO58" s="131" t="str">
        <f t="shared" si="130"/>
        <v/>
      </c>
      <c r="HP58" s="131" t="str">
        <f t="shared" si="131"/>
        <v/>
      </c>
      <c r="HQ58" s="131" t="str">
        <f t="shared" si="131"/>
        <v/>
      </c>
      <c r="HR58" s="131" t="str">
        <f t="shared" si="132"/>
        <v/>
      </c>
    </row>
    <row r="59" spans="1:226" ht="60" customHeight="1">
      <c r="A59" s="125">
        <v>54</v>
      </c>
      <c r="B59" s="32"/>
      <c r="C59" s="33"/>
      <c r="D59" s="34"/>
      <c r="E59" s="55"/>
      <c r="F59" s="46"/>
      <c r="G59" s="48">
        <f>IF(OR(C59="",C59=" ",C59="　"),0,IF(D59&gt;780630,0,ROUND(VLOOKUP(F59,Sheet2!$A$1:$B$20,2,FALSE),0)))</f>
        <v>0</v>
      </c>
      <c r="H59" s="49">
        <f t="shared" si="0"/>
        <v>0</v>
      </c>
      <c r="I59" s="24">
        <f t="shared" si="1"/>
        <v>0</v>
      </c>
      <c r="J59" s="25">
        <f t="shared" si="2"/>
        <v>0</v>
      </c>
      <c r="K59" s="35"/>
      <c r="L59" s="133" t="str">
        <f t="shared" si="133"/>
        <v/>
      </c>
      <c r="M59" s="51" t="str">
        <f t="shared" si="4"/>
        <v/>
      </c>
      <c r="N59" s="56">
        <v>15.5</v>
      </c>
      <c r="O59" s="38"/>
      <c r="P59" s="133" t="str">
        <f t="shared" si="134"/>
        <v/>
      </c>
      <c r="Q59" s="51" t="str">
        <f t="shared" si="6"/>
        <v/>
      </c>
      <c r="R59" s="56">
        <v>15.5</v>
      </c>
      <c r="S59" s="38"/>
      <c r="T59" s="34"/>
      <c r="U59" s="51" t="str">
        <f t="shared" si="7"/>
        <v/>
      </c>
      <c r="V59" s="56">
        <v>15.5</v>
      </c>
      <c r="W59" s="38"/>
      <c r="X59" s="34"/>
      <c r="Y59" s="51" t="str">
        <f t="shared" si="8"/>
        <v/>
      </c>
      <c r="Z59" s="56">
        <v>15.5</v>
      </c>
      <c r="AA59" s="35"/>
      <c r="AB59" s="34"/>
      <c r="AC59" s="51" t="str">
        <f t="shared" si="9"/>
        <v/>
      </c>
      <c r="AD59" s="56">
        <v>15.5</v>
      </c>
      <c r="AE59" s="38"/>
      <c r="AF59" s="34"/>
      <c r="AG59" s="51" t="str">
        <f t="shared" si="10"/>
        <v/>
      </c>
      <c r="AH59" s="56">
        <v>15.5</v>
      </c>
      <c r="AI59" s="37">
        <f t="shared" si="11"/>
        <v>0</v>
      </c>
      <c r="AJ59" s="47">
        <f t="shared" si="12"/>
        <v>0</v>
      </c>
      <c r="AK59" s="26">
        <f t="shared" si="13"/>
        <v>0</v>
      </c>
      <c r="AL59" s="53">
        <f t="shared" si="14"/>
        <v>0</v>
      </c>
      <c r="AM59" s="36"/>
      <c r="AN59" s="54"/>
      <c r="AO59" s="131" t="e">
        <f>VLOOKUP(LEFT(C59,1),Sheet2!$L$3:$M$28,2,FALSE)&amp;MID(C59,2,9)</f>
        <v>#N/A</v>
      </c>
      <c r="AP59" s="131" t="e">
        <f t="shared" si="15"/>
        <v>#N/A</v>
      </c>
      <c r="AQ59" s="131" t="e">
        <f t="shared" si="16"/>
        <v>#N/A</v>
      </c>
      <c r="AR59" s="27">
        <f t="shared" si="17"/>
        <v>0</v>
      </c>
      <c r="AS59" s="28">
        <f t="shared" si="18"/>
        <v>0</v>
      </c>
      <c r="AT59" s="27">
        <f t="shared" si="19"/>
        <v>0</v>
      </c>
      <c r="AU59" s="28">
        <f t="shared" si="20"/>
        <v>0</v>
      </c>
      <c r="AV59" s="28">
        <f t="shared" si="21"/>
        <v>0</v>
      </c>
      <c r="AW59" s="28">
        <f t="shared" si="22"/>
        <v>0</v>
      </c>
      <c r="AX59" s="28">
        <f t="shared" si="23"/>
        <v>0</v>
      </c>
      <c r="AY59" s="28">
        <f t="shared" si="24"/>
        <v>0</v>
      </c>
      <c r="AZ59" s="29" t="str">
        <f t="shared" si="25"/>
        <v/>
      </c>
      <c r="BA59" s="29"/>
      <c r="BB59" s="30">
        <f t="shared" si="135"/>
        <v>0</v>
      </c>
      <c r="BC59" s="30">
        <f t="shared" si="135"/>
        <v>0</v>
      </c>
      <c r="BD59" s="31">
        <f t="shared" si="27"/>
        <v>0</v>
      </c>
      <c r="BE59" s="131"/>
      <c r="BF59" s="27" t="e">
        <f t="shared" si="28"/>
        <v>#VALUE!</v>
      </c>
      <c r="BG59" s="28">
        <f t="shared" si="29"/>
        <v>0</v>
      </c>
      <c r="BH59" s="27" t="e">
        <f t="shared" si="30"/>
        <v>#VALUE!</v>
      </c>
      <c r="BI59" s="28">
        <f t="shared" si="31"/>
        <v>0</v>
      </c>
      <c r="BJ59" s="28">
        <f>IF(OR(T59="",T59=" ",T59="　"),0,IF(D59&gt;=800701,0,IF(MATCH(T59,Sheet2!$D$3:$D$12,1)&lt;=1,1,0)))</f>
        <v>0</v>
      </c>
      <c r="BK59" s="28">
        <f>IF(OR(X59="",X59=" ",X59="　"),0,IF(D59&gt;=800701,0,IF(MATCH(X59,Sheet2!$D$3:$D$12,1)&lt;=1,1,0)))</f>
        <v>0</v>
      </c>
      <c r="BL59" s="28">
        <f>IF(OR(AB59="",AB59=" ",AB59="　"),0,IF(D59&gt;=800701,0,IF(MATCH(AB59,Sheet2!$D$3:$D$12,1)&lt;=1,1,0)))</f>
        <v>0</v>
      </c>
      <c r="BM59" s="28">
        <f>IF(OR(AF59="",AF59=" ",AF59="　"),0,IF(D59&gt;=800701,0,IF(MATCH(AF59,Sheet2!$D$3:$D$12,1)&lt;=1,1,0)))</f>
        <v>0</v>
      </c>
      <c r="BN59" s="29">
        <f t="shared" si="32"/>
        <v>5</v>
      </c>
      <c r="BO59" s="29">
        <f t="shared" si="33"/>
        <v>3</v>
      </c>
      <c r="BP59" s="30">
        <f t="shared" si="34"/>
        <v>0</v>
      </c>
      <c r="BQ59" s="30">
        <f t="shared" si="35"/>
        <v>0</v>
      </c>
      <c r="BR59" s="30">
        <f t="shared" si="136"/>
        <v>0</v>
      </c>
      <c r="BS59" s="30">
        <f t="shared" si="136"/>
        <v>0</v>
      </c>
      <c r="BT59" s="30"/>
      <c r="BU59" s="27" t="e">
        <f t="shared" si="37"/>
        <v>#VALUE!</v>
      </c>
      <c r="BV59" s="28">
        <f t="shared" si="38"/>
        <v>0</v>
      </c>
      <c r="BW59" s="27" t="e">
        <f t="shared" si="39"/>
        <v>#VALUE!</v>
      </c>
      <c r="BX59" s="28">
        <f t="shared" si="40"/>
        <v>0</v>
      </c>
      <c r="BY59" s="28">
        <f>IF(OR(T59="",T59=" ",T59="　"),0,IF(D59&gt;=810101,0,IF(BJ59=1,1,IF(MATCH(T59,Sheet2!$D$3:$D$12,1)&lt;=2,1,0))))</f>
        <v>0</v>
      </c>
      <c r="BZ59" s="28">
        <f>IF(OR(X59="",X59=" ",X59="　"),0,IF(D59&gt;=810101,0,IF(BK59=1,1,IF(MATCH(X59,Sheet2!$D$3:$D$12,1)&lt;=2,1,0))))</f>
        <v>0</v>
      </c>
      <c r="CA59" s="28">
        <f>IF(OR(AB59="",AB59=" ",AB59="　"),0,IF(D59&gt;=810101,0,IF(BL59=1,1,IF(MATCH(AB59,Sheet2!$D$3:$D$12,1)&lt;=2,1,0))))</f>
        <v>0</v>
      </c>
      <c r="CB59" s="28">
        <f>IF(OR(AF59="",AF59=" ",AF59="　"),0,IF(D59&gt;=810101,0,IF(BM59=1,1,IF(MATCH(AF59,Sheet2!$D$3:$D$12,1)&lt;=2,1,0))))</f>
        <v>0</v>
      </c>
      <c r="CC59" s="29">
        <f t="shared" si="41"/>
        <v>4</v>
      </c>
      <c r="CD59" s="29">
        <f t="shared" si="42"/>
        <v>3</v>
      </c>
      <c r="CE59" s="30">
        <f t="shared" si="43"/>
        <v>0</v>
      </c>
      <c r="CF59" s="30">
        <f t="shared" si="44"/>
        <v>0</v>
      </c>
      <c r="CG59" s="30">
        <f t="shared" si="137"/>
        <v>0</v>
      </c>
      <c r="CH59" s="30">
        <f t="shared" si="137"/>
        <v>0</v>
      </c>
      <c r="CI59" s="30"/>
      <c r="CJ59" s="27" t="e">
        <f t="shared" si="46"/>
        <v>#VALUE!</v>
      </c>
      <c r="CK59" s="28">
        <f t="shared" si="47"/>
        <v>0</v>
      </c>
      <c r="CL59" s="27" t="e">
        <f t="shared" si="48"/>
        <v>#VALUE!</v>
      </c>
      <c r="CM59" s="28">
        <f t="shared" si="49"/>
        <v>0</v>
      </c>
      <c r="CN59" s="28">
        <f>IF(OR(T59="",T59=" ",T59="　"),0,IF(D59&gt;=810701,0,IF(BY59=1,1,IF(MATCH(T59,Sheet2!$D$3:$D$12,1)&lt;=3,1,0))))</f>
        <v>0</v>
      </c>
      <c r="CO59" s="28">
        <f>IF(OR(X59="",X59=" ",X59="　"),0,IF(D59&gt;=810701,0,IF(BZ59=1,1,IF(MATCH(X59,Sheet2!$D$3:$D$12,1)&lt;=3,1,0))))</f>
        <v>0</v>
      </c>
      <c r="CP59" s="28">
        <f>IF(OR(AB59="",AB59=" ",AB59="　"),0,IF(D59&gt;=810701,0,IF(CA59=1,1,IF(MATCH(AB59,Sheet2!$D$3:$D$12,1)&lt;=3,1,0))))</f>
        <v>0</v>
      </c>
      <c r="CQ59" s="28">
        <f>IF(OR(AF59="",AF59=" ",AF59="　"),0,IF(D59&gt;=810701,0,IF(CB59=1,1,IF(MATCH(AF59,Sheet2!$D$3:$D$12,1)&lt;=3,1,0))))</f>
        <v>0</v>
      </c>
      <c r="CR59" s="29">
        <f t="shared" si="50"/>
        <v>4</v>
      </c>
      <c r="CS59" s="29">
        <f t="shared" si="51"/>
        <v>3</v>
      </c>
      <c r="CT59" s="30">
        <f t="shared" si="52"/>
        <v>0</v>
      </c>
      <c r="CU59" s="30">
        <f t="shared" si="53"/>
        <v>0</v>
      </c>
      <c r="CV59" s="30">
        <f t="shared" si="138"/>
        <v>0</v>
      </c>
      <c r="CW59" s="30">
        <f t="shared" si="138"/>
        <v>0</v>
      </c>
      <c r="CX59" s="31"/>
      <c r="CY59" s="27" t="e">
        <f t="shared" si="55"/>
        <v>#VALUE!</v>
      </c>
      <c r="CZ59" s="28">
        <f t="shared" si="56"/>
        <v>0</v>
      </c>
      <c r="DA59" s="27" t="e">
        <f t="shared" si="57"/>
        <v>#VALUE!</v>
      </c>
      <c r="DB59" s="28">
        <f t="shared" si="58"/>
        <v>0</v>
      </c>
      <c r="DC59" s="28">
        <f>IF(OR(T59="",T59=" ",T59="　"),0,IF(D59&gt;=820101,0,IF(CN59=1,1,IF(MATCH(T59,Sheet2!$D$3:$D$12,1)&lt;=4,1,0))))</f>
        <v>0</v>
      </c>
      <c r="DD59" s="28">
        <f>IF(OR(X59="",X59=" ",X59="　"),0,IF(D59&gt;=820101,0,IF(CO59=1,1,IF(MATCH(X59,Sheet2!$D$3:$D$12,1)&lt;=4,1,0))))</f>
        <v>0</v>
      </c>
      <c r="DE59" s="28">
        <f>IF(OR(AB59="",AB59=" ",AB59="　"),0,IF(D59&gt;=820101,0,IF(CP59=1,1,IF(MATCH(AB59,Sheet2!$D$3:$D$12,1)&lt;=4,1,0))))</f>
        <v>0</v>
      </c>
      <c r="DF59" s="28">
        <f>IF(OR(AF59="",AF59=" ",AF59="　"),0,IF(D59&gt;=820101,0,IF(CQ59=1,1,IF(MATCH(AF59,Sheet2!$D$3:$D$12,1)&lt;=4,1,0))))</f>
        <v>0</v>
      </c>
      <c r="DG59" s="29">
        <f t="shared" si="59"/>
        <v>3</v>
      </c>
      <c r="DH59" s="29">
        <f t="shared" si="60"/>
        <v>3</v>
      </c>
      <c r="DI59" s="30">
        <f t="shared" si="61"/>
        <v>0</v>
      </c>
      <c r="DJ59" s="30">
        <f t="shared" si="62"/>
        <v>0</v>
      </c>
      <c r="DK59" s="30">
        <f t="shared" si="139"/>
        <v>0</v>
      </c>
      <c r="DL59" s="30">
        <f t="shared" si="139"/>
        <v>0</v>
      </c>
      <c r="DM59" s="31"/>
      <c r="DN59" s="27" t="e">
        <f t="shared" si="64"/>
        <v>#VALUE!</v>
      </c>
      <c r="DO59" s="28">
        <f t="shared" si="65"/>
        <v>0</v>
      </c>
      <c r="DP59" s="27" t="e">
        <f t="shared" si="66"/>
        <v>#VALUE!</v>
      </c>
      <c r="DQ59" s="28">
        <f t="shared" si="67"/>
        <v>0</v>
      </c>
      <c r="DR59" s="28">
        <f>IF(OR(T59="",T59=" ",T59="　"),0,IF(D59&gt;=820701,0,IF(DC59=1,1,IF(MATCH(T59,Sheet2!$D$3:$D$12,1)&lt;=5,1,0))))</f>
        <v>0</v>
      </c>
      <c r="DS59" s="28">
        <f>IF(OR(X59="",X59=" ",X59="　"),0,IF(D59&gt;=820701,0,IF(DD59=1,1,IF(MATCH(X59,Sheet2!$D$3:$D$12,1)&lt;=5,1,0))))</f>
        <v>0</v>
      </c>
      <c r="DT59" s="28">
        <f>IF(OR(AB59="",AB59=" ",AB59="　"),0,IF(D59&gt;=820701,0,IF(DE59=1,1,IF(MATCH(AB59,Sheet2!$D$3:$D$12,1)&lt;=5,1,0))))</f>
        <v>0</v>
      </c>
      <c r="DU59" s="28">
        <f>IF(OR(AF59="",AF59=" ",AF59="　"),0,IF(D59&gt;=820701,0,IF(DF59=1,1,IF(MATCH(AF59,Sheet2!$D$3:$D$12,1)&lt;=5,1,0))))</f>
        <v>0</v>
      </c>
      <c r="DV59" s="29">
        <f t="shared" si="68"/>
        <v>3</v>
      </c>
      <c r="DW59" s="29">
        <f t="shared" si="69"/>
        <v>3</v>
      </c>
      <c r="DX59" s="30">
        <f t="shared" si="70"/>
        <v>0</v>
      </c>
      <c r="DY59" s="30">
        <f t="shared" si="71"/>
        <v>0</v>
      </c>
      <c r="DZ59" s="30">
        <f t="shared" si="140"/>
        <v>0</v>
      </c>
      <c r="EA59" s="30">
        <f t="shared" si="140"/>
        <v>0</v>
      </c>
      <c r="EB59" s="31"/>
      <c r="EC59" s="27" t="e">
        <f t="shared" si="73"/>
        <v>#VALUE!</v>
      </c>
      <c r="ED59" s="28">
        <f t="shared" si="74"/>
        <v>0</v>
      </c>
      <c r="EE59" s="27" t="e">
        <f t="shared" si="75"/>
        <v>#VALUE!</v>
      </c>
      <c r="EF59" s="28">
        <f t="shared" si="76"/>
        <v>0</v>
      </c>
      <c r="EG59" s="28">
        <f>IF(OR(T59="",T59=" ",T59="　"),0,IF(D59&gt;=830101,0,IF(DR59=1,1,IF(MATCH(T59,Sheet2!$D$3:$D$12,1)&lt;=6,1,0))))</f>
        <v>0</v>
      </c>
      <c r="EH59" s="28">
        <f>IF(OR(X59="",X59=" ",X59="　"),0,IF(D59&gt;=830101,0,IF(DS59=1,1,IF(MATCH(X59,Sheet2!$D$3:$D$12,1)&lt;=6,1,0))))</f>
        <v>0</v>
      </c>
      <c r="EI59" s="28">
        <f>IF(OR(AB59="",AB59=" ",AB59="　"),0,IF(D59&gt;=830101,0,IF(DT59=1,1,IF(MATCH(AB59,Sheet2!$D$3:$D$12,1)&lt;=6,1,0))))</f>
        <v>0</v>
      </c>
      <c r="EJ59" s="28">
        <f>IF(OR(AF59="",AF59=" ",AF59="　"),0,IF(D59&gt;=830101,0,IF(DU59=1,1,IF(MATCH(AF59,Sheet2!$D$3:$D$12,1)&lt;=6,1,0))))</f>
        <v>0</v>
      </c>
      <c r="EK59" s="29">
        <f t="shared" si="77"/>
        <v>2</v>
      </c>
      <c r="EL59" s="29">
        <f t="shared" si="78"/>
        <v>2</v>
      </c>
      <c r="EM59" s="30">
        <f t="shared" si="79"/>
        <v>0</v>
      </c>
      <c r="EN59" s="30">
        <f t="shared" si="80"/>
        <v>0</v>
      </c>
      <c r="EO59" s="30">
        <f t="shared" si="141"/>
        <v>0</v>
      </c>
      <c r="EP59" s="30">
        <f t="shared" si="141"/>
        <v>0</v>
      </c>
      <c r="EQ59" s="31"/>
      <c r="ER59" s="27" t="e">
        <f t="shared" si="82"/>
        <v>#VALUE!</v>
      </c>
      <c r="ES59" s="28">
        <f t="shared" si="83"/>
        <v>0</v>
      </c>
      <c r="ET59" s="27" t="e">
        <f t="shared" si="84"/>
        <v>#VALUE!</v>
      </c>
      <c r="EU59" s="28">
        <f t="shared" si="85"/>
        <v>0</v>
      </c>
      <c r="EV59" s="28">
        <f>IF(OR(T59="",T59=" ",T59="　"),0,IF(D59&gt;=830701,0,IF(EG59=1,1,IF(MATCH(T59,Sheet2!$D$3:$D$12,1)&lt;=7,1,0))))</f>
        <v>0</v>
      </c>
      <c r="EW59" s="28">
        <f>IF(OR(X59="",X59=" ",X59="　"),0,IF(D59&gt;=830701,0,IF(EH59=1,1,IF(MATCH(X59,Sheet2!$D$3:$D$12,1)&lt;=7,1,0))))</f>
        <v>0</v>
      </c>
      <c r="EX59" s="28">
        <f>IF(OR(AB59="",AB59=" ",AB59="　"),0,IF(D59&gt;=830701,0,IF(EI59=1,1,IF(MATCH(AB59,Sheet2!$D$3:$D$12,1)&lt;=7,1,0))))</f>
        <v>0</v>
      </c>
      <c r="EY59" s="28">
        <f>IF(OR(AF59="",AF59=" ",AF59="　"),0,IF(D59&gt;=830701,0,IF(EJ59=1,1,IF(MATCH(AF59,Sheet2!$D$3:$D$12,1)&lt;=7,1,0))))</f>
        <v>0</v>
      </c>
      <c r="EZ59" s="29">
        <f t="shared" si="86"/>
        <v>2</v>
      </c>
      <c r="FA59" s="29">
        <f t="shared" si="87"/>
        <v>2</v>
      </c>
      <c r="FB59" s="30">
        <f t="shared" si="88"/>
        <v>0</v>
      </c>
      <c r="FC59" s="30">
        <f t="shared" si="89"/>
        <v>0</v>
      </c>
      <c r="FD59" s="30">
        <f t="shared" si="142"/>
        <v>0</v>
      </c>
      <c r="FE59" s="30">
        <f t="shared" si="142"/>
        <v>0</v>
      </c>
      <c r="FF59" s="31"/>
      <c r="FG59" s="27" t="e">
        <f t="shared" si="91"/>
        <v>#VALUE!</v>
      </c>
      <c r="FH59" s="28">
        <f t="shared" si="92"/>
        <v>0</v>
      </c>
      <c r="FI59" s="27" t="e">
        <f t="shared" si="93"/>
        <v>#VALUE!</v>
      </c>
      <c r="FJ59" s="28">
        <f t="shared" si="94"/>
        <v>0</v>
      </c>
      <c r="FK59" s="28">
        <f>IF(OR(T59="",T59=" ",T59="　"),0,IF(D59&gt;=840101,0,IF(EV59=1,1,IF(MATCH(T59,Sheet2!$D$3:$D$12,1)&lt;=8,1,0))))</f>
        <v>0</v>
      </c>
      <c r="FL59" s="28">
        <f>IF(OR(X59="",X59=" ",X59="　"),0,IF(D59&gt;=840101,0,IF(EW59=1,1,IF(MATCH(X59,Sheet2!$D$3:$D$12,1)&lt;=8,1,0))))</f>
        <v>0</v>
      </c>
      <c r="FM59" s="28">
        <f>IF(OR(AB59="",AB59=" ",AB59="　"),0,IF(D59&gt;=840101,0,IF(EX59=1,1,IF(MATCH(AB59,Sheet2!$D$3:$D$12,1)&lt;=8,1,0))))</f>
        <v>0</v>
      </c>
      <c r="FN59" s="28">
        <f>IF(OR(AF59="",AF59=" ",AF59="　"),0,IF(D59&gt;=840101,0,IF(EY59=1,1,IF(MATCH(AF59,Sheet2!$D$3:$D$12,1)&lt;=8,1,0))))</f>
        <v>0</v>
      </c>
      <c r="FO59" s="29">
        <f t="shared" si="95"/>
        <v>1</v>
      </c>
      <c r="FP59" s="29">
        <f t="shared" si="96"/>
        <v>1</v>
      </c>
      <c r="FQ59" s="30">
        <f t="shared" si="97"/>
        <v>0</v>
      </c>
      <c r="FR59" s="30">
        <f t="shared" si="98"/>
        <v>0</v>
      </c>
      <c r="FS59" s="30">
        <f t="shared" si="143"/>
        <v>0</v>
      </c>
      <c r="FT59" s="30">
        <f t="shared" si="143"/>
        <v>0</v>
      </c>
      <c r="FU59" s="31"/>
      <c r="FV59" s="27" t="e">
        <f t="shared" si="100"/>
        <v>#VALUE!</v>
      </c>
      <c r="FW59" s="28">
        <f t="shared" si="101"/>
        <v>0</v>
      </c>
      <c r="FX59" s="27" t="e">
        <f t="shared" si="102"/>
        <v>#VALUE!</v>
      </c>
      <c r="FY59" s="28">
        <f t="shared" si="103"/>
        <v>0</v>
      </c>
      <c r="FZ59" s="28">
        <f>IF(OR(T59="",T59=" ",T59="　"),0,IF(D59&gt;=840701,0,IF(FK59=1,1,IF(MATCH(T59,Sheet2!$D$3:$D$12,1)&lt;=9,1,0))))</f>
        <v>0</v>
      </c>
      <c r="GA59" s="28">
        <f>IF(OR(X59="",X59=" ",X59="　"),0,IF(D59&gt;=840701,0,IF(FL59=1,1,IF(MATCH(X59,Sheet2!$D$3:$D$12,1)&lt;=9,1,0))))</f>
        <v>0</v>
      </c>
      <c r="GB59" s="28">
        <f>IF(OR(AB59="",AB59=" ",AB59="　"),0,IF(D59&gt;=840701,0,IF(FM59=1,1,IF(MATCH(AB59,Sheet2!$D$3:$D$12,1)&lt;=9,1,0))))</f>
        <v>0</v>
      </c>
      <c r="GC59" s="28">
        <f>IF(OR(AF59="",AF59=" ",AF59="　"),0,IF(D59&gt;=840701,0,IF(FN59=1,1,IF(MATCH(AF59,Sheet2!$D$3:$D$12,1)&lt;=9,1,0))))</f>
        <v>0</v>
      </c>
      <c r="GD59" s="29">
        <f t="shared" si="104"/>
        <v>1</v>
      </c>
      <c r="GE59" s="29">
        <f t="shared" si="105"/>
        <v>1</v>
      </c>
      <c r="GF59" s="30">
        <f t="shared" si="106"/>
        <v>0</v>
      </c>
      <c r="GG59" s="30">
        <f t="shared" si="107"/>
        <v>0</v>
      </c>
      <c r="GH59" s="30">
        <f t="shared" si="144"/>
        <v>0</v>
      </c>
      <c r="GI59" s="30">
        <f t="shared" si="144"/>
        <v>0</v>
      </c>
      <c r="GJ59" s="31"/>
      <c r="GK59" s="27" t="e">
        <f t="shared" si="109"/>
        <v>#VALUE!</v>
      </c>
      <c r="GL59" s="28">
        <f t="shared" si="110"/>
        <v>0</v>
      </c>
      <c r="GM59" s="27" t="e">
        <f t="shared" si="111"/>
        <v>#VALUE!</v>
      </c>
      <c r="GN59" s="28">
        <f t="shared" si="112"/>
        <v>0</v>
      </c>
      <c r="GO59" s="28">
        <f>IF(OR(T59="",T59=" ",T59="　"),0,IF(D59&gt;=840701,0,IF(FZ59=1,1,IF(MATCH(T59,Sheet2!$D$3:$D$12,1)&lt;=10,1,0))))</f>
        <v>0</v>
      </c>
      <c r="GP59" s="28">
        <f>IF(OR(X59="",X59=" ",X59="　"),0,IF(D59&gt;=840701,0,IF(GA59=1,1,IF(MATCH(X59,Sheet2!$D$3:$D$12,1)&lt;=10,1,0))))</f>
        <v>0</v>
      </c>
      <c r="GQ59" s="28">
        <f>IF(OR(AB59="",AB59=" ",AB59="　"),0,IF(D59&gt;=840701,0,IF(GB59=1,1,IF(MATCH(AB59,Sheet2!$D$3:$D$12,1)&lt;=10,1,0))))</f>
        <v>0</v>
      </c>
      <c r="GR59" s="28">
        <f>IF(OR(AF59="",AF59=" ",AF59="　"),0,IF(D59&gt;=840701,0,IF(GC59=1,1,IF(MATCH(AF59,Sheet2!$D$3:$D$12,1)&lt;=10,1,0))))</f>
        <v>0</v>
      </c>
      <c r="GS59" s="29">
        <f t="shared" si="113"/>
        <v>0</v>
      </c>
      <c r="GT59" s="29">
        <f t="shared" si="114"/>
        <v>0</v>
      </c>
      <c r="GU59" s="30">
        <f t="shared" si="115"/>
        <v>0</v>
      </c>
      <c r="GV59" s="30">
        <f t="shared" si="116"/>
        <v>0</v>
      </c>
      <c r="GW59" s="30">
        <f t="shared" si="145"/>
        <v>0</v>
      </c>
      <c r="GX59" s="30">
        <f t="shared" si="145"/>
        <v>0</v>
      </c>
      <c r="GY59" s="131"/>
      <c r="GZ59" s="39" t="str">
        <f t="shared" si="118"/>
        <v>1911/00/00</v>
      </c>
      <c r="HA59" s="131" t="e">
        <f t="shared" si="119"/>
        <v>#VALUE!</v>
      </c>
      <c r="HB59" s="131" t="str">
        <f t="shared" si="120"/>
        <v>1911/00/00</v>
      </c>
      <c r="HC59" s="131" t="e">
        <f t="shared" si="121"/>
        <v>#VALUE!</v>
      </c>
      <c r="HD59" s="131" t="str">
        <f t="shared" si="122"/>
        <v>1911/00/00</v>
      </c>
      <c r="HE59" s="131" t="e">
        <f t="shared" si="123"/>
        <v>#VALUE!</v>
      </c>
      <c r="HF59" s="131" t="str">
        <f t="shared" si="124"/>
        <v>2016/01/01</v>
      </c>
      <c r="HH59" s="131">
        <f>IF(OR(C59="",C59=" ",C59="　"),0,IF(D59&gt;780630,0,ROUND(VLOOKUP(F59,Sheet2!$A$1:$B$20,2,FALSE)*E59,0)))</f>
        <v>0</v>
      </c>
      <c r="HI59" s="131">
        <f t="shared" si="125"/>
        <v>0</v>
      </c>
      <c r="HJ59" s="131">
        <f t="shared" si="126"/>
        <v>0</v>
      </c>
      <c r="HL59" s="131" t="str">
        <f t="shared" si="127"/>
        <v/>
      </c>
      <c r="HM59" s="131" t="str">
        <f t="shared" si="128"/>
        <v/>
      </c>
      <c r="HN59" s="131" t="str">
        <f t="shared" si="129"/>
        <v/>
      </c>
      <c r="HO59" s="131" t="str">
        <f t="shared" si="130"/>
        <v/>
      </c>
      <c r="HP59" s="131" t="str">
        <f t="shared" si="131"/>
        <v/>
      </c>
      <c r="HQ59" s="131" t="str">
        <f t="shared" si="131"/>
        <v/>
      </c>
      <c r="HR59" s="131" t="str">
        <f t="shared" si="132"/>
        <v/>
      </c>
    </row>
    <row r="60" spans="1:226" s="122" customFormat="1" ht="31.5" customHeight="1">
      <c r="C60" s="175" t="s">
        <v>779</v>
      </c>
      <c r="D60" s="175"/>
      <c r="E60" s="176"/>
      <c r="F60" s="176"/>
      <c r="AA60" s="175" t="s">
        <v>780</v>
      </c>
      <c r="AB60" s="175"/>
      <c r="AC60" s="176"/>
      <c r="AD60" s="176"/>
      <c r="AE60" s="176"/>
      <c r="AS60" s="123"/>
      <c r="AT60" s="123"/>
      <c r="AU60" s="123"/>
      <c r="AV60" s="123"/>
      <c r="AW60" s="123"/>
      <c r="AX60" s="123"/>
      <c r="AY60" s="123"/>
      <c r="AZ60" s="123"/>
      <c r="BA60" s="123"/>
      <c r="BG60" s="123"/>
      <c r="BH60" s="123"/>
      <c r="BI60" s="123"/>
      <c r="BJ60" s="123"/>
      <c r="BK60" s="123"/>
      <c r="BL60" s="123"/>
      <c r="BM60" s="123"/>
      <c r="BN60" s="123"/>
      <c r="BO60" s="123"/>
      <c r="BV60" s="123"/>
      <c r="BW60" s="123"/>
      <c r="BX60" s="123"/>
      <c r="BY60" s="123"/>
      <c r="BZ60" s="123"/>
      <c r="CA60" s="123"/>
      <c r="CB60" s="123"/>
      <c r="CC60" s="123"/>
      <c r="CD60" s="123"/>
      <c r="CK60" s="123"/>
      <c r="CL60" s="123"/>
      <c r="CM60" s="123"/>
      <c r="CN60" s="123"/>
      <c r="CO60" s="123"/>
      <c r="CP60" s="123"/>
      <c r="CQ60" s="123"/>
      <c r="CR60" s="123"/>
      <c r="CS60" s="123"/>
      <c r="CZ60" s="123"/>
      <c r="DA60" s="123"/>
      <c r="DB60" s="123"/>
      <c r="DC60" s="123"/>
      <c r="DD60" s="123"/>
      <c r="DE60" s="123"/>
      <c r="DF60" s="123"/>
      <c r="DG60" s="123"/>
      <c r="DH60" s="123"/>
      <c r="DO60" s="123"/>
      <c r="DP60" s="123"/>
      <c r="DQ60" s="123"/>
      <c r="DR60" s="123"/>
      <c r="DS60" s="123"/>
      <c r="DT60" s="123"/>
      <c r="DU60" s="123"/>
      <c r="DV60" s="123"/>
      <c r="DW60" s="123"/>
      <c r="ED60" s="123"/>
      <c r="EE60" s="123"/>
      <c r="EF60" s="123"/>
      <c r="EG60" s="123"/>
      <c r="EH60" s="123"/>
      <c r="EI60" s="123"/>
      <c r="EJ60" s="123"/>
      <c r="EK60" s="123"/>
      <c r="EL60" s="123"/>
      <c r="ES60" s="123"/>
      <c r="ET60" s="123"/>
      <c r="EU60" s="123"/>
      <c r="EV60" s="123"/>
      <c r="EW60" s="123"/>
      <c r="EX60" s="123"/>
      <c r="EY60" s="123"/>
      <c r="EZ60" s="123"/>
      <c r="FA60" s="123"/>
      <c r="FH60" s="123"/>
      <c r="FI60" s="123"/>
      <c r="FJ60" s="123"/>
      <c r="FK60" s="123"/>
      <c r="FL60" s="123"/>
      <c r="FM60" s="123"/>
      <c r="FN60" s="123"/>
      <c r="FO60" s="123"/>
      <c r="FP60" s="123"/>
      <c r="FW60" s="123"/>
      <c r="FX60" s="123"/>
      <c r="FY60" s="123"/>
      <c r="FZ60" s="123"/>
      <c r="GA60" s="123"/>
      <c r="GB60" s="123"/>
      <c r="GC60" s="123"/>
      <c r="GD60" s="123"/>
      <c r="GE60" s="123"/>
      <c r="GL60" s="123"/>
      <c r="GM60" s="123"/>
      <c r="GN60" s="123"/>
      <c r="GO60" s="123"/>
      <c r="GP60" s="123"/>
      <c r="GQ60" s="123"/>
      <c r="GR60" s="123"/>
      <c r="GS60" s="123"/>
      <c r="GT60" s="123"/>
    </row>
  </sheetData>
  <sheetProtection password="ECCE" sheet="1" objects="1" scenarios="1"/>
  <mergeCells count="99">
    <mergeCell ref="A1:AM1"/>
    <mergeCell ref="A2:C2"/>
    <mergeCell ref="G2:H2"/>
    <mergeCell ref="J2:R2"/>
    <mergeCell ref="A3:A5"/>
    <mergeCell ref="B3:F3"/>
    <mergeCell ref="G3:G5"/>
    <mergeCell ref="H3:H5"/>
    <mergeCell ref="I3:AK3"/>
    <mergeCell ref="AL3:AL5"/>
    <mergeCell ref="W4:Z4"/>
    <mergeCell ref="AA4:AD4"/>
    <mergeCell ref="AE4:AH4"/>
    <mergeCell ref="AI4:AK4"/>
    <mergeCell ref="FG3:FT3"/>
    <mergeCell ref="AM3:AM5"/>
    <mergeCell ref="AN3:AN5"/>
    <mergeCell ref="AO3:AQ3"/>
    <mergeCell ref="AR3:BD3"/>
    <mergeCell ref="BF3:BS3"/>
    <mergeCell ref="BU3:CH3"/>
    <mergeCell ref="AT4:AU4"/>
    <mergeCell ref="AZ4:BA4"/>
    <mergeCell ref="BB4:BC4"/>
    <mergeCell ref="BF4:BG4"/>
    <mergeCell ref="AR4:AS4"/>
    <mergeCell ref="CR4:CS4"/>
    <mergeCell ref="BH4:BI4"/>
    <mergeCell ref="BN4:BO4"/>
    <mergeCell ref="BP4:BQ4"/>
    <mergeCell ref="FV3:GI3"/>
    <mergeCell ref="GK3:GX3"/>
    <mergeCell ref="B4:B5"/>
    <mergeCell ref="C4:C5"/>
    <mergeCell ref="D4:D5"/>
    <mergeCell ref="E4:E5"/>
    <mergeCell ref="F4:F5"/>
    <mergeCell ref="I4:J4"/>
    <mergeCell ref="K4:N4"/>
    <mergeCell ref="O4:R4"/>
    <mergeCell ref="CJ3:CW3"/>
    <mergeCell ref="CY3:DL3"/>
    <mergeCell ref="DN3:EA3"/>
    <mergeCell ref="EC3:EP3"/>
    <mergeCell ref="ER3:FE3"/>
    <mergeCell ref="S4:V4"/>
    <mergeCell ref="BR4:BS4"/>
    <mergeCell ref="BU4:BV4"/>
    <mergeCell ref="BW4:BX4"/>
    <mergeCell ref="CC4:CD4"/>
    <mergeCell ref="CE4:CF4"/>
    <mergeCell ref="CG4:CH4"/>
    <mergeCell ref="CJ4:CK4"/>
    <mergeCell ref="CL4:CM4"/>
    <mergeCell ref="DZ4:EA4"/>
    <mergeCell ref="CT4:CU4"/>
    <mergeCell ref="CV4:CW4"/>
    <mergeCell ref="CY4:CZ4"/>
    <mergeCell ref="DA4:DB4"/>
    <mergeCell ref="DG4:DH4"/>
    <mergeCell ref="DI4:DJ4"/>
    <mergeCell ref="DK4:DL4"/>
    <mergeCell ref="DN4:DO4"/>
    <mergeCell ref="DP4:DQ4"/>
    <mergeCell ref="DV4:DW4"/>
    <mergeCell ref="DX4:DY4"/>
    <mergeCell ref="FI4:FJ4"/>
    <mergeCell ref="EC4:ED4"/>
    <mergeCell ref="EE4:EF4"/>
    <mergeCell ref="EK4:EL4"/>
    <mergeCell ref="EM4:EN4"/>
    <mergeCell ref="EO4:EP4"/>
    <mergeCell ref="ER4:ES4"/>
    <mergeCell ref="GH4:GI4"/>
    <mergeCell ref="GK4:GL4"/>
    <mergeCell ref="GM4:GN4"/>
    <mergeCell ref="GS4:GT4"/>
    <mergeCell ref="GU4:GV4"/>
    <mergeCell ref="C60:D60"/>
    <mergeCell ref="E60:F60"/>
    <mergeCell ref="AA60:AB60"/>
    <mergeCell ref="AC60:AE60"/>
    <mergeCell ref="GF4:GG4"/>
    <mergeCell ref="FO4:FP4"/>
    <mergeCell ref="FQ4:FR4"/>
    <mergeCell ref="FS4:FT4"/>
    <mergeCell ref="FV4:FW4"/>
    <mergeCell ref="FX4:FY4"/>
    <mergeCell ref="GD4:GE4"/>
    <mergeCell ref="ET4:EU4"/>
    <mergeCell ref="EZ4:FA4"/>
    <mergeCell ref="FB4:FC4"/>
    <mergeCell ref="FD4:FE4"/>
    <mergeCell ref="FG4:FH4"/>
    <mergeCell ref="GW4:GX4"/>
    <mergeCell ref="GZ4:HA4"/>
    <mergeCell ref="HB4:HC4"/>
    <mergeCell ref="HD4:HE4"/>
    <mergeCell ref="HF4:HF5"/>
  </mergeCells>
  <phoneticPr fontId="2" type="noConversion"/>
  <conditionalFormatting sqref="C7:C14 C59 C16:C54">
    <cfRule type="expression" dxfId="57" priority="47" stopIfTrue="1">
      <formula>OR(AQ7&gt;0,AQ7&lt;0)</formula>
    </cfRule>
    <cfRule type="expression" dxfId="56" priority="48" stopIfTrue="1">
      <formula>OR(AND(LEN(C7)&gt;0,LEN(C7)&lt;10),LEN(C7)&gt;10)</formula>
    </cfRule>
  </conditionalFormatting>
  <conditionalFormatting sqref="AK6:AK54 AK59">
    <cfRule type="cellIs" dxfId="55" priority="49" stopIfTrue="1" operator="equal">
      <formula>"申報總口數逾限，請刪減"</formula>
    </cfRule>
    <cfRule type="cellIs" dxfId="54" priority="50" stopIfTrue="1" operator="equal">
      <formula>"申報配偶子女逾限，請刪減"</formula>
    </cfRule>
  </conditionalFormatting>
  <conditionalFormatting sqref="AJ6:AJ54 AL6:AL54 AL59 AJ59">
    <cfRule type="cellIs" dxfId="53" priority="51" stopIfTrue="1" operator="equal">
      <formula>"＊"</formula>
    </cfRule>
  </conditionalFormatting>
  <conditionalFormatting sqref="AM6:AM14 AM59 AM16:AM54">
    <cfRule type="cellIs" dxfId="52" priority="52" stopIfTrue="1" operator="equal">
      <formula>"自填"</formula>
    </cfRule>
  </conditionalFormatting>
  <conditionalFormatting sqref="AG6:AG54 AC6:AC54 Y6:Y54 Y59 AC59 AG59">
    <cfRule type="cellIs" dxfId="51" priority="53" stopIfTrue="1" operator="equal">
      <formula>"制度取消後始出生"</formula>
    </cfRule>
    <cfRule type="cellIs" dxfId="50" priority="54" stopIfTrue="1" operator="equal">
      <formula>"提醒 : 滿20歲"</formula>
    </cfRule>
  </conditionalFormatting>
  <conditionalFormatting sqref="U6:U54 U59">
    <cfRule type="cellIs" dxfId="49" priority="55" stopIfTrue="1" operator="equal">
      <formula>"制度取消後始結婚"</formula>
    </cfRule>
  </conditionalFormatting>
  <conditionalFormatting sqref="Q6:Q54 M6:M54 M59 Q59">
    <cfRule type="cellIs" dxfId="48" priority="56" stopIfTrue="1" operator="equal">
      <formula>"84年以前未滿60歲"</formula>
    </cfRule>
  </conditionalFormatting>
  <conditionalFormatting sqref="F6:F14 F59 F16:F54">
    <cfRule type="cellIs" dxfId="47" priority="57" stopIfTrue="1" operator="equal">
      <formula>"請選擇"</formula>
    </cfRule>
  </conditionalFormatting>
  <conditionalFormatting sqref="E6:E14 N6:N54 N59 E59 E16:E54">
    <cfRule type="cellIs" dxfId="46" priority="58" stopIfTrue="1" operator="equal">
      <formula>"自填"</formula>
    </cfRule>
  </conditionalFormatting>
  <conditionalFormatting sqref="R6:R54 R59">
    <cfRule type="cellIs" dxfId="45" priority="46" stopIfTrue="1" operator="equal">
      <formula>"自填"</formula>
    </cfRule>
  </conditionalFormatting>
  <conditionalFormatting sqref="V6:V54 V59">
    <cfRule type="cellIs" dxfId="44" priority="45" stopIfTrue="1" operator="equal">
      <formula>"自填"</formula>
    </cfRule>
  </conditionalFormatting>
  <conditionalFormatting sqref="Z6:Z54 Z59">
    <cfRule type="cellIs" dxfId="43" priority="44" stopIfTrue="1" operator="equal">
      <formula>"自填"</formula>
    </cfRule>
  </conditionalFormatting>
  <conditionalFormatting sqref="AD6:AD54 AD59">
    <cfRule type="cellIs" dxfId="42" priority="43" stopIfTrue="1" operator="equal">
      <formula>"自填"</formula>
    </cfRule>
  </conditionalFormatting>
  <conditionalFormatting sqref="AH6:AH54 AH59">
    <cfRule type="cellIs" dxfId="41" priority="42" stopIfTrue="1" operator="equal">
      <formula>"自填"</formula>
    </cfRule>
  </conditionalFormatting>
  <conditionalFormatting sqref="C55:C57">
    <cfRule type="expression" dxfId="40" priority="30" stopIfTrue="1">
      <formula>OR(AQ55&gt;0,AQ55&lt;0)</formula>
    </cfRule>
    <cfRule type="expression" dxfId="39" priority="31" stopIfTrue="1">
      <formula>OR(AND(LEN(C55)&gt;0,LEN(C55)&lt;10),LEN(C55)&gt;10)</formula>
    </cfRule>
  </conditionalFormatting>
  <conditionalFormatting sqref="AK55:AK57">
    <cfRule type="cellIs" dxfId="38" priority="32" stopIfTrue="1" operator="equal">
      <formula>"申報總口數逾限，請刪減"</formula>
    </cfRule>
    <cfRule type="cellIs" dxfId="37" priority="33" stopIfTrue="1" operator="equal">
      <formula>"申報配偶子女逾限，請刪減"</formula>
    </cfRule>
  </conditionalFormatting>
  <conditionalFormatting sqref="AJ55:AJ57 AL55:AL57">
    <cfRule type="cellIs" dxfId="36" priority="34" stopIfTrue="1" operator="equal">
      <formula>"＊"</formula>
    </cfRule>
  </conditionalFormatting>
  <conditionalFormatting sqref="AM55:AM57">
    <cfRule type="cellIs" dxfId="35" priority="35" stopIfTrue="1" operator="equal">
      <formula>"自填"</formula>
    </cfRule>
  </conditionalFormatting>
  <conditionalFormatting sqref="AG55:AG57 AC55:AC57 Y55:Y57">
    <cfRule type="cellIs" dxfId="34" priority="36" stopIfTrue="1" operator="equal">
      <formula>"制度取消後始出生"</formula>
    </cfRule>
    <cfRule type="cellIs" dxfId="33" priority="37" stopIfTrue="1" operator="equal">
      <formula>"提醒 : 滿20歲"</formula>
    </cfRule>
  </conditionalFormatting>
  <conditionalFormatting sqref="U55:U57">
    <cfRule type="cellIs" dxfId="32" priority="38" stopIfTrue="1" operator="equal">
      <formula>"制度取消後始結婚"</formula>
    </cfRule>
  </conditionalFormatting>
  <conditionalFormatting sqref="Q55:Q57 M55:M57">
    <cfRule type="cellIs" dxfId="31" priority="39" stopIfTrue="1" operator="equal">
      <formula>"84年以前未滿60歲"</formula>
    </cfRule>
  </conditionalFormatting>
  <conditionalFormatting sqref="F55:F57">
    <cfRule type="cellIs" dxfId="30" priority="40" stopIfTrue="1" operator="equal">
      <formula>"請選擇"</formula>
    </cfRule>
  </conditionalFormatting>
  <conditionalFormatting sqref="E55:E57 N55:N57">
    <cfRule type="cellIs" dxfId="29" priority="41" stopIfTrue="1" operator="equal">
      <formula>"自填"</formula>
    </cfRule>
  </conditionalFormatting>
  <conditionalFormatting sqref="R55:R57">
    <cfRule type="cellIs" dxfId="28" priority="29" stopIfTrue="1" operator="equal">
      <formula>"自填"</formula>
    </cfRule>
  </conditionalFormatting>
  <conditionalFormatting sqref="V55:V57">
    <cfRule type="cellIs" dxfId="27" priority="28" stopIfTrue="1" operator="equal">
      <formula>"自填"</formula>
    </cfRule>
  </conditionalFormatting>
  <conditionalFormatting sqref="Z55:Z57">
    <cfRule type="cellIs" dxfId="26" priority="27" stopIfTrue="1" operator="equal">
      <formula>"自填"</formula>
    </cfRule>
  </conditionalFormatting>
  <conditionalFormatting sqref="AD55:AD57">
    <cfRule type="cellIs" dxfId="25" priority="26" stopIfTrue="1" operator="equal">
      <formula>"自填"</formula>
    </cfRule>
  </conditionalFormatting>
  <conditionalFormatting sqref="AH55:AH57">
    <cfRule type="cellIs" dxfId="24" priority="25" stopIfTrue="1" operator="equal">
      <formula>"自填"</formula>
    </cfRule>
  </conditionalFormatting>
  <conditionalFormatting sqref="C58">
    <cfRule type="expression" dxfId="23" priority="13" stopIfTrue="1">
      <formula>OR(AQ58&gt;0,AQ58&lt;0)</formula>
    </cfRule>
    <cfRule type="expression" dxfId="22" priority="14" stopIfTrue="1">
      <formula>OR(AND(LEN(C58)&gt;0,LEN(C58)&lt;10),LEN(C58)&gt;10)</formula>
    </cfRule>
  </conditionalFormatting>
  <conditionalFormatting sqref="AK58">
    <cfRule type="cellIs" dxfId="21" priority="15" stopIfTrue="1" operator="equal">
      <formula>"申報總口數逾限，請刪減"</formula>
    </cfRule>
    <cfRule type="cellIs" dxfId="20" priority="16" stopIfTrue="1" operator="equal">
      <formula>"申報配偶子女逾限，請刪減"</formula>
    </cfRule>
  </conditionalFormatting>
  <conditionalFormatting sqref="AJ58 AL58">
    <cfRule type="cellIs" dxfId="19" priority="17" stopIfTrue="1" operator="equal">
      <formula>"＊"</formula>
    </cfRule>
  </conditionalFormatting>
  <conditionalFormatting sqref="AM58">
    <cfRule type="cellIs" dxfId="18" priority="18" stopIfTrue="1" operator="equal">
      <formula>"自填"</formula>
    </cfRule>
  </conditionalFormatting>
  <conditionalFormatting sqref="AG58 AC58 Y58">
    <cfRule type="cellIs" dxfId="17" priority="19" stopIfTrue="1" operator="equal">
      <formula>"制度取消後始出生"</formula>
    </cfRule>
    <cfRule type="cellIs" dxfId="16" priority="20" stopIfTrue="1" operator="equal">
      <formula>"提醒 : 滿20歲"</formula>
    </cfRule>
  </conditionalFormatting>
  <conditionalFormatting sqref="U58">
    <cfRule type="cellIs" dxfId="15" priority="21" stopIfTrue="1" operator="equal">
      <formula>"制度取消後始結婚"</formula>
    </cfRule>
  </conditionalFormatting>
  <conditionalFormatting sqref="Q58 M58">
    <cfRule type="cellIs" dxfId="14" priority="22" stopIfTrue="1" operator="equal">
      <formula>"84年以前未滿60歲"</formula>
    </cfRule>
  </conditionalFormatting>
  <conditionalFormatting sqref="F58">
    <cfRule type="cellIs" dxfId="13" priority="23" stopIfTrue="1" operator="equal">
      <formula>"請選擇"</formula>
    </cfRule>
  </conditionalFormatting>
  <conditionalFormatting sqref="E58 N58">
    <cfRule type="cellIs" dxfId="12" priority="24" stopIfTrue="1" operator="equal">
      <formula>"自填"</formula>
    </cfRule>
  </conditionalFormatting>
  <conditionalFormatting sqref="R58">
    <cfRule type="cellIs" dxfId="11" priority="12" stopIfTrue="1" operator="equal">
      <formula>"自填"</formula>
    </cfRule>
  </conditionalFormatting>
  <conditionalFormatting sqref="V58">
    <cfRule type="cellIs" dxfId="10" priority="11" stopIfTrue="1" operator="equal">
      <formula>"自填"</formula>
    </cfRule>
  </conditionalFormatting>
  <conditionalFormatting sqref="Z58">
    <cfRule type="cellIs" dxfId="9" priority="10" stopIfTrue="1" operator="equal">
      <formula>"自填"</formula>
    </cfRule>
  </conditionalFormatting>
  <conditionalFormatting sqref="AD58">
    <cfRule type="cellIs" dxfId="8" priority="9" stopIfTrue="1" operator="equal">
      <formula>"自填"</formula>
    </cfRule>
  </conditionalFormatting>
  <conditionalFormatting sqref="AH58">
    <cfRule type="cellIs" dxfId="7" priority="8" stopIfTrue="1" operator="equal">
      <formula>"自填"</formula>
    </cfRule>
  </conditionalFormatting>
  <conditionalFormatting sqref="C6">
    <cfRule type="expression" dxfId="6" priority="6" stopIfTrue="1">
      <formula>OR(AQ6&gt;0,AQ6&lt;0)</formula>
    </cfRule>
    <cfRule type="expression" dxfId="5" priority="7" stopIfTrue="1">
      <formula>OR(AND(LEN(C6)&gt;0,LEN(C6)&lt;10),LEN(C6)&gt;10)</formula>
    </cfRule>
  </conditionalFormatting>
  <conditionalFormatting sqref="C15">
    <cfRule type="expression" dxfId="4" priority="2" stopIfTrue="1">
      <formula>OR(AQ15&gt;0,AQ15&lt;0)</formula>
    </cfRule>
    <cfRule type="expression" dxfId="3" priority="3" stopIfTrue="1">
      <formula>OR(AND(LEN(C15)&gt;0,LEN(C15)&lt;10),LEN(C15)&gt;10)</formula>
    </cfRule>
  </conditionalFormatting>
  <conditionalFormatting sqref="F15">
    <cfRule type="cellIs" dxfId="2" priority="4" stopIfTrue="1" operator="equal">
      <formula>"請選擇"</formula>
    </cfRule>
  </conditionalFormatting>
  <conditionalFormatting sqref="E15">
    <cfRule type="cellIs" dxfId="1" priority="5" stopIfTrue="1" operator="equal">
      <formula>"自填"</formula>
    </cfRule>
  </conditionalFormatting>
  <conditionalFormatting sqref="AM15">
    <cfRule type="cellIs" dxfId="0" priority="1" stopIfTrue="1" operator="equal">
      <formula>"自填"</formula>
    </cfRule>
  </conditionalFormatting>
  <dataValidations count="2">
    <dataValidation type="list" allowBlank="1" showInputMessage="1" sqref="AM6:AM59">
      <formula1>"自填,*年*月*日畢業,*年*月*日死亡,*年*月*日離婚"</formula1>
    </dataValidation>
    <dataValidation type="list" allowBlank="1" showInputMessage="1" sqref="N6:N59 R6:R59 V6:V59 Z6:Z59 AD6:AD59 E6:E59 AH6:AH59">
      <formula1>"自填,15.5,15,14.5,14,13.5,,13,12.5,12,11,10,9,8,7,6,5,4,3,2,1"</formula1>
    </dataValidation>
  </dataValidations>
  <printOptions horizontalCentered="1"/>
  <pageMargins left="0.39370078740157483" right="0.39370078740157483" top="0.39370078740157483" bottom="0.39370078740157483" header="0.51181102362204722" footer="0.31496062992125984"/>
  <pageSetup paperSize="8" orientation="landscape" horizontalDpi="300" verticalDpi="300" r:id="rId1"/>
  <headerFooter alignWithMargins="0">
    <oddFooter>&amp;L印表日期：&amp;D&amp;R第 &amp;N - &amp;P 頁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Sheet2!$A$1:$A$11</xm:f>
          </x14:formula1>
          <xm:sqref>F6:F59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Q319"/>
  <sheetViews>
    <sheetView workbookViewId="0">
      <selection activeCell="A22" sqref="A22"/>
    </sheetView>
  </sheetViews>
  <sheetFormatPr defaultRowHeight="16.5"/>
  <cols>
    <col min="1" max="1" width="16.75" customWidth="1"/>
    <col min="2" max="2" width="3.875" customWidth="1"/>
    <col min="4" max="4" width="6.25" style="4" customWidth="1"/>
    <col min="5" max="6" width="3.5" style="2" customWidth="1"/>
    <col min="7" max="7" width="6.625" style="2" customWidth="1"/>
    <col min="8" max="8" width="7.25" style="2" customWidth="1"/>
    <col min="9" max="9" width="4.625" style="1" customWidth="1"/>
    <col min="10" max="10" width="4.625" customWidth="1"/>
    <col min="12" max="12" width="2.75" customWidth="1"/>
    <col min="13" max="13" width="3.5" customWidth="1"/>
    <col min="17" max="17" width="56" bestFit="1" customWidth="1"/>
  </cols>
  <sheetData>
    <row r="1" spans="1:17">
      <c r="A1" s="57" t="s">
        <v>100</v>
      </c>
      <c r="B1" s="58"/>
      <c r="D1" s="66"/>
      <c r="E1" s="67"/>
      <c r="F1" s="67"/>
      <c r="G1" s="190" t="s">
        <v>26</v>
      </c>
      <c r="H1" s="190"/>
      <c r="I1" s="68"/>
      <c r="L1" s="76"/>
      <c r="M1" s="77"/>
      <c r="O1" s="89" t="s">
        <v>105</v>
      </c>
      <c r="P1" s="90" t="s">
        <v>106</v>
      </c>
      <c r="Q1" s="91" t="s">
        <v>107</v>
      </c>
    </row>
    <row r="2" spans="1:17">
      <c r="A2" s="59" t="s">
        <v>4</v>
      </c>
      <c r="B2" s="60">
        <v>0</v>
      </c>
      <c r="D2" s="69"/>
      <c r="E2" s="63"/>
      <c r="F2" s="63"/>
      <c r="G2" s="64" t="s">
        <v>24</v>
      </c>
      <c r="H2" s="64" t="s">
        <v>25</v>
      </c>
      <c r="I2" s="70"/>
      <c r="L2" s="78"/>
      <c r="M2" s="79"/>
      <c r="O2" s="92">
        <v>1</v>
      </c>
      <c r="P2" s="83" t="s">
        <v>693</v>
      </c>
      <c r="Q2" s="93" t="s">
        <v>108</v>
      </c>
    </row>
    <row r="3" spans="1:17">
      <c r="A3" s="59" t="s">
        <v>52</v>
      </c>
      <c r="B3" s="60">
        <v>0</v>
      </c>
      <c r="D3" s="71">
        <v>0</v>
      </c>
      <c r="E3" s="65" t="s">
        <v>32</v>
      </c>
      <c r="F3" s="65">
        <v>1</v>
      </c>
      <c r="G3" s="64">
        <v>5</v>
      </c>
      <c r="H3" s="64">
        <v>3</v>
      </c>
      <c r="I3" s="70">
        <v>80</v>
      </c>
      <c r="L3" s="78" t="s">
        <v>53</v>
      </c>
      <c r="M3" s="79">
        <v>10</v>
      </c>
      <c r="O3" s="92">
        <v>2</v>
      </c>
      <c r="P3" s="82" t="s">
        <v>109</v>
      </c>
      <c r="Q3" s="93" t="s">
        <v>110</v>
      </c>
    </row>
    <row r="4" spans="1:17">
      <c r="A4" s="59" t="s">
        <v>96</v>
      </c>
      <c r="B4" s="60">
        <v>0</v>
      </c>
      <c r="C4" s="3"/>
      <c r="D4" s="71">
        <v>800701</v>
      </c>
      <c r="E4" s="65" t="s">
        <v>33</v>
      </c>
      <c r="F4" s="65">
        <v>2</v>
      </c>
      <c r="G4" s="64">
        <v>4</v>
      </c>
      <c r="H4" s="64">
        <v>3</v>
      </c>
      <c r="I4" s="70">
        <v>80</v>
      </c>
      <c r="L4" s="78" t="s">
        <v>54</v>
      </c>
      <c r="M4" s="79">
        <v>11</v>
      </c>
      <c r="O4" s="92">
        <v>3</v>
      </c>
      <c r="P4" s="82" t="s">
        <v>111</v>
      </c>
      <c r="Q4" s="93" t="s">
        <v>112</v>
      </c>
    </row>
    <row r="5" spans="1:17">
      <c r="A5" s="59" t="s">
        <v>104</v>
      </c>
      <c r="B5" s="60">
        <v>700</v>
      </c>
      <c r="C5" s="3"/>
      <c r="D5" s="71">
        <v>810101</v>
      </c>
      <c r="E5" s="65" t="s">
        <v>34</v>
      </c>
      <c r="F5" s="65">
        <v>3</v>
      </c>
      <c r="G5" s="64">
        <v>4</v>
      </c>
      <c r="H5" s="64">
        <v>3</v>
      </c>
      <c r="I5" s="70">
        <v>81</v>
      </c>
      <c r="L5" s="78" t="s">
        <v>55</v>
      </c>
      <c r="M5" s="79">
        <v>12</v>
      </c>
      <c r="O5" s="92">
        <v>4</v>
      </c>
      <c r="P5" s="82" t="s">
        <v>113</v>
      </c>
      <c r="Q5" s="93" t="s">
        <v>694</v>
      </c>
    </row>
    <row r="6" spans="1:17">
      <c r="A6" s="59" t="s">
        <v>103</v>
      </c>
      <c r="B6" s="60">
        <v>700</v>
      </c>
      <c r="C6" s="3"/>
      <c r="D6" s="71">
        <v>810701</v>
      </c>
      <c r="E6" s="65" t="s">
        <v>35</v>
      </c>
      <c r="F6" s="65">
        <v>4</v>
      </c>
      <c r="G6" s="64">
        <v>3</v>
      </c>
      <c r="H6" s="64">
        <v>3</v>
      </c>
      <c r="I6" s="70">
        <v>81</v>
      </c>
      <c r="L6" s="78" t="s">
        <v>56</v>
      </c>
      <c r="M6" s="79">
        <v>13</v>
      </c>
      <c r="O6" s="92">
        <v>5</v>
      </c>
      <c r="P6" s="82" t="s">
        <v>114</v>
      </c>
      <c r="Q6" s="93" t="s">
        <v>115</v>
      </c>
    </row>
    <row r="7" spans="1:17">
      <c r="A7" s="59" t="s">
        <v>102</v>
      </c>
      <c r="B7" s="60">
        <v>700</v>
      </c>
      <c r="C7" s="3"/>
      <c r="D7" s="71">
        <v>820101</v>
      </c>
      <c r="E7" s="65" t="s">
        <v>36</v>
      </c>
      <c r="F7" s="65">
        <v>5</v>
      </c>
      <c r="G7" s="64">
        <v>3</v>
      </c>
      <c r="H7" s="64">
        <v>3</v>
      </c>
      <c r="I7" s="70">
        <v>82</v>
      </c>
      <c r="L7" s="78" t="s">
        <v>57</v>
      </c>
      <c r="M7" s="79">
        <v>14</v>
      </c>
      <c r="O7" s="92">
        <v>6</v>
      </c>
      <c r="P7" s="82" t="s">
        <v>116</v>
      </c>
      <c r="Q7" s="93" t="s">
        <v>695</v>
      </c>
    </row>
    <row r="8" spans="1:17">
      <c r="A8" s="59" t="s">
        <v>101</v>
      </c>
      <c r="B8" s="60">
        <v>700</v>
      </c>
      <c r="C8" s="3"/>
      <c r="D8" s="71">
        <v>820701</v>
      </c>
      <c r="E8" s="65" t="s">
        <v>37</v>
      </c>
      <c r="F8" s="65">
        <v>6</v>
      </c>
      <c r="G8" s="64">
        <v>2</v>
      </c>
      <c r="H8" s="64">
        <v>2</v>
      </c>
      <c r="I8" s="70">
        <v>82</v>
      </c>
      <c r="L8" s="78" t="s">
        <v>58</v>
      </c>
      <c r="M8" s="79">
        <v>15</v>
      </c>
      <c r="O8" s="92">
        <v>7</v>
      </c>
      <c r="P8" s="82" t="s">
        <v>117</v>
      </c>
      <c r="Q8" s="93" t="s">
        <v>118</v>
      </c>
    </row>
    <row r="9" spans="1:17">
      <c r="A9" s="59" t="s">
        <v>99</v>
      </c>
      <c r="B9" s="60">
        <v>700</v>
      </c>
      <c r="C9" s="3"/>
      <c r="D9" s="71">
        <v>830101</v>
      </c>
      <c r="E9" s="65" t="s">
        <v>38</v>
      </c>
      <c r="F9" s="65">
        <v>7</v>
      </c>
      <c r="G9" s="64">
        <v>2</v>
      </c>
      <c r="H9" s="64">
        <v>2</v>
      </c>
      <c r="I9" s="70">
        <v>83</v>
      </c>
      <c r="L9" s="78" t="s">
        <v>59</v>
      </c>
      <c r="M9" s="79">
        <v>16</v>
      </c>
      <c r="O9" s="92">
        <v>8</v>
      </c>
      <c r="P9" s="82" t="s">
        <v>119</v>
      </c>
      <c r="Q9" s="93" t="s">
        <v>120</v>
      </c>
    </row>
    <row r="10" spans="1:17">
      <c r="A10" s="59" t="s">
        <v>98</v>
      </c>
      <c r="B10" s="60">
        <v>600</v>
      </c>
      <c r="C10" s="3"/>
      <c r="D10" s="71">
        <v>830701</v>
      </c>
      <c r="E10" s="65" t="s">
        <v>39</v>
      </c>
      <c r="F10" s="65">
        <v>8</v>
      </c>
      <c r="G10" s="64">
        <v>1</v>
      </c>
      <c r="H10" s="64">
        <v>1</v>
      </c>
      <c r="I10" s="70">
        <v>83</v>
      </c>
      <c r="L10" s="78" t="s">
        <v>60</v>
      </c>
      <c r="M10" s="79">
        <v>17</v>
      </c>
      <c r="O10" s="92">
        <v>9</v>
      </c>
      <c r="P10" s="82" t="s">
        <v>121</v>
      </c>
      <c r="Q10" s="93" t="s">
        <v>122</v>
      </c>
    </row>
    <row r="11" spans="1:17" ht="17.25" thickBot="1">
      <c r="A11" s="61" t="s">
        <v>97</v>
      </c>
      <c r="B11" s="62">
        <v>600</v>
      </c>
      <c r="C11" s="3"/>
      <c r="D11" s="71">
        <v>840101</v>
      </c>
      <c r="E11" s="65" t="s">
        <v>40</v>
      </c>
      <c r="F11" s="65">
        <v>9</v>
      </c>
      <c r="G11" s="64">
        <v>1</v>
      </c>
      <c r="H11" s="64">
        <v>1</v>
      </c>
      <c r="I11" s="70">
        <v>84</v>
      </c>
      <c r="L11" s="78" t="s">
        <v>61</v>
      </c>
      <c r="M11" s="79">
        <v>34</v>
      </c>
      <c r="O11" s="92">
        <v>10</v>
      </c>
      <c r="P11" s="82" t="s">
        <v>123</v>
      </c>
      <c r="Q11" s="93" t="s">
        <v>124</v>
      </c>
    </row>
    <row r="12" spans="1:17" ht="17.25" thickBot="1">
      <c r="A12" s="3"/>
      <c r="B12" s="3"/>
      <c r="C12" s="3"/>
      <c r="D12" s="72">
        <v>840701</v>
      </c>
      <c r="E12" s="73" t="s">
        <v>41</v>
      </c>
      <c r="F12" s="73">
        <v>10</v>
      </c>
      <c r="G12" s="74">
        <v>0</v>
      </c>
      <c r="H12" s="74">
        <v>0</v>
      </c>
      <c r="I12" s="75">
        <v>84</v>
      </c>
      <c r="L12" s="78" t="s">
        <v>62</v>
      </c>
      <c r="M12" s="79">
        <v>18</v>
      </c>
      <c r="O12" s="92">
        <v>11</v>
      </c>
      <c r="P12" s="82" t="s">
        <v>125</v>
      </c>
      <c r="Q12" s="93" t="s">
        <v>126</v>
      </c>
    </row>
    <row r="13" spans="1:17">
      <c r="A13" s="3"/>
      <c r="B13" s="3"/>
      <c r="C13" s="3"/>
      <c r="D13" s="5"/>
      <c r="G13" s="1"/>
      <c r="H13" s="1"/>
      <c r="L13" s="78" t="s">
        <v>63</v>
      </c>
      <c r="M13" s="79">
        <v>19</v>
      </c>
      <c r="O13" s="92">
        <v>12</v>
      </c>
      <c r="P13" s="82" t="s">
        <v>127</v>
      </c>
      <c r="Q13" s="93" t="s">
        <v>128</v>
      </c>
    </row>
    <row r="14" spans="1:17">
      <c r="A14" s="3"/>
      <c r="B14" s="3"/>
      <c r="C14" s="3"/>
      <c r="L14" s="78" t="s">
        <v>64</v>
      </c>
      <c r="M14" s="79">
        <v>20</v>
      </c>
      <c r="O14" s="92">
        <v>13</v>
      </c>
      <c r="P14" s="82" t="s">
        <v>129</v>
      </c>
      <c r="Q14" s="93" t="s">
        <v>130</v>
      </c>
    </row>
    <row r="15" spans="1:17">
      <c r="A15" s="3"/>
      <c r="B15" s="3"/>
      <c r="C15" s="3"/>
      <c r="L15" s="78" t="s">
        <v>65</v>
      </c>
      <c r="M15" s="79">
        <v>21</v>
      </c>
      <c r="O15" s="92">
        <v>14</v>
      </c>
      <c r="P15" s="82" t="s">
        <v>131</v>
      </c>
      <c r="Q15" s="93" t="s">
        <v>132</v>
      </c>
    </row>
    <row r="16" spans="1:17">
      <c r="A16" s="3"/>
      <c r="B16" s="3"/>
      <c r="L16" s="78" t="s">
        <v>66</v>
      </c>
      <c r="M16" s="79">
        <v>22</v>
      </c>
      <c r="O16" s="92">
        <v>15</v>
      </c>
      <c r="P16" s="82" t="s">
        <v>133</v>
      </c>
      <c r="Q16" s="94" t="s">
        <v>134</v>
      </c>
    </row>
    <row r="17" spans="1:17">
      <c r="A17" s="3"/>
      <c r="B17" s="3"/>
      <c r="L17" s="78" t="s">
        <v>67</v>
      </c>
      <c r="M17" s="79">
        <v>35</v>
      </c>
      <c r="O17" s="92">
        <v>16</v>
      </c>
      <c r="P17" s="82" t="s">
        <v>135</v>
      </c>
      <c r="Q17" s="93" t="s">
        <v>136</v>
      </c>
    </row>
    <row r="18" spans="1:17">
      <c r="L18" s="78" t="s">
        <v>68</v>
      </c>
      <c r="M18" s="79">
        <v>23</v>
      </c>
      <c r="O18" s="92">
        <v>17</v>
      </c>
      <c r="P18" s="82" t="s">
        <v>137</v>
      </c>
      <c r="Q18" s="93" t="s">
        <v>138</v>
      </c>
    </row>
    <row r="19" spans="1:17">
      <c r="L19" s="78" t="s">
        <v>69</v>
      </c>
      <c r="M19" s="79">
        <v>24</v>
      </c>
      <c r="O19" s="92">
        <v>18</v>
      </c>
      <c r="P19" s="82" t="s">
        <v>139</v>
      </c>
      <c r="Q19" s="94" t="s">
        <v>140</v>
      </c>
    </row>
    <row r="20" spans="1:17">
      <c r="L20" s="78" t="s">
        <v>70</v>
      </c>
      <c r="M20" s="79">
        <v>25</v>
      </c>
      <c r="O20" s="92">
        <v>19</v>
      </c>
      <c r="P20" s="82" t="s">
        <v>141</v>
      </c>
      <c r="Q20" s="93" t="s">
        <v>142</v>
      </c>
    </row>
    <row r="21" spans="1:17">
      <c r="L21" s="78" t="s">
        <v>71</v>
      </c>
      <c r="M21" s="79">
        <v>26</v>
      </c>
      <c r="O21" s="92">
        <v>20</v>
      </c>
      <c r="P21" s="82" t="s">
        <v>143</v>
      </c>
      <c r="Q21" s="93" t="s">
        <v>144</v>
      </c>
    </row>
    <row r="22" spans="1:17">
      <c r="L22" s="78" t="s">
        <v>72</v>
      </c>
      <c r="M22" s="79">
        <v>27</v>
      </c>
      <c r="O22" s="92">
        <v>21</v>
      </c>
      <c r="P22" s="82" t="s">
        <v>145</v>
      </c>
      <c r="Q22" s="93" t="s">
        <v>146</v>
      </c>
    </row>
    <row r="23" spans="1:17">
      <c r="L23" s="78" t="s">
        <v>73</v>
      </c>
      <c r="M23" s="79">
        <v>28</v>
      </c>
      <c r="O23" s="92">
        <v>22</v>
      </c>
      <c r="P23" s="82" t="s">
        <v>147</v>
      </c>
      <c r="Q23" s="93" t="s">
        <v>148</v>
      </c>
    </row>
    <row r="24" spans="1:17">
      <c r="L24" s="78" t="s">
        <v>74</v>
      </c>
      <c r="M24" s="79">
        <v>29</v>
      </c>
      <c r="O24" s="92">
        <v>23</v>
      </c>
      <c r="P24" s="82" t="s">
        <v>149</v>
      </c>
      <c r="Q24" s="93" t="s">
        <v>696</v>
      </c>
    </row>
    <row r="25" spans="1:17">
      <c r="L25" s="78" t="s">
        <v>75</v>
      </c>
      <c r="M25" s="79">
        <v>32</v>
      </c>
      <c r="O25" s="92">
        <v>24</v>
      </c>
      <c r="P25" s="82" t="s">
        <v>150</v>
      </c>
      <c r="Q25" s="93" t="s">
        <v>151</v>
      </c>
    </row>
    <row r="26" spans="1:17">
      <c r="L26" s="78" t="s">
        <v>76</v>
      </c>
      <c r="M26" s="79">
        <v>30</v>
      </c>
      <c r="O26" s="92">
        <v>25</v>
      </c>
      <c r="P26" s="82" t="s">
        <v>152</v>
      </c>
      <c r="Q26" s="93" t="s">
        <v>153</v>
      </c>
    </row>
    <row r="27" spans="1:17">
      <c r="L27" s="78" t="s">
        <v>77</v>
      </c>
      <c r="M27" s="79">
        <v>31</v>
      </c>
      <c r="O27" s="92">
        <v>26</v>
      </c>
      <c r="P27" s="84" t="s">
        <v>154</v>
      </c>
      <c r="Q27" s="95" t="s">
        <v>155</v>
      </c>
    </row>
    <row r="28" spans="1:17" ht="17.25" thickBot="1">
      <c r="L28" s="80" t="s">
        <v>78</v>
      </c>
      <c r="M28" s="81">
        <v>33</v>
      </c>
      <c r="O28" s="92">
        <v>27</v>
      </c>
      <c r="P28" s="82" t="s">
        <v>156</v>
      </c>
      <c r="Q28" s="93" t="s">
        <v>157</v>
      </c>
    </row>
    <row r="29" spans="1:17">
      <c r="O29" s="92">
        <v>28</v>
      </c>
      <c r="P29" s="82" t="s">
        <v>158</v>
      </c>
      <c r="Q29" s="93" t="s">
        <v>159</v>
      </c>
    </row>
    <row r="30" spans="1:17">
      <c r="O30" s="92">
        <v>29</v>
      </c>
      <c r="P30" s="82" t="s">
        <v>160</v>
      </c>
      <c r="Q30" s="93" t="s">
        <v>161</v>
      </c>
    </row>
    <row r="31" spans="1:17">
      <c r="O31" s="92">
        <v>30</v>
      </c>
      <c r="P31" s="82" t="s">
        <v>162</v>
      </c>
      <c r="Q31" s="93" t="s">
        <v>163</v>
      </c>
    </row>
    <row r="32" spans="1:17">
      <c r="O32" s="92">
        <v>31</v>
      </c>
      <c r="P32" s="82" t="s">
        <v>164</v>
      </c>
      <c r="Q32" s="93" t="s">
        <v>165</v>
      </c>
    </row>
    <row r="33" spans="15:17">
      <c r="O33" s="92">
        <v>32</v>
      </c>
      <c r="P33" s="82" t="s">
        <v>166</v>
      </c>
      <c r="Q33" s="93" t="s">
        <v>167</v>
      </c>
    </row>
    <row r="34" spans="15:17">
      <c r="O34" s="92">
        <v>33</v>
      </c>
      <c r="P34" s="82" t="s">
        <v>168</v>
      </c>
      <c r="Q34" s="93" t="s">
        <v>169</v>
      </c>
    </row>
    <row r="35" spans="15:17">
      <c r="O35" s="92">
        <v>34</v>
      </c>
      <c r="P35" s="82" t="s">
        <v>170</v>
      </c>
      <c r="Q35" s="93" t="s">
        <v>171</v>
      </c>
    </row>
    <row r="36" spans="15:17">
      <c r="O36" s="92">
        <v>35</v>
      </c>
      <c r="P36" s="82" t="s">
        <v>172</v>
      </c>
      <c r="Q36" s="93" t="s">
        <v>173</v>
      </c>
    </row>
    <row r="37" spans="15:17">
      <c r="O37" s="92">
        <v>36</v>
      </c>
      <c r="P37" s="82" t="s">
        <v>174</v>
      </c>
      <c r="Q37" s="93" t="s">
        <v>175</v>
      </c>
    </row>
    <row r="38" spans="15:17">
      <c r="O38" s="92">
        <v>37</v>
      </c>
      <c r="P38" s="82" t="s">
        <v>176</v>
      </c>
      <c r="Q38" s="93" t="s">
        <v>177</v>
      </c>
    </row>
    <row r="39" spans="15:17">
      <c r="O39" s="92">
        <v>38</v>
      </c>
      <c r="P39" s="82" t="s">
        <v>178</v>
      </c>
      <c r="Q39" s="93" t="s">
        <v>179</v>
      </c>
    </row>
    <row r="40" spans="15:17">
      <c r="O40" s="92">
        <v>39</v>
      </c>
      <c r="P40" s="85" t="s">
        <v>180</v>
      </c>
      <c r="Q40" s="93" t="s">
        <v>697</v>
      </c>
    </row>
    <row r="41" spans="15:17">
      <c r="O41" s="92">
        <v>40</v>
      </c>
      <c r="P41" s="82" t="s">
        <v>181</v>
      </c>
      <c r="Q41" s="93" t="s">
        <v>182</v>
      </c>
    </row>
    <row r="42" spans="15:17">
      <c r="O42" s="92">
        <v>41</v>
      </c>
      <c r="P42" s="82" t="s">
        <v>183</v>
      </c>
      <c r="Q42" s="93" t="s">
        <v>184</v>
      </c>
    </row>
    <row r="43" spans="15:17">
      <c r="O43" s="92">
        <v>42</v>
      </c>
      <c r="P43" s="82" t="s">
        <v>185</v>
      </c>
      <c r="Q43" s="93" t="s">
        <v>186</v>
      </c>
    </row>
    <row r="44" spans="15:17">
      <c r="O44" s="92">
        <v>43</v>
      </c>
      <c r="P44" s="82" t="s">
        <v>187</v>
      </c>
      <c r="Q44" s="93" t="s">
        <v>188</v>
      </c>
    </row>
    <row r="45" spans="15:17">
      <c r="O45" s="92">
        <v>44</v>
      </c>
      <c r="P45" s="82" t="s">
        <v>189</v>
      </c>
      <c r="Q45" s="93" t="s">
        <v>190</v>
      </c>
    </row>
    <row r="46" spans="15:17">
      <c r="O46" s="92">
        <v>45</v>
      </c>
      <c r="P46" s="82" t="s">
        <v>191</v>
      </c>
      <c r="Q46" s="93" t="s">
        <v>192</v>
      </c>
    </row>
    <row r="47" spans="15:17">
      <c r="O47" s="92">
        <v>46</v>
      </c>
      <c r="P47" s="82" t="s">
        <v>193</v>
      </c>
      <c r="Q47" s="93" t="s">
        <v>194</v>
      </c>
    </row>
    <row r="48" spans="15:17">
      <c r="O48" s="92">
        <v>47</v>
      </c>
      <c r="P48" s="82" t="s">
        <v>195</v>
      </c>
      <c r="Q48" s="93" t="s">
        <v>196</v>
      </c>
    </row>
    <row r="49" spans="15:17">
      <c r="O49" s="92">
        <v>48</v>
      </c>
      <c r="P49" s="82" t="s">
        <v>197</v>
      </c>
      <c r="Q49" s="93" t="s">
        <v>198</v>
      </c>
    </row>
    <row r="50" spans="15:17">
      <c r="O50" s="92">
        <v>49</v>
      </c>
      <c r="P50" s="82" t="s">
        <v>199</v>
      </c>
      <c r="Q50" s="94" t="s">
        <v>698</v>
      </c>
    </row>
    <row r="51" spans="15:17">
      <c r="O51" s="92">
        <v>50</v>
      </c>
      <c r="P51" s="82" t="s">
        <v>200</v>
      </c>
      <c r="Q51" s="93" t="s">
        <v>201</v>
      </c>
    </row>
    <row r="52" spans="15:17">
      <c r="O52" s="92">
        <v>51</v>
      </c>
      <c r="P52" s="85" t="s">
        <v>202</v>
      </c>
      <c r="Q52" s="96" t="s">
        <v>699</v>
      </c>
    </row>
    <row r="53" spans="15:17">
      <c r="O53" s="92">
        <v>52</v>
      </c>
      <c r="P53" s="82" t="s">
        <v>203</v>
      </c>
      <c r="Q53" s="93" t="s">
        <v>204</v>
      </c>
    </row>
    <row r="54" spans="15:17">
      <c r="O54" s="92">
        <v>53</v>
      </c>
      <c r="P54" s="82" t="s">
        <v>205</v>
      </c>
      <c r="Q54" s="93" t="s">
        <v>206</v>
      </c>
    </row>
    <row r="55" spans="15:17">
      <c r="O55" s="92">
        <v>54</v>
      </c>
      <c r="P55" s="82" t="s">
        <v>207</v>
      </c>
      <c r="Q55" s="95" t="s">
        <v>208</v>
      </c>
    </row>
    <row r="56" spans="15:17">
      <c r="O56" s="92">
        <v>55</v>
      </c>
      <c r="P56" s="85" t="s">
        <v>209</v>
      </c>
      <c r="Q56" s="96" t="s">
        <v>700</v>
      </c>
    </row>
    <row r="57" spans="15:17">
      <c r="O57" s="92">
        <v>56</v>
      </c>
      <c r="P57" s="82" t="s">
        <v>210</v>
      </c>
      <c r="Q57" s="93" t="s">
        <v>211</v>
      </c>
    </row>
    <row r="58" spans="15:17">
      <c r="O58" s="92">
        <v>57</v>
      </c>
      <c r="P58" s="82" t="s">
        <v>212</v>
      </c>
      <c r="Q58" s="93" t="s">
        <v>213</v>
      </c>
    </row>
    <row r="59" spans="15:17">
      <c r="O59" s="92">
        <v>58</v>
      </c>
      <c r="P59" s="82" t="s">
        <v>214</v>
      </c>
      <c r="Q59" s="93" t="s">
        <v>215</v>
      </c>
    </row>
    <row r="60" spans="15:17">
      <c r="O60" s="92">
        <v>59</v>
      </c>
      <c r="P60" s="82" t="s">
        <v>216</v>
      </c>
      <c r="Q60" s="94" t="s">
        <v>217</v>
      </c>
    </row>
    <row r="61" spans="15:17">
      <c r="O61" s="92">
        <v>60</v>
      </c>
      <c r="P61" s="82" t="s">
        <v>218</v>
      </c>
      <c r="Q61" s="94" t="s">
        <v>701</v>
      </c>
    </row>
    <row r="62" spans="15:17">
      <c r="O62" s="92">
        <v>61</v>
      </c>
      <c r="P62" s="82" t="s">
        <v>219</v>
      </c>
      <c r="Q62" s="79" t="s">
        <v>220</v>
      </c>
    </row>
    <row r="63" spans="15:17">
      <c r="O63" s="92">
        <v>62</v>
      </c>
      <c r="P63" s="82" t="s">
        <v>221</v>
      </c>
      <c r="Q63" s="94" t="s">
        <v>222</v>
      </c>
    </row>
    <row r="64" spans="15:17">
      <c r="O64" s="92">
        <v>63</v>
      </c>
      <c r="P64" s="82" t="s">
        <v>223</v>
      </c>
      <c r="Q64" s="95" t="s">
        <v>224</v>
      </c>
    </row>
    <row r="65" spans="15:17">
      <c r="O65" s="92">
        <v>64</v>
      </c>
      <c r="P65" s="82" t="s">
        <v>225</v>
      </c>
      <c r="Q65" s="94" t="s">
        <v>226</v>
      </c>
    </row>
    <row r="66" spans="15:17">
      <c r="O66" s="92">
        <v>65</v>
      </c>
      <c r="P66" s="82" t="s">
        <v>227</v>
      </c>
      <c r="Q66" s="95" t="s">
        <v>228</v>
      </c>
    </row>
    <row r="67" spans="15:17">
      <c r="O67" s="92">
        <v>66</v>
      </c>
      <c r="P67" s="82" t="s">
        <v>229</v>
      </c>
      <c r="Q67" s="95" t="s">
        <v>230</v>
      </c>
    </row>
    <row r="68" spans="15:17">
      <c r="O68" s="92">
        <v>67</v>
      </c>
      <c r="P68" s="82" t="s">
        <v>231</v>
      </c>
      <c r="Q68" s="94" t="s">
        <v>232</v>
      </c>
    </row>
    <row r="69" spans="15:17">
      <c r="O69" s="92">
        <v>68</v>
      </c>
      <c r="P69" s="82" t="s">
        <v>233</v>
      </c>
      <c r="Q69" s="95" t="s">
        <v>234</v>
      </c>
    </row>
    <row r="70" spans="15:17">
      <c r="O70" s="92">
        <v>69</v>
      </c>
      <c r="P70" s="82" t="s">
        <v>235</v>
      </c>
      <c r="Q70" s="95" t="s">
        <v>236</v>
      </c>
    </row>
    <row r="71" spans="15:17">
      <c r="O71" s="92">
        <v>70</v>
      </c>
      <c r="P71" s="82" t="s">
        <v>237</v>
      </c>
      <c r="Q71" s="93" t="s">
        <v>702</v>
      </c>
    </row>
    <row r="72" spans="15:17">
      <c r="O72" s="92">
        <v>71</v>
      </c>
      <c r="P72" s="82" t="s">
        <v>238</v>
      </c>
      <c r="Q72" s="93" t="s">
        <v>239</v>
      </c>
    </row>
    <row r="73" spans="15:17">
      <c r="O73" s="92">
        <v>72</v>
      </c>
      <c r="P73" s="82" t="s">
        <v>240</v>
      </c>
      <c r="Q73" s="93" t="s">
        <v>241</v>
      </c>
    </row>
    <row r="74" spans="15:17">
      <c r="O74" s="92">
        <v>73</v>
      </c>
      <c r="P74" s="82" t="s">
        <v>703</v>
      </c>
      <c r="Q74" s="93" t="s">
        <v>704</v>
      </c>
    </row>
    <row r="75" spans="15:17">
      <c r="O75" s="92">
        <v>74</v>
      </c>
      <c r="P75" s="82" t="s">
        <v>705</v>
      </c>
      <c r="Q75" s="93" t="s">
        <v>706</v>
      </c>
    </row>
    <row r="76" spans="15:17">
      <c r="O76" s="92">
        <v>75</v>
      </c>
      <c r="P76" s="82" t="s">
        <v>707</v>
      </c>
      <c r="Q76" s="79" t="s">
        <v>708</v>
      </c>
    </row>
    <row r="77" spans="15:17">
      <c r="O77" s="92">
        <v>76</v>
      </c>
      <c r="P77" s="84" t="s">
        <v>242</v>
      </c>
      <c r="Q77" s="94" t="s">
        <v>243</v>
      </c>
    </row>
    <row r="78" spans="15:17">
      <c r="O78" s="92">
        <v>77</v>
      </c>
      <c r="P78" s="84" t="s">
        <v>244</v>
      </c>
      <c r="Q78" s="94" t="s">
        <v>245</v>
      </c>
    </row>
    <row r="79" spans="15:17">
      <c r="O79" s="92">
        <v>78</v>
      </c>
      <c r="P79" s="82" t="s">
        <v>246</v>
      </c>
      <c r="Q79" s="93" t="s">
        <v>247</v>
      </c>
    </row>
    <row r="80" spans="15:17">
      <c r="O80" s="92">
        <v>79</v>
      </c>
      <c r="P80" s="82" t="s">
        <v>248</v>
      </c>
      <c r="Q80" s="93" t="s">
        <v>249</v>
      </c>
    </row>
    <row r="81" spans="15:17">
      <c r="O81" s="92">
        <v>80</v>
      </c>
      <c r="P81" s="82" t="s">
        <v>250</v>
      </c>
      <c r="Q81" s="93" t="s">
        <v>251</v>
      </c>
    </row>
    <row r="82" spans="15:17">
      <c r="O82" s="92">
        <v>81</v>
      </c>
      <c r="P82" s="82" t="s">
        <v>252</v>
      </c>
      <c r="Q82" s="93" t="s">
        <v>253</v>
      </c>
    </row>
    <row r="83" spans="15:17">
      <c r="O83" s="92">
        <v>82</v>
      </c>
      <c r="P83" s="82" t="s">
        <v>254</v>
      </c>
      <c r="Q83" s="93" t="s">
        <v>255</v>
      </c>
    </row>
    <row r="84" spans="15:17">
      <c r="O84" s="92">
        <v>83</v>
      </c>
      <c r="P84" s="82" t="s">
        <v>256</v>
      </c>
      <c r="Q84" s="93" t="s">
        <v>257</v>
      </c>
    </row>
    <row r="85" spans="15:17">
      <c r="O85" s="92">
        <v>84</v>
      </c>
      <c r="P85" s="82" t="s">
        <v>258</v>
      </c>
      <c r="Q85" s="93" t="s">
        <v>259</v>
      </c>
    </row>
    <row r="86" spans="15:17">
      <c r="O86" s="92">
        <v>85</v>
      </c>
      <c r="P86" s="82" t="s">
        <v>260</v>
      </c>
      <c r="Q86" s="93" t="s">
        <v>261</v>
      </c>
    </row>
    <row r="87" spans="15:17">
      <c r="O87" s="92">
        <v>86</v>
      </c>
      <c r="P87" s="82" t="s">
        <v>262</v>
      </c>
      <c r="Q87" s="93" t="s">
        <v>263</v>
      </c>
    </row>
    <row r="88" spans="15:17">
      <c r="O88" s="92">
        <v>87</v>
      </c>
      <c r="P88" s="82" t="s">
        <v>264</v>
      </c>
      <c r="Q88" s="93" t="s">
        <v>265</v>
      </c>
    </row>
    <row r="89" spans="15:17">
      <c r="O89" s="92">
        <v>88</v>
      </c>
      <c r="P89" s="82" t="s">
        <v>266</v>
      </c>
      <c r="Q89" s="93" t="s">
        <v>267</v>
      </c>
    </row>
    <row r="90" spans="15:17">
      <c r="O90" s="92">
        <v>89</v>
      </c>
      <c r="P90" s="82" t="s">
        <v>268</v>
      </c>
      <c r="Q90" s="93" t="s">
        <v>269</v>
      </c>
    </row>
    <row r="91" spans="15:17">
      <c r="O91" s="92">
        <v>90</v>
      </c>
      <c r="P91" s="82" t="s">
        <v>270</v>
      </c>
      <c r="Q91" s="93" t="s">
        <v>271</v>
      </c>
    </row>
    <row r="92" spans="15:17">
      <c r="O92" s="92">
        <v>91</v>
      </c>
      <c r="P92" s="82" t="s">
        <v>272</v>
      </c>
      <c r="Q92" s="93" t="s">
        <v>273</v>
      </c>
    </row>
    <row r="93" spans="15:17">
      <c r="O93" s="92">
        <v>92</v>
      </c>
      <c r="P93" s="82" t="s">
        <v>274</v>
      </c>
      <c r="Q93" s="93" t="s">
        <v>275</v>
      </c>
    </row>
    <row r="94" spans="15:17">
      <c r="O94" s="92">
        <v>93</v>
      </c>
      <c r="P94" s="82" t="s">
        <v>276</v>
      </c>
      <c r="Q94" s="93" t="s">
        <v>277</v>
      </c>
    </row>
    <row r="95" spans="15:17">
      <c r="O95" s="92">
        <v>94</v>
      </c>
      <c r="P95" s="82" t="s">
        <v>709</v>
      </c>
      <c r="Q95" s="93" t="s">
        <v>710</v>
      </c>
    </row>
    <row r="96" spans="15:17">
      <c r="O96" s="92">
        <v>95</v>
      </c>
      <c r="P96" s="82" t="s">
        <v>278</v>
      </c>
      <c r="Q96" s="94" t="s">
        <v>711</v>
      </c>
    </row>
    <row r="97" spans="15:17">
      <c r="O97" s="92">
        <v>96</v>
      </c>
      <c r="P97" s="82" t="s">
        <v>279</v>
      </c>
      <c r="Q97" s="93" t="s">
        <v>280</v>
      </c>
    </row>
    <row r="98" spans="15:17">
      <c r="O98" s="92">
        <v>97</v>
      </c>
      <c r="P98" s="82" t="s">
        <v>281</v>
      </c>
      <c r="Q98" s="93" t="s">
        <v>282</v>
      </c>
    </row>
    <row r="99" spans="15:17">
      <c r="O99" s="92">
        <v>98</v>
      </c>
      <c r="P99" s="82" t="s">
        <v>283</v>
      </c>
      <c r="Q99" s="93" t="s">
        <v>712</v>
      </c>
    </row>
    <row r="100" spans="15:17">
      <c r="O100" s="92">
        <v>99</v>
      </c>
      <c r="P100" s="82" t="s">
        <v>284</v>
      </c>
      <c r="Q100" s="93" t="s">
        <v>285</v>
      </c>
    </row>
    <row r="101" spans="15:17">
      <c r="O101" s="92">
        <v>100</v>
      </c>
      <c r="P101" s="82" t="s">
        <v>286</v>
      </c>
      <c r="Q101" s="93" t="s">
        <v>287</v>
      </c>
    </row>
    <row r="102" spans="15:17">
      <c r="O102" s="92">
        <v>101</v>
      </c>
      <c r="P102" s="82" t="s">
        <v>288</v>
      </c>
      <c r="Q102" s="93" t="s">
        <v>289</v>
      </c>
    </row>
    <row r="103" spans="15:17">
      <c r="O103" s="92">
        <v>102</v>
      </c>
      <c r="P103" s="82" t="s">
        <v>290</v>
      </c>
      <c r="Q103" s="93" t="s">
        <v>291</v>
      </c>
    </row>
    <row r="104" spans="15:17">
      <c r="O104" s="92">
        <v>103</v>
      </c>
      <c r="P104" s="82" t="s">
        <v>292</v>
      </c>
      <c r="Q104" s="93" t="s">
        <v>293</v>
      </c>
    </row>
    <row r="105" spans="15:17">
      <c r="O105" s="92">
        <v>104</v>
      </c>
      <c r="P105" s="82" t="s">
        <v>294</v>
      </c>
      <c r="Q105" s="93" t="s">
        <v>295</v>
      </c>
    </row>
    <row r="106" spans="15:17">
      <c r="O106" s="92">
        <v>105</v>
      </c>
      <c r="P106" s="82" t="s">
        <v>296</v>
      </c>
      <c r="Q106" s="93" t="s">
        <v>297</v>
      </c>
    </row>
    <row r="107" spans="15:17">
      <c r="O107" s="92">
        <v>106</v>
      </c>
      <c r="P107" s="82" t="s">
        <v>298</v>
      </c>
      <c r="Q107" s="93" t="s">
        <v>299</v>
      </c>
    </row>
    <row r="108" spans="15:17">
      <c r="O108" s="92">
        <v>107</v>
      </c>
      <c r="P108" s="82" t="s">
        <v>300</v>
      </c>
      <c r="Q108" s="94" t="s">
        <v>301</v>
      </c>
    </row>
    <row r="109" spans="15:17">
      <c r="O109" s="92">
        <v>108</v>
      </c>
      <c r="P109" s="82" t="s">
        <v>302</v>
      </c>
      <c r="Q109" s="93" t="s">
        <v>303</v>
      </c>
    </row>
    <row r="110" spans="15:17">
      <c r="O110" s="92">
        <v>109</v>
      </c>
      <c r="P110" s="82" t="s">
        <v>304</v>
      </c>
      <c r="Q110" s="79" t="s">
        <v>305</v>
      </c>
    </row>
    <row r="111" spans="15:17">
      <c r="O111" s="92">
        <v>110</v>
      </c>
      <c r="P111" s="82" t="s">
        <v>306</v>
      </c>
      <c r="Q111" s="97" t="s">
        <v>307</v>
      </c>
    </row>
    <row r="112" spans="15:17">
      <c r="O112" s="92">
        <v>111</v>
      </c>
      <c r="P112" s="82" t="s">
        <v>308</v>
      </c>
      <c r="Q112" s="93" t="s">
        <v>309</v>
      </c>
    </row>
    <row r="113" spans="15:17">
      <c r="O113" s="92">
        <v>112</v>
      </c>
      <c r="P113" s="82" t="s">
        <v>310</v>
      </c>
      <c r="Q113" s="93" t="s">
        <v>311</v>
      </c>
    </row>
    <row r="114" spans="15:17">
      <c r="O114" s="92">
        <v>113</v>
      </c>
      <c r="P114" s="82" t="s">
        <v>312</v>
      </c>
      <c r="Q114" s="93" t="s">
        <v>313</v>
      </c>
    </row>
    <row r="115" spans="15:17">
      <c r="O115" s="92">
        <v>114</v>
      </c>
      <c r="P115" s="82" t="s">
        <v>314</v>
      </c>
      <c r="Q115" s="94" t="s">
        <v>315</v>
      </c>
    </row>
    <row r="116" spans="15:17">
      <c r="O116" s="92">
        <v>115</v>
      </c>
      <c r="P116" s="82" t="s">
        <v>316</v>
      </c>
      <c r="Q116" s="94" t="s">
        <v>317</v>
      </c>
    </row>
    <row r="117" spans="15:17">
      <c r="O117" s="92">
        <v>116</v>
      </c>
      <c r="P117" s="82" t="s">
        <v>318</v>
      </c>
      <c r="Q117" s="94" t="s">
        <v>319</v>
      </c>
    </row>
    <row r="118" spans="15:17">
      <c r="O118" s="92">
        <v>117</v>
      </c>
      <c r="P118" s="82" t="s">
        <v>713</v>
      </c>
      <c r="Q118" s="94" t="s">
        <v>320</v>
      </c>
    </row>
    <row r="119" spans="15:17">
      <c r="O119" s="92">
        <v>118</v>
      </c>
      <c r="P119" s="82" t="s">
        <v>321</v>
      </c>
      <c r="Q119" s="94" t="s">
        <v>322</v>
      </c>
    </row>
    <row r="120" spans="15:17">
      <c r="O120" s="92">
        <v>119</v>
      </c>
      <c r="P120" s="82" t="s">
        <v>323</v>
      </c>
      <c r="Q120" s="94" t="s">
        <v>324</v>
      </c>
    </row>
    <row r="121" spans="15:17">
      <c r="O121" s="92">
        <v>120</v>
      </c>
      <c r="P121" s="82" t="s">
        <v>325</v>
      </c>
      <c r="Q121" s="79" t="s">
        <v>326</v>
      </c>
    </row>
    <row r="122" spans="15:17">
      <c r="O122" s="92">
        <v>121</v>
      </c>
      <c r="P122" s="82" t="s">
        <v>327</v>
      </c>
      <c r="Q122" s="93" t="s">
        <v>328</v>
      </c>
    </row>
    <row r="123" spans="15:17">
      <c r="O123" s="92">
        <v>122</v>
      </c>
      <c r="P123" s="82" t="s">
        <v>329</v>
      </c>
      <c r="Q123" s="94" t="s">
        <v>330</v>
      </c>
    </row>
    <row r="124" spans="15:17">
      <c r="O124" s="92">
        <v>123</v>
      </c>
      <c r="P124" s="82" t="s">
        <v>331</v>
      </c>
      <c r="Q124" s="94" t="s">
        <v>332</v>
      </c>
    </row>
    <row r="125" spans="15:17">
      <c r="O125" s="92">
        <v>124</v>
      </c>
      <c r="P125" s="82" t="s">
        <v>333</v>
      </c>
      <c r="Q125" s="93" t="s">
        <v>334</v>
      </c>
    </row>
    <row r="126" spans="15:17">
      <c r="O126" s="92">
        <v>125</v>
      </c>
      <c r="P126" s="82" t="s">
        <v>335</v>
      </c>
      <c r="Q126" s="93" t="s">
        <v>336</v>
      </c>
    </row>
    <row r="127" spans="15:17">
      <c r="O127" s="92">
        <v>126</v>
      </c>
      <c r="P127" s="82" t="s">
        <v>337</v>
      </c>
      <c r="Q127" s="93" t="s">
        <v>338</v>
      </c>
    </row>
    <row r="128" spans="15:17">
      <c r="O128" s="92">
        <v>127</v>
      </c>
      <c r="P128" s="82" t="s">
        <v>339</v>
      </c>
      <c r="Q128" s="94" t="s">
        <v>340</v>
      </c>
    </row>
    <row r="129" spans="15:17">
      <c r="O129" s="92">
        <v>128</v>
      </c>
      <c r="P129" s="82" t="s">
        <v>341</v>
      </c>
      <c r="Q129" s="93" t="s">
        <v>342</v>
      </c>
    </row>
    <row r="130" spans="15:17">
      <c r="O130" s="92">
        <v>129</v>
      </c>
      <c r="P130" s="82" t="s">
        <v>343</v>
      </c>
      <c r="Q130" s="93" t="s">
        <v>344</v>
      </c>
    </row>
    <row r="131" spans="15:17">
      <c r="O131" s="92">
        <v>130</v>
      </c>
      <c r="P131" s="82" t="s">
        <v>345</v>
      </c>
      <c r="Q131" s="93" t="s">
        <v>346</v>
      </c>
    </row>
    <row r="132" spans="15:17">
      <c r="O132" s="92">
        <v>131</v>
      </c>
      <c r="P132" s="82" t="s">
        <v>347</v>
      </c>
      <c r="Q132" s="94" t="s">
        <v>348</v>
      </c>
    </row>
    <row r="133" spans="15:17">
      <c r="O133" s="92">
        <v>132</v>
      </c>
      <c r="P133" s="82" t="s">
        <v>349</v>
      </c>
      <c r="Q133" s="94" t="s">
        <v>350</v>
      </c>
    </row>
    <row r="134" spans="15:17">
      <c r="O134" s="92">
        <v>133</v>
      </c>
      <c r="P134" s="82" t="s">
        <v>351</v>
      </c>
      <c r="Q134" s="93" t="s">
        <v>352</v>
      </c>
    </row>
    <row r="135" spans="15:17">
      <c r="O135" s="92">
        <v>134</v>
      </c>
      <c r="P135" s="82" t="s">
        <v>353</v>
      </c>
      <c r="Q135" s="93" t="s">
        <v>354</v>
      </c>
    </row>
    <row r="136" spans="15:17">
      <c r="O136" s="92">
        <v>135</v>
      </c>
      <c r="P136" s="82" t="s">
        <v>355</v>
      </c>
      <c r="Q136" s="93" t="s">
        <v>356</v>
      </c>
    </row>
    <row r="137" spans="15:17">
      <c r="O137" s="92">
        <v>136</v>
      </c>
      <c r="P137" s="82" t="s">
        <v>357</v>
      </c>
      <c r="Q137" s="94" t="s">
        <v>358</v>
      </c>
    </row>
    <row r="138" spans="15:17">
      <c r="O138" s="92">
        <v>137</v>
      </c>
      <c r="P138" s="82" t="s">
        <v>359</v>
      </c>
      <c r="Q138" s="94" t="s">
        <v>360</v>
      </c>
    </row>
    <row r="139" spans="15:17">
      <c r="O139" s="92">
        <v>138</v>
      </c>
      <c r="P139" s="82" t="s">
        <v>361</v>
      </c>
      <c r="Q139" s="93" t="s">
        <v>362</v>
      </c>
    </row>
    <row r="140" spans="15:17">
      <c r="O140" s="92">
        <v>139</v>
      </c>
      <c r="P140" s="82" t="s">
        <v>363</v>
      </c>
      <c r="Q140" s="93" t="s">
        <v>364</v>
      </c>
    </row>
    <row r="141" spans="15:17">
      <c r="O141" s="92">
        <v>140</v>
      </c>
      <c r="P141" s="82" t="s">
        <v>365</v>
      </c>
      <c r="Q141" s="93" t="s">
        <v>366</v>
      </c>
    </row>
    <row r="142" spans="15:17">
      <c r="O142" s="92">
        <v>141</v>
      </c>
      <c r="P142" s="82" t="s">
        <v>367</v>
      </c>
      <c r="Q142" s="94" t="s">
        <v>368</v>
      </c>
    </row>
    <row r="143" spans="15:17">
      <c r="O143" s="92">
        <v>142</v>
      </c>
      <c r="P143" s="82" t="s">
        <v>369</v>
      </c>
      <c r="Q143" s="93" t="s">
        <v>370</v>
      </c>
    </row>
    <row r="144" spans="15:17">
      <c r="O144" s="92">
        <v>143</v>
      </c>
      <c r="P144" s="84" t="s">
        <v>371</v>
      </c>
      <c r="Q144" s="93" t="s">
        <v>372</v>
      </c>
    </row>
    <row r="145" spans="15:17">
      <c r="O145" s="92">
        <v>144</v>
      </c>
      <c r="P145" s="86" t="s">
        <v>714</v>
      </c>
      <c r="Q145" s="93" t="s">
        <v>373</v>
      </c>
    </row>
    <row r="146" spans="15:17">
      <c r="O146" s="92">
        <v>145</v>
      </c>
      <c r="P146" s="86" t="s">
        <v>715</v>
      </c>
      <c r="Q146" s="94" t="s">
        <v>374</v>
      </c>
    </row>
    <row r="147" spans="15:17">
      <c r="O147" s="92">
        <v>146</v>
      </c>
      <c r="P147" s="86" t="s">
        <v>716</v>
      </c>
      <c r="Q147" s="94" t="s">
        <v>717</v>
      </c>
    </row>
    <row r="148" spans="15:17">
      <c r="O148" s="92">
        <v>147</v>
      </c>
      <c r="P148" s="86" t="s">
        <v>718</v>
      </c>
      <c r="Q148" s="94" t="s">
        <v>375</v>
      </c>
    </row>
    <row r="149" spans="15:17">
      <c r="O149" s="92">
        <v>148</v>
      </c>
      <c r="P149" s="86" t="s">
        <v>719</v>
      </c>
      <c r="Q149" s="93" t="s">
        <v>376</v>
      </c>
    </row>
    <row r="150" spans="15:17">
      <c r="O150" s="92">
        <v>149</v>
      </c>
      <c r="P150" s="86" t="s">
        <v>720</v>
      </c>
      <c r="Q150" s="94" t="s">
        <v>721</v>
      </c>
    </row>
    <row r="151" spans="15:17">
      <c r="O151" s="92">
        <v>150</v>
      </c>
      <c r="P151" s="86" t="s">
        <v>377</v>
      </c>
      <c r="Q151" s="94" t="s">
        <v>378</v>
      </c>
    </row>
    <row r="152" spans="15:17">
      <c r="O152" s="92">
        <v>151</v>
      </c>
      <c r="P152" s="86" t="s">
        <v>379</v>
      </c>
      <c r="Q152" s="93" t="s">
        <v>722</v>
      </c>
    </row>
    <row r="153" spans="15:17">
      <c r="O153" s="92">
        <v>152</v>
      </c>
      <c r="P153" s="84" t="s">
        <v>380</v>
      </c>
      <c r="Q153" s="79" t="s">
        <v>381</v>
      </c>
    </row>
    <row r="154" spans="15:17">
      <c r="O154" s="92">
        <v>153</v>
      </c>
      <c r="P154" s="82" t="s">
        <v>382</v>
      </c>
      <c r="Q154" s="93" t="s">
        <v>383</v>
      </c>
    </row>
    <row r="155" spans="15:17">
      <c r="O155" s="92">
        <v>154</v>
      </c>
      <c r="P155" s="82" t="s">
        <v>384</v>
      </c>
      <c r="Q155" s="93" t="s">
        <v>385</v>
      </c>
    </row>
    <row r="156" spans="15:17">
      <c r="O156" s="92">
        <v>155</v>
      </c>
      <c r="P156" s="82" t="s">
        <v>386</v>
      </c>
      <c r="Q156" s="94" t="s">
        <v>387</v>
      </c>
    </row>
    <row r="157" spans="15:17">
      <c r="O157" s="92">
        <v>156</v>
      </c>
      <c r="P157" s="82" t="s">
        <v>388</v>
      </c>
      <c r="Q157" s="79" t="s">
        <v>389</v>
      </c>
    </row>
    <row r="158" spans="15:17">
      <c r="O158" s="92">
        <v>157</v>
      </c>
      <c r="P158" s="82" t="s">
        <v>390</v>
      </c>
      <c r="Q158" s="93" t="s">
        <v>391</v>
      </c>
    </row>
    <row r="159" spans="15:17">
      <c r="O159" s="92">
        <v>158</v>
      </c>
      <c r="P159" s="82" t="s">
        <v>392</v>
      </c>
      <c r="Q159" s="94" t="s">
        <v>393</v>
      </c>
    </row>
    <row r="160" spans="15:17">
      <c r="O160" s="92">
        <v>159</v>
      </c>
      <c r="P160" s="82" t="s">
        <v>394</v>
      </c>
      <c r="Q160" s="93" t="s">
        <v>395</v>
      </c>
    </row>
    <row r="161" spans="15:17">
      <c r="O161" s="92">
        <v>160</v>
      </c>
      <c r="P161" s="82" t="s">
        <v>396</v>
      </c>
      <c r="Q161" s="93" t="s">
        <v>397</v>
      </c>
    </row>
    <row r="162" spans="15:17">
      <c r="O162" s="92">
        <v>161</v>
      </c>
      <c r="P162" s="82" t="s">
        <v>398</v>
      </c>
      <c r="Q162" s="93" t="s">
        <v>399</v>
      </c>
    </row>
    <row r="163" spans="15:17">
      <c r="O163" s="92">
        <v>162</v>
      </c>
      <c r="P163" s="82" t="s">
        <v>400</v>
      </c>
      <c r="Q163" s="93" t="s">
        <v>401</v>
      </c>
    </row>
    <row r="164" spans="15:17">
      <c r="O164" s="92">
        <v>163</v>
      </c>
      <c r="P164" s="82" t="s">
        <v>402</v>
      </c>
      <c r="Q164" s="94" t="s">
        <v>403</v>
      </c>
    </row>
    <row r="165" spans="15:17">
      <c r="O165" s="92">
        <v>164</v>
      </c>
      <c r="P165" s="82" t="s">
        <v>404</v>
      </c>
      <c r="Q165" s="93" t="s">
        <v>405</v>
      </c>
    </row>
    <row r="166" spans="15:17">
      <c r="O166" s="92">
        <v>165</v>
      </c>
      <c r="P166" s="82" t="s">
        <v>406</v>
      </c>
      <c r="Q166" s="94" t="s">
        <v>407</v>
      </c>
    </row>
    <row r="167" spans="15:17">
      <c r="O167" s="92">
        <v>166</v>
      </c>
      <c r="P167" s="82" t="s">
        <v>408</v>
      </c>
      <c r="Q167" s="93" t="s">
        <v>409</v>
      </c>
    </row>
    <row r="168" spans="15:17">
      <c r="O168" s="92">
        <v>167</v>
      </c>
      <c r="P168" s="82" t="s">
        <v>410</v>
      </c>
      <c r="Q168" s="93" t="s">
        <v>411</v>
      </c>
    </row>
    <row r="169" spans="15:17">
      <c r="O169" s="92">
        <v>168</v>
      </c>
      <c r="P169" s="82" t="s">
        <v>412</v>
      </c>
      <c r="Q169" s="93" t="s">
        <v>413</v>
      </c>
    </row>
    <row r="170" spans="15:17">
      <c r="O170" s="92">
        <v>169</v>
      </c>
      <c r="P170" s="82" t="s">
        <v>414</v>
      </c>
      <c r="Q170" s="93" t="s">
        <v>415</v>
      </c>
    </row>
    <row r="171" spans="15:17">
      <c r="O171" s="92">
        <v>170</v>
      </c>
      <c r="P171" s="82" t="s">
        <v>416</v>
      </c>
      <c r="Q171" s="93" t="s">
        <v>417</v>
      </c>
    </row>
    <row r="172" spans="15:17">
      <c r="O172" s="92">
        <v>171</v>
      </c>
      <c r="P172" s="82" t="s">
        <v>418</v>
      </c>
      <c r="Q172" s="93" t="s">
        <v>419</v>
      </c>
    </row>
    <row r="173" spans="15:17">
      <c r="O173" s="92">
        <v>172</v>
      </c>
      <c r="P173" s="82" t="s">
        <v>420</v>
      </c>
      <c r="Q173" s="94" t="s">
        <v>421</v>
      </c>
    </row>
    <row r="174" spans="15:17">
      <c r="O174" s="92">
        <v>173</v>
      </c>
      <c r="P174" s="82" t="s">
        <v>422</v>
      </c>
      <c r="Q174" s="93" t="s">
        <v>423</v>
      </c>
    </row>
    <row r="175" spans="15:17">
      <c r="O175" s="92">
        <v>174</v>
      </c>
      <c r="P175" s="82" t="s">
        <v>424</v>
      </c>
      <c r="Q175" s="93" t="s">
        <v>425</v>
      </c>
    </row>
    <row r="176" spans="15:17">
      <c r="O176" s="92">
        <v>175</v>
      </c>
      <c r="P176" s="82" t="s">
        <v>426</v>
      </c>
      <c r="Q176" s="94" t="s">
        <v>427</v>
      </c>
    </row>
    <row r="177" spans="15:17">
      <c r="O177" s="92">
        <v>176</v>
      </c>
      <c r="P177" s="82" t="s">
        <v>428</v>
      </c>
      <c r="Q177" s="93" t="s">
        <v>429</v>
      </c>
    </row>
    <row r="178" spans="15:17">
      <c r="O178" s="92">
        <v>177</v>
      </c>
      <c r="P178" s="82" t="s">
        <v>430</v>
      </c>
      <c r="Q178" s="93" t="s">
        <v>431</v>
      </c>
    </row>
    <row r="179" spans="15:17">
      <c r="O179" s="92">
        <v>178</v>
      </c>
      <c r="P179" s="82" t="s">
        <v>432</v>
      </c>
      <c r="Q179" s="93" t="s">
        <v>433</v>
      </c>
    </row>
    <row r="180" spans="15:17">
      <c r="O180" s="92">
        <v>179</v>
      </c>
      <c r="P180" s="82" t="s">
        <v>434</v>
      </c>
      <c r="Q180" s="93" t="s">
        <v>435</v>
      </c>
    </row>
    <row r="181" spans="15:17">
      <c r="O181" s="92">
        <v>180</v>
      </c>
      <c r="P181" s="82" t="s">
        <v>436</v>
      </c>
      <c r="Q181" s="93" t="s">
        <v>437</v>
      </c>
    </row>
    <row r="182" spans="15:17">
      <c r="O182" s="92">
        <v>181</v>
      </c>
      <c r="P182" s="82" t="s">
        <v>438</v>
      </c>
      <c r="Q182" s="94" t="s">
        <v>439</v>
      </c>
    </row>
    <row r="183" spans="15:17">
      <c r="O183" s="92">
        <v>182</v>
      </c>
      <c r="P183" s="82" t="s">
        <v>440</v>
      </c>
      <c r="Q183" s="93" t="s">
        <v>441</v>
      </c>
    </row>
    <row r="184" spans="15:17">
      <c r="O184" s="92">
        <v>183</v>
      </c>
      <c r="P184" s="82" t="s">
        <v>442</v>
      </c>
      <c r="Q184" s="93" t="s">
        <v>443</v>
      </c>
    </row>
    <row r="185" spans="15:17">
      <c r="O185" s="92">
        <v>184</v>
      </c>
      <c r="P185" s="82" t="s">
        <v>444</v>
      </c>
      <c r="Q185" s="93" t="s">
        <v>445</v>
      </c>
    </row>
    <row r="186" spans="15:17">
      <c r="O186" s="92">
        <v>185</v>
      </c>
      <c r="P186" s="82" t="s">
        <v>446</v>
      </c>
      <c r="Q186" s="93" t="s">
        <v>447</v>
      </c>
    </row>
    <row r="187" spans="15:17">
      <c r="O187" s="92">
        <v>186</v>
      </c>
      <c r="P187" s="82" t="s">
        <v>448</v>
      </c>
      <c r="Q187" s="79" t="s">
        <v>449</v>
      </c>
    </row>
    <row r="188" spans="15:17">
      <c r="O188" s="92">
        <v>187</v>
      </c>
      <c r="P188" s="82" t="s">
        <v>450</v>
      </c>
      <c r="Q188" s="93" t="s">
        <v>451</v>
      </c>
    </row>
    <row r="189" spans="15:17">
      <c r="O189" s="92">
        <v>188</v>
      </c>
      <c r="P189" s="82" t="s">
        <v>452</v>
      </c>
      <c r="Q189" s="94" t="s">
        <v>453</v>
      </c>
    </row>
    <row r="190" spans="15:17">
      <c r="O190" s="92">
        <v>189</v>
      </c>
      <c r="P190" s="82" t="s">
        <v>723</v>
      </c>
      <c r="Q190" s="93" t="s">
        <v>724</v>
      </c>
    </row>
    <row r="191" spans="15:17">
      <c r="O191" s="92">
        <v>190</v>
      </c>
      <c r="P191" s="82" t="s">
        <v>454</v>
      </c>
      <c r="Q191" s="93" t="s">
        <v>455</v>
      </c>
    </row>
    <row r="192" spans="15:17">
      <c r="O192" s="92">
        <v>191</v>
      </c>
      <c r="P192" s="82" t="s">
        <v>456</v>
      </c>
      <c r="Q192" s="94" t="s">
        <v>725</v>
      </c>
    </row>
    <row r="193" spans="15:17">
      <c r="O193" s="92">
        <v>192</v>
      </c>
      <c r="P193" s="82" t="s">
        <v>457</v>
      </c>
      <c r="Q193" s="93" t="s">
        <v>458</v>
      </c>
    </row>
    <row r="194" spans="15:17">
      <c r="O194" s="92">
        <v>193</v>
      </c>
      <c r="P194" s="82" t="s">
        <v>459</v>
      </c>
      <c r="Q194" s="93" t="s">
        <v>460</v>
      </c>
    </row>
    <row r="195" spans="15:17">
      <c r="O195" s="92">
        <v>194</v>
      </c>
      <c r="P195" s="82" t="s">
        <v>461</v>
      </c>
      <c r="Q195" s="79" t="s">
        <v>726</v>
      </c>
    </row>
    <row r="196" spans="15:17">
      <c r="O196" s="92">
        <v>195</v>
      </c>
      <c r="P196" s="82" t="s">
        <v>462</v>
      </c>
      <c r="Q196" s="94" t="s">
        <v>463</v>
      </c>
    </row>
    <row r="197" spans="15:17">
      <c r="O197" s="92">
        <v>196</v>
      </c>
      <c r="P197" s="82" t="s">
        <v>464</v>
      </c>
      <c r="Q197" s="79" t="s">
        <v>727</v>
      </c>
    </row>
    <row r="198" spans="15:17">
      <c r="O198" s="92">
        <v>197</v>
      </c>
      <c r="P198" s="82" t="s">
        <v>465</v>
      </c>
      <c r="Q198" s="94" t="s">
        <v>466</v>
      </c>
    </row>
    <row r="199" spans="15:17">
      <c r="O199" s="92">
        <v>198</v>
      </c>
      <c r="P199" s="82" t="s">
        <v>467</v>
      </c>
      <c r="Q199" s="93" t="s">
        <v>468</v>
      </c>
    </row>
    <row r="200" spans="15:17">
      <c r="O200" s="92">
        <v>199</v>
      </c>
      <c r="P200" s="82" t="s">
        <v>469</v>
      </c>
      <c r="Q200" s="94" t="s">
        <v>470</v>
      </c>
    </row>
    <row r="201" spans="15:17">
      <c r="O201" s="92">
        <v>200</v>
      </c>
      <c r="P201" s="82" t="s">
        <v>471</v>
      </c>
      <c r="Q201" s="93" t="s">
        <v>472</v>
      </c>
    </row>
    <row r="202" spans="15:17">
      <c r="O202" s="92">
        <v>201</v>
      </c>
      <c r="P202" s="82" t="s">
        <v>473</v>
      </c>
      <c r="Q202" s="93" t="s">
        <v>474</v>
      </c>
    </row>
    <row r="203" spans="15:17">
      <c r="O203" s="92">
        <v>202</v>
      </c>
      <c r="P203" s="82" t="s">
        <v>475</v>
      </c>
      <c r="Q203" s="93" t="s">
        <v>476</v>
      </c>
    </row>
    <row r="204" spans="15:17">
      <c r="O204" s="92">
        <v>203</v>
      </c>
      <c r="P204" s="82" t="s">
        <v>728</v>
      </c>
      <c r="Q204" s="93" t="s">
        <v>729</v>
      </c>
    </row>
    <row r="205" spans="15:17">
      <c r="O205" s="92">
        <v>204</v>
      </c>
      <c r="P205" s="82" t="s">
        <v>477</v>
      </c>
      <c r="Q205" s="94" t="s">
        <v>478</v>
      </c>
    </row>
    <row r="206" spans="15:17">
      <c r="O206" s="92">
        <v>205</v>
      </c>
      <c r="P206" s="82" t="s">
        <v>479</v>
      </c>
      <c r="Q206" s="93" t="s">
        <v>480</v>
      </c>
    </row>
    <row r="207" spans="15:17">
      <c r="O207" s="92">
        <v>206</v>
      </c>
      <c r="P207" s="82" t="s">
        <v>481</v>
      </c>
      <c r="Q207" s="93" t="s">
        <v>482</v>
      </c>
    </row>
    <row r="208" spans="15:17">
      <c r="O208" s="92">
        <v>207</v>
      </c>
      <c r="P208" s="82" t="s">
        <v>483</v>
      </c>
      <c r="Q208" s="97" t="s">
        <v>484</v>
      </c>
    </row>
    <row r="209" spans="15:17">
      <c r="O209" s="92">
        <v>208</v>
      </c>
      <c r="P209" s="82" t="s">
        <v>485</v>
      </c>
      <c r="Q209" s="93" t="s">
        <v>486</v>
      </c>
    </row>
    <row r="210" spans="15:17">
      <c r="O210" s="92">
        <v>209</v>
      </c>
      <c r="P210" s="82" t="s">
        <v>487</v>
      </c>
      <c r="Q210" s="93" t="s">
        <v>488</v>
      </c>
    </row>
    <row r="211" spans="15:17">
      <c r="O211" s="92">
        <v>210</v>
      </c>
      <c r="P211" s="82" t="s">
        <v>489</v>
      </c>
      <c r="Q211" s="93" t="s">
        <v>490</v>
      </c>
    </row>
    <row r="212" spans="15:17">
      <c r="O212" s="92">
        <v>211</v>
      </c>
      <c r="P212" s="82" t="s">
        <v>491</v>
      </c>
      <c r="Q212" s="93" t="s">
        <v>492</v>
      </c>
    </row>
    <row r="213" spans="15:17">
      <c r="O213" s="92">
        <v>212</v>
      </c>
      <c r="P213" s="82" t="s">
        <v>493</v>
      </c>
      <c r="Q213" s="93" t="s">
        <v>494</v>
      </c>
    </row>
    <row r="214" spans="15:17">
      <c r="O214" s="92">
        <v>213</v>
      </c>
      <c r="P214" s="82" t="s">
        <v>495</v>
      </c>
      <c r="Q214" s="93" t="s">
        <v>496</v>
      </c>
    </row>
    <row r="215" spans="15:17">
      <c r="O215" s="92">
        <v>214</v>
      </c>
      <c r="P215" s="82" t="s">
        <v>497</v>
      </c>
      <c r="Q215" s="93" t="s">
        <v>498</v>
      </c>
    </row>
    <row r="216" spans="15:17">
      <c r="O216" s="92">
        <v>215</v>
      </c>
      <c r="P216" s="82" t="s">
        <v>499</v>
      </c>
      <c r="Q216" s="93" t="s">
        <v>500</v>
      </c>
    </row>
    <row r="217" spans="15:17">
      <c r="O217" s="92">
        <v>216</v>
      </c>
      <c r="P217" s="82" t="s">
        <v>501</v>
      </c>
      <c r="Q217" s="79" t="s">
        <v>502</v>
      </c>
    </row>
    <row r="218" spans="15:17">
      <c r="O218" s="92">
        <v>217</v>
      </c>
      <c r="P218" s="82" t="s">
        <v>503</v>
      </c>
      <c r="Q218" s="93" t="s">
        <v>504</v>
      </c>
    </row>
    <row r="219" spans="15:17">
      <c r="O219" s="92">
        <v>218</v>
      </c>
      <c r="P219" s="82" t="s">
        <v>505</v>
      </c>
      <c r="Q219" s="93" t="s">
        <v>506</v>
      </c>
    </row>
    <row r="220" spans="15:17">
      <c r="O220" s="92">
        <v>219</v>
      </c>
      <c r="P220" s="82" t="s">
        <v>507</v>
      </c>
      <c r="Q220" s="94" t="s">
        <v>508</v>
      </c>
    </row>
    <row r="221" spans="15:17">
      <c r="O221" s="92">
        <v>220</v>
      </c>
      <c r="P221" s="82" t="s">
        <v>509</v>
      </c>
      <c r="Q221" s="93" t="s">
        <v>510</v>
      </c>
    </row>
    <row r="222" spans="15:17">
      <c r="O222" s="92">
        <v>221</v>
      </c>
      <c r="P222" s="82" t="s">
        <v>511</v>
      </c>
      <c r="Q222" s="79" t="s">
        <v>512</v>
      </c>
    </row>
    <row r="223" spans="15:17">
      <c r="O223" s="92">
        <v>222</v>
      </c>
      <c r="P223" s="82" t="s">
        <v>513</v>
      </c>
      <c r="Q223" s="93" t="s">
        <v>514</v>
      </c>
    </row>
    <row r="224" spans="15:17">
      <c r="O224" s="92">
        <v>223</v>
      </c>
      <c r="P224" s="82" t="s">
        <v>515</v>
      </c>
      <c r="Q224" s="93" t="s">
        <v>516</v>
      </c>
    </row>
    <row r="225" spans="15:17">
      <c r="O225" s="92">
        <v>224</v>
      </c>
      <c r="P225" s="82" t="s">
        <v>517</v>
      </c>
      <c r="Q225" s="93" t="s">
        <v>518</v>
      </c>
    </row>
    <row r="226" spans="15:17">
      <c r="O226" s="92">
        <v>225</v>
      </c>
      <c r="P226" s="82" t="s">
        <v>519</v>
      </c>
      <c r="Q226" s="93" t="s">
        <v>520</v>
      </c>
    </row>
    <row r="227" spans="15:17">
      <c r="O227" s="92">
        <v>226</v>
      </c>
      <c r="P227" s="82" t="s">
        <v>521</v>
      </c>
      <c r="Q227" s="79" t="s">
        <v>522</v>
      </c>
    </row>
    <row r="228" spans="15:17">
      <c r="O228" s="92">
        <v>227</v>
      </c>
      <c r="P228" s="82" t="s">
        <v>523</v>
      </c>
      <c r="Q228" s="93" t="s">
        <v>524</v>
      </c>
    </row>
    <row r="229" spans="15:17">
      <c r="O229" s="92">
        <v>228</v>
      </c>
      <c r="P229" s="82" t="s">
        <v>525</v>
      </c>
      <c r="Q229" s="94" t="s">
        <v>526</v>
      </c>
    </row>
    <row r="230" spans="15:17">
      <c r="O230" s="92">
        <v>229</v>
      </c>
      <c r="P230" s="82" t="s">
        <v>527</v>
      </c>
      <c r="Q230" s="93" t="s">
        <v>528</v>
      </c>
    </row>
    <row r="231" spans="15:17">
      <c r="O231" s="92">
        <v>230</v>
      </c>
      <c r="P231" s="82" t="s">
        <v>529</v>
      </c>
      <c r="Q231" s="93" t="s">
        <v>530</v>
      </c>
    </row>
    <row r="232" spans="15:17">
      <c r="O232" s="92">
        <v>231</v>
      </c>
      <c r="P232" s="82" t="s">
        <v>531</v>
      </c>
      <c r="Q232" s="93" t="s">
        <v>532</v>
      </c>
    </row>
    <row r="233" spans="15:17">
      <c r="O233" s="92">
        <v>232</v>
      </c>
      <c r="P233" s="82" t="s">
        <v>533</v>
      </c>
      <c r="Q233" s="93" t="s">
        <v>730</v>
      </c>
    </row>
    <row r="234" spans="15:17">
      <c r="O234" s="92">
        <v>233</v>
      </c>
      <c r="P234" s="82" t="s">
        <v>534</v>
      </c>
      <c r="Q234" s="93" t="s">
        <v>535</v>
      </c>
    </row>
    <row r="235" spans="15:17">
      <c r="O235" s="92">
        <v>234</v>
      </c>
      <c r="P235" s="82" t="s">
        <v>536</v>
      </c>
      <c r="Q235" s="93" t="s">
        <v>537</v>
      </c>
    </row>
    <row r="236" spans="15:17">
      <c r="O236" s="92">
        <v>235</v>
      </c>
      <c r="P236" s="82" t="s">
        <v>538</v>
      </c>
      <c r="Q236" s="93" t="s">
        <v>731</v>
      </c>
    </row>
    <row r="237" spans="15:17">
      <c r="O237" s="92">
        <v>236</v>
      </c>
      <c r="P237" s="82" t="s">
        <v>539</v>
      </c>
      <c r="Q237" s="93" t="s">
        <v>732</v>
      </c>
    </row>
    <row r="238" spans="15:17">
      <c r="O238" s="92">
        <v>237</v>
      </c>
      <c r="P238" s="82" t="s">
        <v>540</v>
      </c>
      <c r="Q238" s="93" t="s">
        <v>541</v>
      </c>
    </row>
    <row r="239" spans="15:17">
      <c r="O239" s="92">
        <v>238</v>
      </c>
      <c r="P239" s="82" t="s">
        <v>542</v>
      </c>
      <c r="Q239" s="93" t="s">
        <v>543</v>
      </c>
    </row>
    <row r="240" spans="15:17">
      <c r="O240" s="92">
        <v>239</v>
      </c>
      <c r="P240" s="82" t="s">
        <v>544</v>
      </c>
      <c r="Q240" s="93" t="s">
        <v>545</v>
      </c>
    </row>
    <row r="241" spans="15:17">
      <c r="O241" s="92">
        <v>240</v>
      </c>
      <c r="P241" s="82" t="s">
        <v>546</v>
      </c>
      <c r="Q241" s="93" t="s">
        <v>547</v>
      </c>
    </row>
    <row r="242" spans="15:17">
      <c r="O242" s="92">
        <v>241</v>
      </c>
      <c r="P242" s="82" t="s">
        <v>548</v>
      </c>
      <c r="Q242" s="93" t="s">
        <v>549</v>
      </c>
    </row>
    <row r="243" spans="15:17">
      <c r="O243" s="92">
        <v>242</v>
      </c>
      <c r="P243" s="82" t="s">
        <v>550</v>
      </c>
      <c r="Q243" s="93" t="s">
        <v>551</v>
      </c>
    </row>
    <row r="244" spans="15:17">
      <c r="O244" s="92">
        <v>243</v>
      </c>
      <c r="P244" s="82" t="s">
        <v>733</v>
      </c>
      <c r="Q244" s="93" t="s">
        <v>734</v>
      </c>
    </row>
    <row r="245" spans="15:17">
      <c r="O245" s="92">
        <v>244</v>
      </c>
      <c r="P245" s="82" t="s">
        <v>552</v>
      </c>
      <c r="Q245" s="93" t="s">
        <v>735</v>
      </c>
    </row>
    <row r="246" spans="15:17">
      <c r="O246" s="92">
        <v>245</v>
      </c>
      <c r="P246" s="82" t="s">
        <v>553</v>
      </c>
      <c r="Q246" s="93" t="s">
        <v>554</v>
      </c>
    </row>
    <row r="247" spans="15:17">
      <c r="O247" s="92">
        <v>246</v>
      </c>
      <c r="P247" s="82" t="s">
        <v>555</v>
      </c>
      <c r="Q247" s="98" t="s">
        <v>556</v>
      </c>
    </row>
    <row r="248" spans="15:17">
      <c r="O248" s="92">
        <v>247</v>
      </c>
      <c r="P248" s="82" t="s">
        <v>557</v>
      </c>
      <c r="Q248" s="94" t="s">
        <v>558</v>
      </c>
    </row>
    <row r="249" spans="15:17">
      <c r="O249" s="92">
        <v>248</v>
      </c>
      <c r="P249" s="82" t="s">
        <v>559</v>
      </c>
      <c r="Q249" s="94" t="s">
        <v>560</v>
      </c>
    </row>
    <row r="250" spans="15:17">
      <c r="O250" s="92">
        <v>249</v>
      </c>
      <c r="P250" s="82" t="s">
        <v>561</v>
      </c>
      <c r="Q250" s="94" t="s">
        <v>562</v>
      </c>
    </row>
    <row r="251" spans="15:17">
      <c r="O251" s="92">
        <v>250</v>
      </c>
      <c r="P251" s="82" t="s">
        <v>563</v>
      </c>
      <c r="Q251" s="93" t="s">
        <v>564</v>
      </c>
    </row>
    <row r="252" spans="15:17">
      <c r="O252" s="92">
        <v>251</v>
      </c>
      <c r="P252" s="82" t="s">
        <v>565</v>
      </c>
      <c r="Q252" s="93" t="s">
        <v>566</v>
      </c>
    </row>
    <row r="253" spans="15:17">
      <c r="O253" s="92">
        <v>252</v>
      </c>
      <c r="P253" s="82" t="s">
        <v>567</v>
      </c>
      <c r="Q253" s="93" t="s">
        <v>568</v>
      </c>
    </row>
    <row r="254" spans="15:17">
      <c r="O254" s="92">
        <v>253</v>
      </c>
      <c r="P254" s="82" t="s">
        <v>569</v>
      </c>
      <c r="Q254" s="93" t="s">
        <v>570</v>
      </c>
    </row>
    <row r="255" spans="15:17">
      <c r="O255" s="92">
        <v>254</v>
      </c>
      <c r="P255" s="87" t="s">
        <v>571</v>
      </c>
      <c r="Q255" s="96" t="s">
        <v>736</v>
      </c>
    </row>
    <row r="256" spans="15:17">
      <c r="O256" s="92">
        <v>255</v>
      </c>
      <c r="P256" s="82" t="s">
        <v>572</v>
      </c>
      <c r="Q256" s="93" t="s">
        <v>573</v>
      </c>
    </row>
    <row r="257" spans="15:17">
      <c r="O257" s="92">
        <v>256</v>
      </c>
      <c r="P257" s="82" t="s">
        <v>574</v>
      </c>
      <c r="Q257" s="94" t="s">
        <v>575</v>
      </c>
    </row>
    <row r="258" spans="15:17">
      <c r="O258" s="92">
        <v>257</v>
      </c>
      <c r="P258" s="82" t="s">
        <v>576</v>
      </c>
      <c r="Q258" s="93" t="s">
        <v>577</v>
      </c>
    </row>
    <row r="259" spans="15:17">
      <c r="O259" s="92">
        <v>258</v>
      </c>
      <c r="P259" s="82" t="s">
        <v>578</v>
      </c>
      <c r="Q259" s="94" t="s">
        <v>579</v>
      </c>
    </row>
    <row r="260" spans="15:17">
      <c r="O260" s="92">
        <v>259</v>
      </c>
      <c r="P260" s="82" t="s">
        <v>580</v>
      </c>
      <c r="Q260" s="93" t="s">
        <v>581</v>
      </c>
    </row>
    <row r="261" spans="15:17">
      <c r="O261" s="92">
        <v>260</v>
      </c>
      <c r="P261" s="82" t="s">
        <v>582</v>
      </c>
      <c r="Q261" s="93" t="s">
        <v>583</v>
      </c>
    </row>
    <row r="262" spans="15:17">
      <c r="O262" s="92">
        <v>261</v>
      </c>
      <c r="P262" s="82" t="s">
        <v>584</v>
      </c>
      <c r="Q262" s="93" t="s">
        <v>585</v>
      </c>
    </row>
    <row r="263" spans="15:17">
      <c r="O263" s="92">
        <v>262</v>
      </c>
      <c r="P263" s="82" t="s">
        <v>586</v>
      </c>
      <c r="Q263" s="93" t="s">
        <v>587</v>
      </c>
    </row>
    <row r="264" spans="15:17">
      <c r="O264" s="92">
        <v>263</v>
      </c>
      <c r="P264" s="82" t="s">
        <v>588</v>
      </c>
      <c r="Q264" s="93" t="s">
        <v>589</v>
      </c>
    </row>
    <row r="265" spans="15:17">
      <c r="O265" s="92">
        <v>264</v>
      </c>
      <c r="P265" s="82" t="s">
        <v>590</v>
      </c>
      <c r="Q265" s="93" t="s">
        <v>591</v>
      </c>
    </row>
    <row r="266" spans="15:17">
      <c r="O266" s="92">
        <v>265</v>
      </c>
      <c r="P266" s="82" t="s">
        <v>592</v>
      </c>
      <c r="Q266" s="93" t="s">
        <v>593</v>
      </c>
    </row>
    <row r="267" spans="15:17">
      <c r="O267" s="92">
        <v>266</v>
      </c>
      <c r="P267" s="82" t="s">
        <v>594</v>
      </c>
      <c r="Q267" s="95" t="s">
        <v>595</v>
      </c>
    </row>
    <row r="268" spans="15:17">
      <c r="O268" s="92">
        <v>267</v>
      </c>
      <c r="P268" s="82" t="s">
        <v>596</v>
      </c>
      <c r="Q268" s="93" t="s">
        <v>597</v>
      </c>
    </row>
    <row r="269" spans="15:17">
      <c r="O269" s="92">
        <v>268</v>
      </c>
      <c r="P269" s="82" t="s">
        <v>598</v>
      </c>
      <c r="Q269" s="79" t="s">
        <v>599</v>
      </c>
    </row>
    <row r="270" spans="15:17">
      <c r="O270" s="92">
        <v>269</v>
      </c>
      <c r="P270" s="82" t="s">
        <v>600</v>
      </c>
      <c r="Q270" s="93" t="s">
        <v>601</v>
      </c>
    </row>
    <row r="271" spans="15:17">
      <c r="O271" s="92">
        <v>270</v>
      </c>
      <c r="P271" s="82" t="s">
        <v>602</v>
      </c>
      <c r="Q271" s="93" t="s">
        <v>603</v>
      </c>
    </row>
    <row r="272" spans="15:17">
      <c r="O272" s="92">
        <v>271</v>
      </c>
      <c r="P272" s="82" t="s">
        <v>604</v>
      </c>
      <c r="Q272" s="93" t="s">
        <v>605</v>
      </c>
    </row>
    <row r="273" spans="15:17">
      <c r="O273" s="92">
        <v>272</v>
      </c>
      <c r="P273" s="82" t="s">
        <v>606</v>
      </c>
      <c r="Q273" s="93" t="s">
        <v>607</v>
      </c>
    </row>
    <row r="274" spans="15:17">
      <c r="O274" s="92">
        <v>273</v>
      </c>
      <c r="P274" s="82" t="s">
        <v>608</v>
      </c>
      <c r="Q274" s="93" t="s">
        <v>609</v>
      </c>
    </row>
    <row r="275" spans="15:17">
      <c r="O275" s="92">
        <v>274</v>
      </c>
      <c r="P275" s="82" t="s">
        <v>610</v>
      </c>
      <c r="Q275" s="93" t="s">
        <v>611</v>
      </c>
    </row>
    <row r="276" spans="15:17">
      <c r="O276" s="92">
        <v>275</v>
      </c>
      <c r="P276" s="82" t="s">
        <v>612</v>
      </c>
      <c r="Q276" s="93" t="s">
        <v>613</v>
      </c>
    </row>
    <row r="277" spans="15:17">
      <c r="O277" s="92">
        <v>276</v>
      </c>
      <c r="P277" s="82" t="s">
        <v>614</v>
      </c>
      <c r="Q277" s="93" t="s">
        <v>615</v>
      </c>
    </row>
    <row r="278" spans="15:17">
      <c r="O278" s="92">
        <v>277</v>
      </c>
      <c r="P278" s="82" t="s">
        <v>616</v>
      </c>
      <c r="Q278" s="93" t="s">
        <v>617</v>
      </c>
    </row>
    <row r="279" spans="15:17">
      <c r="O279" s="92">
        <v>278</v>
      </c>
      <c r="P279" s="82" t="s">
        <v>618</v>
      </c>
      <c r="Q279" s="93" t="s">
        <v>737</v>
      </c>
    </row>
    <row r="280" spans="15:17">
      <c r="O280" s="92">
        <v>279</v>
      </c>
      <c r="P280" s="82" t="s">
        <v>619</v>
      </c>
      <c r="Q280" s="93" t="s">
        <v>620</v>
      </c>
    </row>
    <row r="281" spans="15:17">
      <c r="O281" s="92">
        <v>280</v>
      </c>
      <c r="P281" s="82" t="s">
        <v>621</v>
      </c>
      <c r="Q281" s="93" t="s">
        <v>622</v>
      </c>
    </row>
    <row r="282" spans="15:17">
      <c r="O282" s="92">
        <v>281</v>
      </c>
      <c r="P282" s="82" t="s">
        <v>738</v>
      </c>
      <c r="Q282" s="93" t="s">
        <v>623</v>
      </c>
    </row>
    <row r="283" spans="15:17">
      <c r="O283" s="92">
        <v>282</v>
      </c>
      <c r="P283" s="82" t="s">
        <v>739</v>
      </c>
      <c r="Q283" s="93" t="s">
        <v>740</v>
      </c>
    </row>
    <row r="284" spans="15:17">
      <c r="O284" s="92">
        <v>283</v>
      </c>
      <c r="P284" s="82" t="s">
        <v>624</v>
      </c>
      <c r="Q284" s="93" t="s">
        <v>625</v>
      </c>
    </row>
    <row r="285" spans="15:17">
      <c r="O285" s="92">
        <v>284</v>
      </c>
      <c r="P285" s="82" t="s">
        <v>626</v>
      </c>
      <c r="Q285" s="93" t="s">
        <v>627</v>
      </c>
    </row>
    <row r="286" spans="15:17">
      <c r="O286" s="92">
        <v>285</v>
      </c>
      <c r="P286" s="82" t="s">
        <v>628</v>
      </c>
      <c r="Q286" s="93" t="s">
        <v>629</v>
      </c>
    </row>
    <row r="287" spans="15:17">
      <c r="O287" s="92">
        <v>286</v>
      </c>
      <c r="P287" s="82" t="s">
        <v>630</v>
      </c>
      <c r="Q287" s="93" t="s">
        <v>631</v>
      </c>
    </row>
    <row r="288" spans="15:17">
      <c r="O288" s="92">
        <v>287</v>
      </c>
      <c r="P288" s="82" t="s">
        <v>632</v>
      </c>
      <c r="Q288" s="93" t="s">
        <v>633</v>
      </c>
    </row>
    <row r="289" spans="15:17">
      <c r="O289" s="92">
        <v>288</v>
      </c>
      <c r="P289" s="82" t="s">
        <v>634</v>
      </c>
      <c r="Q289" s="93" t="s">
        <v>635</v>
      </c>
    </row>
    <row r="290" spans="15:17">
      <c r="O290" s="92">
        <v>289</v>
      </c>
      <c r="P290" s="82" t="s">
        <v>636</v>
      </c>
      <c r="Q290" s="93" t="s">
        <v>637</v>
      </c>
    </row>
    <row r="291" spans="15:17">
      <c r="O291" s="92">
        <v>290</v>
      </c>
      <c r="P291" s="82" t="s">
        <v>638</v>
      </c>
      <c r="Q291" s="93" t="s">
        <v>639</v>
      </c>
    </row>
    <row r="292" spans="15:17">
      <c r="O292" s="92">
        <v>291</v>
      </c>
      <c r="P292" s="82" t="s">
        <v>640</v>
      </c>
      <c r="Q292" s="93" t="s">
        <v>641</v>
      </c>
    </row>
    <row r="293" spans="15:17">
      <c r="O293" s="92">
        <v>292</v>
      </c>
      <c r="P293" s="82" t="s">
        <v>642</v>
      </c>
      <c r="Q293" s="93" t="s">
        <v>643</v>
      </c>
    </row>
    <row r="294" spans="15:17">
      <c r="O294" s="92">
        <v>293</v>
      </c>
      <c r="P294" s="82" t="s">
        <v>644</v>
      </c>
      <c r="Q294" s="93" t="s">
        <v>645</v>
      </c>
    </row>
    <row r="295" spans="15:17">
      <c r="O295" s="92">
        <v>294</v>
      </c>
      <c r="P295" s="82" t="s">
        <v>646</v>
      </c>
      <c r="Q295" s="93" t="s">
        <v>647</v>
      </c>
    </row>
    <row r="296" spans="15:17">
      <c r="O296" s="92">
        <v>295</v>
      </c>
      <c r="P296" s="82" t="s">
        <v>648</v>
      </c>
      <c r="Q296" s="93" t="s">
        <v>649</v>
      </c>
    </row>
    <row r="297" spans="15:17">
      <c r="O297" s="92">
        <v>296</v>
      </c>
      <c r="P297" s="82" t="s">
        <v>650</v>
      </c>
      <c r="Q297" s="93" t="s">
        <v>651</v>
      </c>
    </row>
    <row r="298" spans="15:17">
      <c r="O298" s="92">
        <v>297</v>
      </c>
      <c r="P298" s="82" t="s">
        <v>652</v>
      </c>
      <c r="Q298" s="93" t="s">
        <v>653</v>
      </c>
    </row>
    <row r="299" spans="15:17">
      <c r="O299" s="92">
        <v>298</v>
      </c>
      <c r="P299" s="82" t="s">
        <v>654</v>
      </c>
      <c r="Q299" s="93" t="s">
        <v>655</v>
      </c>
    </row>
    <row r="300" spans="15:17">
      <c r="O300" s="92">
        <v>299</v>
      </c>
      <c r="P300" s="82" t="s">
        <v>656</v>
      </c>
      <c r="Q300" s="93" t="s">
        <v>657</v>
      </c>
    </row>
    <row r="301" spans="15:17">
      <c r="O301" s="92">
        <v>300</v>
      </c>
      <c r="P301" s="82" t="s">
        <v>658</v>
      </c>
      <c r="Q301" s="93" t="s">
        <v>659</v>
      </c>
    </row>
    <row r="302" spans="15:17">
      <c r="O302" s="92">
        <v>301</v>
      </c>
      <c r="P302" s="82" t="s">
        <v>660</v>
      </c>
      <c r="Q302" s="93" t="s">
        <v>661</v>
      </c>
    </row>
    <row r="303" spans="15:17">
      <c r="O303" s="92">
        <v>302</v>
      </c>
      <c r="P303" s="88" t="s">
        <v>741</v>
      </c>
      <c r="Q303" s="93" t="s">
        <v>662</v>
      </c>
    </row>
    <row r="304" spans="15:17">
      <c r="O304" s="92">
        <v>303</v>
      </c>
      <c r="P304" s="82" t="s">
        <v>663</v>
      </c>
      <c r="Q304" s="94" t="s">
        <v>664</v>
      </c>
    </row>
    <row r="305" spans="15:17">
      <c r="O305" s="92">
        <v>304</v>
      </c>
      <c r="P305" s="82" t="s">
        <v>665</v>
      </c>
      <c r="Q305" s="93" t="s">
        <v>666</v>
      </c>
    </row>
    <row r="306" spans="15:17">
      <c r="O306" s="92">
        <v>305</v>
      </c>
      <c r="P306" s="82" t="s">
        <v>667</v>
      </c>
      <c r="Q306" s="93" t="s">
        <v>668</v>
      </c>
    </row>
    <row r="307" spans="15:17">
      <c r="O307" s="92">
        <v>306</v>
      </c>
      <c r="P307" s="82" t="s">
        <v>669</v>
      </c>
      <c r="Q307" s="93" t="s">
        <v>742</v>
      </c>
    </row>
    <row r="308" spans="15:17">
      <c r="O308" s="92">
        <v>307</v>
      </c>
      <c r="P308" s="82" t="s">
        <v>670</v>
      </c>
      <c r="Q308" s="79" t="s">
        <v>743</v>
      </c>
    </row>
    <row r="309" spans="15:17">
      <c r="O309" s="92">
        <v>308</v>
      </c>
      <c r="P309" s="82" t="s">
        <v>671</v>
      </c>
      <c r="Q309" s="93" t="s">
        <v>672</v>
      </c>
    </row>
    <row r="310" spans="15:17">
      <c r="O310" s="92">
        <v>309</v>
      </c>
      <c r="P310" s="82" t="s">
        <v>673</v>
      </c>
      <c r="Q310" s="93" t="s">
        <v>674</v>
      </c>
    </row>
    <row r="311" spans="15:17">
      <c r="O311" s="92">
        <v>310</v>
      </c>
      <c r="P311" s="82" t="s">
        <v>675</v>
      </c>
      <c r="Q311" s="93" t="s">
        <v>676</v>
      </c>
    </row>
    <row r="312" spans="15:17">
      <c r="O312" s="92">
        <v>311</v>
      </c>
      <c r="P312" s="82" t="s">
        <v>677</v>
      </c>
      <c r="Q312" s="93" t="s">
        <v>678</v>
      </c>
    </row>
    <row r="313" spans="15:17">
      <c r="O313" s="92">
        <v>312</v>
      </c>
      <c r="P313" s="82" t="s">
        <v>679</v>
      </c>
      <c r="Q313" s="94" t="s">
        <v>680</v>
      </c>
    </row>
    <row r="314" spans="15:17">
      <c r="O314" s="92">
        <v>313</v>
      </c>
      <c r="P314" s="82" t="s">
        <v>681</v>
      </c>
      <c r="Q314" s="79" t="s">
        <v>682</v>
      </c>
    </row>
    <row r="315" spans="15:17">
      <c r="O315" s="92">
        <v>314</v>
      </c>
      <c r="P315" s="82" t="s">
        <v>683</v>
      </c>
      <c r="Q315" s="93" t="s">
        <v>684</v>
      </c>
    </row>
    <row r="316" spans="15:17">
      <c r="O316" s="92">
        <v>315</v>
      </c>
      <c r="P316" s="82" t="s">
        <v>685</v>
      </c>
      <c r="Q316" s="94" t="s">
        <v>686</v>
      </c>
    </row>
    <row r="317" spans="15:17">
      <c r="O317" s="92">
        <v>316</v>
      </c>
      <c r="P317" s="82" t="s">
        <v>687</v>
      </c>
      <c r="Q317" s="94" t="s">
        <v>688</v>
      </c>
    </row>
    <row r="318" spans="15:17">
      <c r="O318" s="92">
        <v>317</v>
      </c>
      <c r="P318" s="82" t="s">
        <v>689</v>
      </c>
      <c r="Q318" s="93" t="s">
        <v>690</v>
      </c>
    </row>
    <row r="319" spans="15:17" ht="17.25" thickBot="1">
      <c r="O319" s="99">
        <v>318</v>
      </c>
      <c r="P319" s="100" t="s">
        <v>691</v>
      </c>
      <c r="Q319" s="101" t="s">
        <v>692</v>
      </c>
    </row>
  </sheetData>
  <mergeCells count="1">
    <mergeCell ref="G1:H1"/>
  </mergeCells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6</vt:i4>
      </vt:variant>
      <vt:variant>
        <vt:lpstr>已命名的範圍</vt:lpstr>
      </vt:variant>
      <vt:variant>
        <vt:i4>28</vt:i4>
      </vt:variant>
    </vt:vector>
  </HeadingPairs>
  <TitlesOfParts>
    <vt:vector size="34" baseType="lpstr">
      <vt:lpstr>填表說明</vt:lpstr>
      <vt:lpstr>101管制表</vt:lpstr>
      <vt:lpstr>102管制表</vt:lpstr>
      <vt:lpstr>103管制表</vt:lpstr>
      <vt:lpstr>104管制表</vt:lpstr>
      <vt:lpstr>Sheet2</vt:lpstr>
      <vt:lpstr>'101管制表'!Entry_Area</vt:lpstr>
      <vt:lpstr>'102管制表'!Entry_Area</vt:lpstr>
      <vt:lpstr>'103管制表'!Entry_Area</vt:lpstr>
      <vt:lpstr>'104管制表'!Entry_Area</vt:lpstr>
      <vt:lpstr>'101管制表'!fldHeadingRows</vt:lpstr>
      <vt:lpstr>'102管制表'!fldHeadingRows</vt:lpstr>
      <vt:lpstr>'103管制表'!fldHeadingRows</vt:lpstr>
      <vt:lpstr>'104管制表'!fldHeadingRows</vt:lpstr>
      <vt:lpstr>'101管制表'!fldSchCode</vt:lpstr>
      <vt:lpstr>'102管制表'!fldSchCode</vt:lpstr>
      <vt:lpstr>'103管制表'!fldSchCode</vt:lpstr>
      <vt:lpstr>'104管制表'!fldSchCode</vt:lpstr>
      <vt:lpstr>'101管制表'!fldSchName</vt:lpstr>
      <vt:lpstr>'102管制表'!fldSchName</vt:lpstr>
      <vt:lpstr>'103管制表'!fldSchName</vt:lpstr>
      <vt:lpstr>'104管制表'!fldSchName</vt:lpstr>
      <vt:lpstr>'101管制表'!fldTaxYear</vt:lpstr>
      <vt:lpstr>'102管制表'!fldTaxYear</vt:lpstr>
      <vt:lpstr>'103管制表'!fldTaxYear</vt:lpstr>
      <vt:lpstr>'104管制表'!fldTaxYear</vt:lpstr>
      <vt:lpstr>'101管制表'!Print_Area</vt:lpstr>
      <vt:lpstr>'102管制表'!Print_Area</vt:lpstr>
      <vt:lpstr>'103管制表'!Print_Area</vt:lpstr>
      <vt:lpstr>'104管制表'!Print_Area</vt:lpstr>
      <vt:lpstr>'101管制表'!Print_Titles</vt:lpstr>
      <vt:lpstr>'102管制表'!Print_Titles</vt:lpstr>
      <vt:lpstr>'103管制表'!Print_Titles</vt:lpstr>
      <vt:lpstr>'104管制表'!Print_Titles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kau</dc:creator>
  <cp:lastModifiedBy>tkustaff</cp:lastModifiedBy>
  <cp:lastPrinted>2015-12-03T04:03:04Z</cp:lastPrinted>
  <dcterms:created xsi:type="dcterms:W3CDTF">2011-09-21T12:44:17Z</dcterms:created>
  <dcterms:modified xsi:type="dcterms:W3CDTF">2015-12-03T04:03:11Z</dcterms:modified>
</cp:coreProperties>
</file>